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1 - Ostrovský potok" sheetId="2" r:id="rId2"/>
    <sheet name="SO2 - Třešňovský potok" sheetId="3" r:id="rId3"/>
    <sheet name="SO3 - investice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'SO1 - Ostrovský potok'!$C$127:$K$265</definedName>
    <definedName name="_xlnm.Print_Area" localSheetId="1">'SO1 - Ostrovský potok'!$C$4:$J$76,'SO1 - Ostrovský potok'!$C$82:$J$109,'SO1 - Ostrovský potok'!$C$115:$K$265</definedName>
    <definedName name="_xlnm.Print_Titles" localSheetId="1">'SO1 - Ostrovský potok'!$127:$127</definedName>
    <definedName name="_xlnm._FilterDatabase" localSheetId="2" hidden="1">'SO2 - Třešňovský potok'!$C$127:$K$391</definedName>
    <definedName name="_xlnm.Print_Area" localSheetId="2">'SO2 - Třešňovský potok'!$C$4:$J$76,'SO2 - Třešňovský potok'!$C$82:$J$109,'SO2 - Třešňovský potok'!$C$115:$K$391</definedName>
    <definedName name="_xlnm.Print_Titles" localSheetId="2">'SO2 - Třešňovský potok'!$127:$127</definedName>
    <definedName name="_xlnm._FilterDatabase" localSheetId="3" hidden="1">'SO3 - investice'!$C$127:$K$333</definedName>
    <definedName name="_xlnm.Print_Area" localSheetId="3">'SO3 - investice'!$C$4:$J$76,'SO3 - investice'!$C$82:$J$109,'SO3 - investice'!$C$115:$K$333</definedName>
    <definedName name="_xlnm.Print_Titles" localSheetId="3">'SO3 - investice'!$127:$127</definedName>
  </definedNames>
  <calcPr/>
</workbook>
</file>

<file path=xl/calcChain.xml><?xml version="1.0" encoding="utf-8"?>
<calcChain xmlns="http://schemas.openxmlformats.org/spreadsheetml/2006/main">
  <c i="4" r="J37"/>
  <c r="J36"/>
  <c i="1" r="AY97"/>
  <c i="4" r="J35"/>
  <c i="1" r="AX97"/>
  <c i="4" r="BI332"/>
  <c r="BH332"/>
  <c r="BG332"/>
  <c r="BF332"/>
  <c r="T332"/>
  <c r="T331"/>
  <c r="T330"/>
  <c r="R332"/>
  <c r="R331"/>
  <c r="R330"/>
  <c r="P332"/>
  <c r="P331"/>
  <c r="P330"/>
  <c r="BK332"/>
  <c r="BK331"/>
  <c r="J331"/>
  <c r="BK330"/>
  <c r="J330"/>
  <c r="J332"/>
  <c r="BE332"/>
  <c r="J108"/>
  <c r="J107"/>
  <c r="BI329"/>
  <c r="BH329"/>
  <c r="BG329"/>
  <c r="BF329"/>
  <c r="T329"/>
  <c r="R329"/>
  <c r="P329"/>
  <c r="BK329"/>
  <c r="J329"/>
  <c r="BE329"/>
  <c r="BI328"/>
  <c r="BH328"/>
  <c r="BG328"/>
  <c r="BF328"/>
  <c r="T328"/>
  <c r="R328"/>
  <c r="P328"/>
  <c r="BK328"/>
  <c r="J328"/>
  <c r="BE328"/>
  <c r="BI327"/>
  <c r="BH327"/>
  <c r="BG327"/>
  <c r="BF327"/>
  <c r="T327"/>
  <c r="R327"/>
  <c r="P327"/>
  <c r="BK327"/>
  <c r="J327"/>
  <c r="BE327"/>
  <c r="BI326"/>
  <c r="BH326"/>
  <c r="BG326"/>
  <c r="BF326"/>
  <c r="T326"/>
  <c r="R326"/>
  <c r="P326"/>
  <c r="BK326"/>
  <c r="J326"/>
  <c r="BE326"/>
  <c r="BI324"/>
  <c r="BH324"/>
  <c r="BG324"/>
  <c r="BF324"/>
  <c r="T324"/>
  <c r="R324"/>
  <c r="P324"/>
  <c r="BK324"/>
  <c r="J324"/>
  <c r="BE324"/>
  <c r="BI323"/>
  <c r="BH323"/>
  <c r="BG323"/>
  <c r="BF323"/>
  <c r="T323"/>
  <c r="R323"/>
  <c r="P323"/>
  <c r="BK323"/>
  <c r="J323"/>
  <c r="BE323"/>
  <c r="BI321"/>
  <c r="BH321"/>
  <c r="BG321"/>
  <c r="BF321"/>
  <c r="T321"/>
  <c r="R321"/>
  <c r="P321"/>
  <c r="BK321"/>
  <c r="J321"/>
  <c r="BE321"/>
  <c r="BI320"/>
  <c r="BH320"/>
  <c r="BG320"/>
  <c r="BF320"/>
  <c r="T320"/>
  <c r="R320"/>
  <c r="P320"/>
  <c r="BK320"/>
  <c r="J320"/>
  <c r="BE320"/>
  <c r="BI318"/>
  <c r="BH318"/>
  <c r="BG318"/>
  <c r="BF318"/>
  <c r="T318"/>
  <c r="T317"/>
  <c r="R318"/>
  <c r="R317"/>
  <c r="P318"/>
  <c r="P317"/>
  <c r="BK318"/>
  <c r="BK317"/>
  <c r="J317"/>
  <c r="J318"/>
  <c r="BE318"/>
  <c r="J106"/>
  <c r="BI316"/>
  <c r="BH316"/>
  <c r="BG316"/>
  <c r="BF316"/>
  <c r="T316"/>
  <c r="T315"/>
  <c r="R316"/>
  <c r="R315"/>
  <c r="P316"/>
  <c r="P315"/>
  <c r="BK316"/>
  <c r="BK315"/>
  <c r="J315"/>
  <c r="J316"/>
  <c r="BE316"/>
  <c r="J105"/>
  <c r="BI313"/>
  <c r="BH313"/>
  <c r="BG313"/>
  <c r="BF313"/>
  <c r="T313"/>
  <c r="R313"/>
  <c r="P313"/>
  <c r="BK313"/>
  <c r="J313"/>
  <c r="BE313"/>
  <c r="BI312"/>
  <c r="BH312"/>
  <c r="BG312"/>
  <c r="BF312"/>
  <c r="T312"/>
  <c r="R312"/>
  <c r="P312"/>
  <c r="BK312"/>
  <c r="J312"/>
  <c r="BE312"/>
  <c r="BI311"/>
  <c r="BH311"/>
  <c r="BG311"/>
  <c r="BF311"/>
  <c r="T311"/>
  <c r="T310"/>
  <c r="R311"/>
  <c r="R310"/>
  <c r="P311"/>
  <c r="P310"/>
  <c r="BK311"/>
  <c r="BK310"/>
  <c r="J310"/>
  <c r="J311"/>
  <c r="BE311"/>
  <c r="J104"/>
  <c r="BI308"/>
  <c r="BH308"/>
  <c r="BG308"/>
  <c r="BF308"/>
  <c r="T308"/>
  <c r="R308"/>
  <c r="P308"/>
  <c r="BK308"/>
  <c r="J308"/>
  <c r="BE308"/>
  <c r="BI305"/>
  <c r="BH305"/>
  <c r="BG305"/>
  <c r="BF305"/>
  <c r="T305"/>
  <c r="R305"/>
  <c r="P305"/>
  <c r="BK305"/>
  <c r="J305"/>
  <c r="BE305"/>
  <c r="BI302"/>
  <c r="BH302"/>
  <c r="BG302"/>
  <c r="BF302"/>
  <c r="T302"/>
  <c r="R302"/>
  <c r="P302"/>
  <c r="BK302"/>
  <c r="J302"/>
  <c r="BE302"/>
  <c r="BI292"/>
  <c r="BH292"/>
  <c r="BG292"/>
  <c r="BF292"/>
  <c r="T292"/>
  <c r="T291"/>
  <c r="R292"/>
  <c r="R291"/>
  <c r="P292"/>
  <c r="P291"/>
  <c r="BK292"/>
  <c r="BK291"/>
  <c r="J291"/>
  <c r="J292"/>
  <c r="BE292"/>
  <c r="J103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6"/>
  <c r="BH286"/>
  <c r="BG286"/>
  <c r="BF286"/>
  <c r="T286"/>
  <c r="T285"/>
  <c r="R286"/>
  <c r="R285"/>
  <c r="P286"/>
  <c r="P285"/>
  <c r="BK286"/>
  <c r="BK285"/>
  <c r="J285"/>
  <c r="J286"/>
  <c r="BE286"/>
  <c r="J102"/>
  <c r="BI282"/>
  <c r="BH282"/>
  <c r="BG282"/>
  <c r="BF282"/>
  <c r="T282"/>
  <c r="T281"/>
  <c r="R282"/>
  <c r="R281"/>
  <c r="P282"/>
  <c r="P281"/>
  <c r="BK282"/>
  <c r="BK281"/>
  <c r="J281"/>
  <c r="J282"/>
  <c r="BE282"/>
  <c r="J101"/>
  <c r="BI267"/>
  <c r="BH267"/>
  <c r="BG267"/>
  <c r="BF267"/>
  <c r="T267"/>
  <c r="R267"/>
  <c r="P267"/>
  <c r="BK267"/>
  <c r="J267"/>
  <c r="BE267"/>
  <c r="BI264"/>
  <c r="BH264"/>
  <c r="BG264"/>
  <c r="BF264"/>
  <c r="T264"/>
  <c r="R264"/>
  <c r="P264"/>
  <c r="BK264"/>
  <c r="J264"/>
  <c r="BE264"/>
  <c r="BI263"/>
  <c r="BH263"/>
  <c r="BG263"/>
  <c r="BF263"/>
  <c r="T263"/>
  <c r="T262"/>
  <c r="R263"/>
  <c r="R262"/>
  <c r="P263"/>
  <c r="P262"/>
  <c r="BK263"/>
  <c r="BK262"/>
  <c r="J262"/>
  <c r="J263"/>
  <c r="BE263"/>
  <c r="J100"/>
  <c r="BI259"/>
  <c r="BH259"/>
  <c r="BG259"/>
  <c r="BF259"/>
  <c r="T259"/>
  <c r="R259"/>
  <c r="P259"/>
  <c r="BK259"/>
  <c r="J259"/>
  <c r="BE259"/>
  <c r="BI252"/>
  <c r="BH252"/>
  <c r="BG252"/>
  <c r="BF252"/>
  <c r="T252"/>
  <c r="R252"/>
  <c r="P252"/>
  <c r="BK252"/>
  <c r="J252"/>
  <c r="BE252"/>
  <c r="BI249"/>
  <c r="BH249"/>
  <c r="BG249"/>
  <c r="BF249"/>
  <c r="T249"/>
  <c r="R249"/>
  <c r="P249"/>
  <c r="BK249"/>
  <c r="J249"/>
  <c r="BE249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2"/>
  <c r="BH242"/>
  <c r="BG242"/>
  <c r="BF242"/>
  <c r="T242"/>
  <c r="R242"/>
  <c r="P242"/>
  <c r="BK242"/>
  <c r="J242"/>
  <c r="BE242"/>
  <c r="BI236"/>
  <c r="BH236"/>
  <c r="BG236"/>
  <c r="BF236"/>
  <c r="T236"/>
  <c r="R236"/>
  <c r="P236"/>
  <c r="BK236"/>
  <c r="J236"/>
  <c r="BE236"/>
  <c r="BI233"/>
  <c r="BH233"/>
  <c r="BG233"/>
  <c r="BF233"/>
  <c r="T233"/>
  <c r="T232"/>
  <c r="R233"/>
  <c r="R232"/>
  <c r="P233"/>
  <c r="P232"/>
  <c r="BK233"/>
  <c r="BK232"/>
  <c r="J232"/>
  <c r="J233"/>
  <c r="BE233"/>
  <c r="J99"/>
  <c r="BI226"/>
  <c r="BH226"/>
  <c r="BG226"/>
  <c r="BF226"/>
  <c r="T226"/>
  <c r="R226"/>
  <c r="P226"/>
  <c r="BK226"/>
  <c r="J226"/>
  <c r="BE226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2"/>
  <c r="BH182"/>
  <c r="BG182"/>
  <c r="BF182"/>
  <c r="T182"/>
  <c r="R182"/>
  <c r="P182"/>
  <c r="BK182"/>
  <c r="J182"/>
  <c r="BE182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1"/>
  <c r="F37"/>
  <c i="1" r="BD97"/>
  <c i="4" r="BH131"/>
  <c r="F36"/>
  <c i="1" r="BC97"/>
  <c i="4" r="BG131"/>
  <c r="F35"/>
  <c i="1" r="BB97"/>
  <c i="4" r="BF131"/>
  <c r="J34"/>
  <c i="1" r="AW97"/>
  <c i="4" r="F34"/>
  <c i="1" r="BA97"/>
  <c i="4" r="T131"/>
  <c r="T130"/>
  <c r="T129"/>
  <c r="T128"/>
  <c r="R131"/>
  <c r="R130"/>
  <c r="R129"/>
  <c r="R128"/>
  <c r="P131"/>
  <c r="P130"/>
  <c r="P129"/>
  <c r="P128"/>
  <c i="1" r="AU97"/>
  <c i="4" r="BK131"/>
  <c r="BK130"/>
  <c r="J130"/>
  <c r="BK129"/>
  <c r="J129"/>
  <c r="BK128"/>
  <c r="J128"/>
  <c r="J96"/>
  <c r="J30"/>
  <c i="1" r="AG97"/>
  <c i="4" r="J131"/>
  <c r="BE131"/>
  <c r="J33"/>
  <c i="1" r="AV97"/>
  <c i="4" r="F33"/>
  <c i="1" r="AZ97"/>
  <c i="4" r="J98"/>
  <c r="J97"/>
  <c r="F122"/>
  <c r="E120"/>
  <c r="F89"/>
  <c r="E87"/>
  <c r="J39"/>
  <c r="J24"/>
  <c r="E24"/>
  <c r="J125"/>
  <c r="J92"/>
  <c r="J23"/>
  <c r="J21"/>
  <c r="E21"/>
  <c r="J124"/>
  <c r="J91"/>
  <c r="J20"/>
  <c r="J18"/>
  <c r="E18"/>
  <c r="F125"/>
  <c r="F92"/>
  <c r="J17"/>
  <c r="J15"/>
  <c r="E15"/>
  <c r="F124"/>
  <c r="F91"/>
  <c r="J14"/>
  <c r="J12"/>
  <c r="J122"/>
  <c r="J89"/>
  <c r="E7"/>
  <c r="E118"/>
  <c r="E85"/>
  <c i="3" r="J37"/>
  <c r="J36"/>
  <c i="1" r="AY96"/>
  <c i="3" r="J35"/>
  <c i="1" r="AX96"/>
  <c i="3" r="BI391"/>
  <c r="BH391"/>
  <c r="BG391"/>
  <c r="BF391"/>
  <c r="T391"/>
  <c r="T390"/>
  <c r="T389"/>
  <c r="R391"/>
  <c r="R390"/>
  <c r="R389"/>
  <c r="P391"/>
  <c r="P390"/>
  <c r="P389"/>
  <c r="BK391"/>
  <c r="BK390"/>
  <c r="J390"/>
  <c r="BK389"/>
  <c r="J389"/>
  <c r="J391"/>
  <c r="BE391"/>
  <c r="J108"/>
  <c r="J107"/>
  <c r="BI383"/>
  <c r="BH383"/>
  <c r="BG383"/>
  <c r="BF383"/>
  <c r="T383"/>
  <c r="R383"/>
  <c r="P383"/>
  <c r="BK383"/>
  <c r="J383"/>
  <c r="BE383"/>
  <c r="BI382"/>
  <c r="BH382"/>
  <c r="BG382"/>
  <c r="BF382"/>
  <c r="T382"/>
  <c r="R382"/>
  <c r="P382"/>
  <c r="BK382"/>
  <c r="J382"/>
  <c r="BE382"/>
  <c r="BI381"/>
  <c r="BH381"/>
  <c r="BG381"/>
  <c r="BF381"/>
  <c r="T381"/>
  <c r="R381"/>
  <c r="P381"/>
  <c r="BK381"/>
  <c r="J381"/>
  <c r="BE381"/>
  <c r="BI380"/>
  <c r="BH380"/>
  <c r="BG380"/>
  <c r="BF380"/>
  <c r="T380"/>
  <c r="R380"/>
  <c r="P380"/>
  <c r="BK380"/>
  <c r="J380"/>
  <c r="BE380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5"/>
  <c r="BH375"/>
  <c r="BG375"/>
  <c r="BF375"/>
  <c r="T375"/>
  <c r="R375"/>
  <c r="P375"/>
  <c r="BK375"/>
  <c r="J375"/>
  <c r="BE375"/>
  <c r="BI374"/>
  <c r="BH374"/>
  <c r="BG374"/>
  <c r="BF374"/>
  <c r="T374"/>
  <c r="R374"/>
  <c r="P374"/>
  <c r="BK374"/>
  <c r="J374"/>
  <c r="BE374"/>
  <c r="BI373"/>
  <c r="BH373"/>
  <c r="BG373"/>
  <c r="BF373"/>
  <c r="T373"/>
  <c r="R373"/>
  <c r="P373"/>
  <c r="BK373"/>
  <c r="J373"/>
  <c r="BE373"/>
  <c r="BI371"/>
  <c r="BH371"/>
  <c r="BG371"/>
  <c r="BF371"/>
  <c r="T371"/>
  <c r="R371"/>
  <c r="P371"/>
  <c r="BK371"/>
  <c r="J371"/>
  <c r="BE371"/>
  <c r="BI370"/>
  <c r="BH370"/>
  <c r="BG370"/>
  <c r="BF370"/>
  <c r="T370"/>
  <c r="R370"/>
  <c r="P370"/>
  <c r="BK370"/>
  <c r="J370"/>
  <c r="BE370"/>
  <c r="BI368"/>
  <c r="BH368"/>
  <c r="BG368"/>
  <c r="BF368"/>
  <c r="T368"/>
  <c r="R368"/>
  <c r="P368"/>
  <c r="BK368"/>
  <c r="J368"/>
  <c r="BE368"/>
  <c r="BI366"/>
  <c r="BH366"/>
  <c r="BG366"/>
  <c r="BF366"/>
  <c r="T366"/>
  <c r="T365"/>
  <c r="R366"/>
  <c r="R365"/>
  <c r="P366"/>
  <c r="P365"/>
  <c r="BK366"/>
  <c r="BK365"/>
  <c r="J365"/>
  <c r="J366"/>
  <c r="BE366"/>
  <c r="J106"/>
  <c r="BI364"/>
  <c r="BH364"/>
  <c r="BG364"/>
  <c r="BF364"/>
  <c r="T364"/>
  <c r="T363"/>
  <c r="R364"/>
  <c r="R363"/>
  <c r="P364"/>
  <c r="P363"/>
  <c r="BK364"/>
  <c r="BK363"/>
  <c r="J363"/>
  <c r="J364"/>
  <c r="BE364"/>
  <c r="J105"/>
  <c r="BI361"/>
  <c r="BH361"/>
  <c r="BG361"/>
  <c r="BF361"/>
  <c r="T361"/>
  <c r="R361"/>
  <c r="P361"/>
  <c r="BK361"/>
  <c r="J361"/>
  <c r="BE361"/>
  <c r="BI360"/>
  <c r="BH360"/>
  <c r="BG360"/>
  <c r="BF360"/>
  <c r="T360"/>
  <c r="R360"/>
  <c r="P360"/>
  <c r="BK360"/>
  <c r="J360"/>
  <c r="BE360"/>
  <c r="BI359"/>
  <c r="BH359"/>
  <c r="BG359"/>
  <c r="BF359"/>
  <c r="T359"/>
  <c r="R359"/>
  <c r="P359"/>
  <c r="BK359"/>
  <c r="J359"/>
  <c r="BE359"/>
  <c r="BI358"/>
  <c r="BH358"/>
  <c r="BG358"/>
  <c r="BF358"/>
  <c r="T358"/>
  <c r="T357"/>
  <c r="R358"/>
  <c r="R357"/>
  <c r="P358"/>
  <c r="P357"/>
  <c r="BK358"/>
  <c r="BK357"/>
  <c r="J357"/>
  <c r="J358"/>
  <c r="BE358"/>
  <c r="J104"/>
  <c r="BI349"/>
  <c r="BH349"/>
  <c r="BG349"/>
  <c r="BF349"/>
  <c r="T349"/>
  <c r="R349"/>
  <c r="P349"/>
  <c r="BK349"/>
  <c r="J349"/>
  <c r="BE349"/>
  <c r="BI347"/>
  <c r="BH347"/>
  <c r="BG347"/>
  <c r="BF347"/>
  <c r="T347"/>
  <c r="R347"/>
  <c r="P347"/>
  <c r="BK347"/>
  <c r="J347"/>
  <c r="BE347"/>
  <c r="BI337"/>
  <c r="BH337"/>
  <c r="BG337"/>
  <c r="BF337"/>
  <c r="T337"/>
  <c r="R337"/>
  <c r="P337"/>
  <c r="BK337"/>
  <c r="J337"/>
  <c r="BE337"/>
  <c r="BI325"/>
  <c r="BH325"/>
  <c r="BG325"/>
  <c r="BF325"/>
  <c r="T325"/>
  <c r="R325"/>
  <c r="P325"/>
  <c r="BK325"/>
  <c r="J325"/>
  <c r="BE325"/>
  <c r="BI324"/>
  <c r="BH324"/>
  <c r="BG324"/>
  <c r="BF324"/>
  <c r="T324"/>
  <c r="T323"/>
  <c r="R324"/>
  <c r="R323"/>
  <c r="P324"/>
  <c r="P323"/>
  <c r="BK324"/>
  <c r="BK323"/>
  <c r="J323"/>
  <c r="J324"/>
  <c r="BE324"/>
  <c r="J103"/>
  <c r="BI322"/>
  <c r="BH322"/>
  <c r="BG322"/>
  <c r="BF322"/>
  <c r="T322"/>
  <c r="R322"/>
  <c r="P322"/>
  <c r="BK322"/>
  <c r="J322"/>
  <c r="BE322"/>
  <c r="BI320"/>
  <c r="BH320"/>
  <c r="BG320"/>
  <c r="BF320"/>
  <c r="T320"/>
  <c r="T319"/>
  <c r="R320"/>
  <c r="R319"/>
  <c r="P320"/>
  <c r="P319"/>
  <c r="BK320"/>
  <c r="BK319"/>
  <c r="J319"/>
  <c r="J320"/>
  <c r="BE320"/>
  <c r="J102"/>
  <c r="BI308"/>
  <c r="BH308"/>
  <c r="BG308"/>
  <c r="BF308"/>
  <c r="T308"/>
  <c r="T307"/>
  <c r="R308"/>
  <c r="R307"/>
  <c r="P308"/>
  <c r="P307"/>
  <c r="BK308"/>
  <c r="BK307"/>
  <c r="J307"/>
  <c r="J308"/>
  <c r="BE308"/>
  <c r="J101"/>
  <c r="BI305"/>
  <c r="BH305"/>
  <c r="BG305"/>
  <c r="BF305"/>
  <c r="T305"/>
  <c r="R305"/>
  <c r="P305"/>
  <c r="BK305"/>
  <c r="J305"/>
  <c r="BE305"/>
  <c r="BI295"/>
  <c r="BH295"/>
  <c r="BG295"/>
  <c r="BF295"/>
  <c r="T295"/>
  <c r="R295"/>
  <c r="P295"/>
  <c r="BK295"/>
  <c r="J295"/>
  <c r="BE295"/>
  <c r="BI290"/>
  <c r="BH290"/>
  <c r="BG290"/>
  <c r="BF290"/>
  <c r="T290"/>
  <c r="R290"/>
  <c r="P290"/>
  <c r="BK290"/>
  <c r="J290"/>
  <c r="BE290"/>
  <c r="BI287"/>
  <c r="BH287"/>
  <c r="BG287"/>
  <c r="BF287"/>
  <c r="T287"/>
  <c r="T286"/>
  <c r="R287"/>
  <c r="R286"/>
  <c r="P287"/>
  <c r="P286"/>
  <c r="BK287"/>
  <c r="BK286"/>
  <c r="J286"/>
  <c r="J287"/>
  <c r="BE287"/>
  <c r="J100"/>
  <c r="BI284"/>
  <c r="BH284"/>
  <c r="BG284"/>
  <c r="BF284"/>
  <c r="T284"/>
  <c r="R284"/>
  <c r="P284"/>
  <c r="BK284"/>
  <c r="J284"/>
  <c r="BE284"/>
  <c r="BI282"/>
  <c r="BH282"/>
  <c r="BG282"/>
  <c r="BF282"/>
  <c r="T282"/>
  <c r="R282"/>
  <c r="P282"/>
  <c r="BK282"/>
  <c r="J282"/>
  <c r="BE282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75"/>
  <c r="BH275"/>
  <c r="BG275"/>
  <c r="BF275"/>
  <c r="T275"/>
  <c r="R275"/>
  <c r="P275"/>
  <c r="BK275"/>
  <c r="J275"/>
  <c r="BE275"/>
  <c r="BI274"/>
  <c r="BH274"/>
  <c r="BG274"/>
  <c r="BF274"/>
  <c r="T274"/>
  <c r="R274"/>
  <c r="P274"/>
  <c r="BK274"/>
  <c r="J274"/>
  <c r="BE274"/>
  <c r="BI263"/>
  <c r="BH263"/>
  <c r="BG263"/>
  <c r="BF263"/>
  <c r="T263"/>
  <c r="R263"/>
  <c r="P263"/>
  <c r="BK263"/>
  <c r="J263"/>
  <c r="BE263"/>
  <c r="BI247"/>
  <c r="BH247"/>
  <c r="BG247"/>
  <c r="BF247"/>
  <c r="T247"/>
  <c r="R247"/>
  <c r="P247"/>
  <c r="BK247"/>
  <c r="J247"/>
  <c r="BE247"/>
  <c r="BI232"/>
  <c r="BH232"/>
  <c r="BG232"/>
  <c r="BF232"/>
  <c r="T232"/>
  <c r="R232"/>
  <c r="P232"/>
  <c r="BK232"/>
  <c r="J232"/>
  <c r="BE232"/>
  <c r="BI223"/>
  <c r="BH223"/>
  <c r="BG223"/>
  <c r="BF223"/>
  <c r="T223"/>
  <c r="R223"/>
  <c r="P223"/>
  <c r="BK223"/>
  <c r="J223"/>
  <c r="BE223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1"/>
  <c r="BH211"/>
  <c r="BG211"/>
  <c r="BF211"/>
  <c r="T211"/>
  <c r="T210"/>
  <c r="R211"/>
  <c r="R210"/>
  <c r="P211"/>
  <c r="P210"/>
  <c r="BK211"/>
  <c r="BK210"/>
  <c r="J210"/>
  <c r="J211"/>
  <c r="BE211"/>
  <c r="J99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191"/>
  <c r="BH191"/>
  <c r="BG191"/>
  <c r="BF191"/>
  <c r="T191"/>
  <c r="R191"/>
  <c r="P191"/>
  <c r="BK191"/>
  <c r="J191"/>
  <c r="BE191"/>
  <c r="BI184"/>
  <c r="BH184"/>
  <c r="BG184"/>
  <c r="BF184"/>
  <c r="T184"/>
  <c r="R184"/>
  <c r="P184"/>
  <c r="BK184"/>
  <c r="J184"/>
  <c r="BE184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6"/>
  <c r="BH176"/>
  <c r="BG176"/>
  <c r="BF176"/>
  <c r="T176"/>
  <c r="R176"/>
  <c r="P176"/>
  <c r="BK176"/>
  <c r="J176"/>
  <c r="BE176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1"/>
  <c r="F37"/>
  <c i="1" r="BD96"/>
  <c i="3" r="BH131"/>
  <c r="F36"/>
  <c i="1" r="BC96"/>
  <c i="3" r="BG131"/>
  <c r="F35"/>
  <c i="1" r="BB96"/>
  <c i="3" r="BF131"/>
  <c r="J34"/>
  <c i="1" r="AW96"/>
  <c i="3" r="F34"/>
  <c i="1" r="BA96"/>
  <c i="3" r="T131"/>
  <c r="T130"/>
  <c r="T129"/>
  <c r="T128"/>
  <c r="R131"/>
  <c r="R130"/>
  <c r="R129"/>
  <c r="R128"/>
  <c r="P131"/>
  <c r="P130"/>
  <c r="P129"/>
  <c r="P128"/>
  <c i="1" r="AU96"/>
  <c i="3" r="BK131"/>
  <c r="BK130"/>
  <c r="J130"/>
  <c r="BK129"/>
  <c r="J129"/>
  <c r="BK128"/>
  <c r="J128"/>
  <c r="J96"/>
  <c r="J30"/>
  <c i="1" r="AG96"/>
  <c i="3" r="J131"/>
  <c r="BE131"/>
  <c r="J33"/>
  <c i="1" r="AV96"/>
  <c i="3" r="F33"/>
  <c i="1" r="AZ96"/>
  <c i="3" r="J98"/>
  <c r="J97"/>
  <c r="F122"/>
  <c r="E120"/>
  <c r="F89"/>
  <c r="E87"/>
  <c r="J39"/>
  <c r="J24"/>
  <c r="E24"/>
  <c r="J125"/>
  <c r="J92"/>
  <c r="J23"/>
  <c r="J21"/>
  <c r="E21"/>
  <c r="J124"/>
  <c r="J91"/>
  <c r="J20"/>
  <c r="J18"/>
  <c r="E18"/>
  <c r="F125"/>
  <c r="F92"/>
  <c r="J17"/>
  <c r="J15"/>
  <c r="E15"/>
  <c r="F124"/>
  <c r="F91"/>
  <c r="J14"/>
  <c r="J12"/>
  <c r="J122"/>
  <c r="J89"/>
  <c r="E7"/>
  <c r="E118"/>
  <c r="E85"/>
  <c i="2" r="J37"/>
  <c r="J36"/>
  <c i="1" r="AY95"/>
  <c i="2" r="J35"/>
  <c i="1" r="AX95"/>
  <c i="2" r="BI265"/>
  <c r="BH265"/>
  <c r="BG265"/>
  <c r="BF265"/>
  <c r="T265"/>
  <c r="T264"/>
  <c r="T263"/>
  <c r="R265"/>
  <c r="R264"/>
  <c r="R263"/>
  <c r="P265"/>
  <c r="P264"/>
  <c r="P263"/>
  <c r="BK265"/>
  <c r="BK264"/>
  <c r="J264"/>
  <c r="BK263"/>
  <c r="J263"/>
  <c r="J265"/>
  <c r="BE265"/>
  <c r="J108"/>
  <c r="J107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/>
  <c r="BI248"/>
  <c r="BH248"/>
  <c r="BG248"/>
  <c r="BF248"/>
  <c r="T248"/>
  <c r="T247"/>
  <c r="R248"/>
  <c r="R247"/>
  <c r="P248"/>
  <c r="P247"/>
  <c r="BK248"/>
  <c r="BK247"/>
  <c r="J247"/>
  <c r="J248"/>
  <c r="BE248"/>
  <c r="J106"/>
  <c r="BI246"/>
  <c r="BH246"/>
  <c r="BG246"/>
  <c r="BF246"/>
  <c r="T246"/>
  <c r="T245"/>
  <c r="R246"/>
  <c r="R245"/>
  <c r="P246"/>
  <c r="P245"/>
  <c r="BK246"/>
  <c r="BK245"/>
  <c r="J245"/>
  <c r="J246"/>
  <c r="BE246"/>
  <c r="J105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T238"/>
  <c r="R239"/>
  <c r="R238"/>
  <c r="P239"/>
  <c r="P238"/>
  <c r="BK239"/>
  <c r="BK238"/>
  <c r="J238"/>
  <c r="J239"/>
  <c r="BE239"/>
  <c r="J104"/>
  <c r="BI224"/>
  <c r="BH224"/>
  <c r="BG224"/>
  <c r="BF224"/>
  <c r="T224"/>
  <c r="R224"/>
  <c r="P224"/>
  <c r="BK224"/>
  <c r="J224"/>
  <c r="BE224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T213"/>
  <c r="R214"/>
  <c r="R213"/>
  <c r="P214"/>
  <c r="P213"/>
  <c r="BK214"/>
  <c r="BK213"/>
  <c r="J213"/>
  <c r="J214"/>
  <c r="BE214"/>
  <c r="J103"/>
  <c r="BI211"/>
  <c r="BH211"/>
  <c r="BG211"/>
  <c r="BF211"/>
  <c r="T211"/>
  <c r="T210"/>
  <c r="R211"/>
  <c r="R210"/>
  <c r="P211"/>
  <c r="P210"/>
  <c r="BK211"/>
  <c r="BK210"/>
  <c r="J210"/>
  <c r="J211"/>
  <c r="BE211"/>
  <c r="J102"/>
  <c r="BI200"/>
  <c r="BH200"/>
  <c r="BG200"/>
  <c r="BF200"/>
  <c r="T200"/>
  <c r="R200"/>
  <c r="P200"/>
  <c r="BK200"/>
  <c r="J200"/>
  <c r="BE200"/>
  <c r="BI197"/>
  <c r="BH197"/>
  <c r="BG197"/>
  <c r="BF197"/>
  <c r="T197"/>
  <c r="T196"/>
  <c r="R197"/>
  <c r="R196"/>
  <c r="P197"/>
  <c r="P196"/>
  <c r="BK197"/>
  <c r="BK196"/>
  <c r="J196"/>
  <c r="J197"/>
  <c r="BE197"/>
  <c r="J101"/>
  <c r="BI194"/>
  <c r="BH194"/>
  <c r="BG194"/>
  <c r="BF194"/>
  <c r="T194"/>
  <c r="R194"/>
  <c r="P194"/>
  <c r="BK194"/>
  <c r="J194"/>
  <c r="BE194"/>
  <c r="BI192"/>
  <c r="BH192"/>
  <c r="BG192"/>
  <c r="BF192"/>
  <c r="T192"/>
  <c r="T191"/>
  <c r="R192"/>
  <c r="R191"/>
  <c r="P192"/>
  <c r="P191"/>
  <c r="BK192"/>
  <c r="BK191"/>
  <c r="J191"/>
  <c r="J192"/>
  <c r="BE192"/>
  <c r="J100"/>
  <c r="BI188"/>
  <c r="BH188"/>
  <c r="BG188"/>
  <c r="BF188"/>
  <c r="T188"/>
  <c r="R188"/>
  <c r="P188"/>
  <c r="BK188"/>
  <c r="J188"/>
  <c r="BE188"/>
  <c r="BI175"/>
  <c r="BH175"/>
  <c r="BG175"/>
  <c r="BF175"/>
  <c r="T175"/>
  <c r="R175"/>
  <c r="P175"/>
  <c r="BK175"/>
  <c r="J175"/>
  <c r="BE175"/>
  <c r="BI168"/>
  <c r="BH168"/>
  <c r="BG168"/>
  <c r="BF168"/>
  <c r="T168"/>
  <c r="R168"/>
  <c r="P168"/>
  <c r="BK168"/>
  <c r="J168"/>
  <c r="BE168"/>
  <c r="BI164"/>
  <c r="BH164"/>
  <c r="BG164"/>
  <c r="BF164"/>
  <c r="T164"/>
  <c r="T163"/>
  <c r="R164"/>
  <c r="R163"/>
  <c r="P164"/>
  <c r="P163"/>
  <c r="BK164"/>
  <c r="BK163"/>
  <c r="J163"/>
  <c r="J164"/>
  <c r="BE164"/>
  <c r="J99"/>
  <c r="BI161"/>
  <c r="BH161"/>
  <c r="BG161"/>
  <c r="BF161"/>
  <c r="T161"/>
  <c r="R161"/>
  <c r="P161"/>
  <c r="BK161"/>
  <c r="J161"/>
  <c r="BE161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1"/>
  <c r="F37"/>
  <c i="1" r="BD95"/>
  <c i="2" r="BH131"/>
  <c r="F36"/>
  <c i="1" r="BC95"/>
  <c i="2" r="BG131"/>
  <c r="F35"/>
  <c i="1" r="BB95"/>
  <c i="2" r="BF131"/>
  <c r="J34"/>
  <c i="1" r="AW95"/>
  <c i="2" r="F34"/>
  <c i="1" r="BA95"/>
  <c i="2" r="T131"/>
  <c r="T130"/>
  <c r="T129"/>
  <c r="T128"/>
  <c r="R131"/>
  <c r="R130"/>
  <c r="R129"/>
  <c r="R128"/>
  <c r="P131"/>
  <c r="P130"/>
  <c r="P129"/>
  <c r="P128"/>
  <c i="1" r="AU95"/>
  <c i="2" r="BK131"/>
  <c r="BK130"/>
  <c r="J130"/>
  <c r="BK129"/>
  <c r="J129"/>
  <c r="BK128"/>
  <c r="J128"/>
  <c r="J96"/>
  <c r="J30"/>
  <c i="1" r="AG95"/>
  <c i="2" r="J131"/>
  <c r="BE131"/>
  <c r="J33"/>
  <c i="1" r="AV95"/>
  <c i="2" r="F33"/>
  <c i="1" r="AZ95"/>
  <c i="2" r="J98"/>
  <c r="J97"/>
  <c r="F122"/>
  <c r="E120"/>
  <c r="F89"/>
  <c r="E87"/>
  <c r="J39"/>
  <c r="J24"/>
  <c r="E24"/>
  <c r="J125"/>
  <c r="J92"/>
  <c r="J23"/>
  <c r="J21"/>
  <c r="E21"/>
  <c r="J124"/>
  <c r="J91"/>
  <c r="J20"/>
  <c r="J18"/>
  <c r="E18"/>
  <c r="F125"/>
  <c r="F92"/>
  <c r="J17"/>
  <c r="J15"/>
  <c r="E15"/>
  <c r="F124"/>
  <c r="F91"/>
  <c r="J14"/>
  <c r="J12"/>
  <c r="J122"/>
  <c r="J89"/>
  <c r="E7"/>
  <c r="E118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<sst xmlns="http://schemas.openxmlformats.org/spreadsheetml/2006/main">
  <si>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</si>
  <si>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</si>
  <si>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</si>
  <si>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</si>
  <si>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</si>
  <si>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{a0153633-3a20-4bf0-8684-83dfd7db8620}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</si>
  <si>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</si>
  <si>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</si>
  <si>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</si>
  <si>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</si>
  <si>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</si>
  <si>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</si>
  <si>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</si>
  <si>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</si>
  <si>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223386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</si>
  <si>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</si>
  <si>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</si>
  <si>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Ostrovský a Třešňovský potok, Dolní Třešňovec a Lanškroun</t>
  </si>
  <si>
    <t>KSO:</t>
  </si>
  <si>
    <t>CC-CZ:</t>
  </si>
  <si>
    <t>Místo:</t>
  </si>
  <si>
    <t>k.ú. Lanškroun, Dolní Třešňovec</t>
  </si>
  <si>
    <t>Datum:</t>
  </si>
  <si>
    <t>8. 11. 2017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</si>
  <si>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</si>
  <si>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</si>
  <si>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</si>
  <si>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</si>
  <si>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</si>
  <si>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</si>
  <si>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</si>
  <si>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</si>
  <si>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</si>
  <si>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</si>
  <si>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</si>
  <si>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</si>
  <si>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</si>
  <si>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</si>
  <si>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</si>
  <si>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</si>
  <si>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</si>
  <si>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</si>
  <si>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</si>
  <si>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</si>
  <si>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</si>
  <si>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</si>
  <si>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</si>
  <si>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</si>
  <si>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</si>
  <si>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</si>
  <si>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</si>
  <si>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</si>
  <si>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</si>
  <si>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</si>
  <si>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</si>
  <si>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</si>
  <si>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</si>
  <si>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</si>
  <si>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</si>
  <si>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</si>
  <si>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</si>
  <si>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</si>
  <si>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</si>
  <si>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</si>
  <si>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</si>
  <si>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</si>
  <si>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</si>
  <si>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</si>
  <si>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</si>
  <si>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</si>
  <si>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</si>
  <si>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</si>
  <si>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</si>
  <si>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</si>
  <si>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</si>
  <si>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</si>
  <si>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</si>
  <si>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</si>
  <si>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</si>
  <si>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</si>
  <si>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SO1</t>
  </si>
  <si>
    <t>Ostrovský potok</t>
  </si>
  <si>
    <t>STA</t>
  </si>
  <si>
    <t>1</t>
  </si>
  <si>
    <t>{f74e4ff3-56ff-4627-9fd5-92c2555d73c2}</t>
  </si>
  <si>
    <t>2</t>
  </si>
  <si>
    <t>SO2</t>
  </si>
  <si>
    <t>Třešňovský potok</t>
  </si>
  <si>
    <t>{5713ea75-e192-40a2-9a6b-db0dc6d1ac1d}</t>
  </si>
  <si>
    <t>SO3</t>
  </si>
  <si>
    <t>investice</t>
  </si>
  <si>
    <t>{ddf2126d-7bf8-4a01-81b6-2cc996138838}</t>
  </si>
  <si>
    <t>KRYCÍ LIST SOUPISU PRACÍ</t>
  </si>
  <si>
    <t>Objekt:</t>
  </si>
  <si>
    <t>SO1 - Ostrovský potok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</si>
  <si>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</si>
  <si>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</si>
  <si>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</si>
  <si>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</si>
  <si>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</si>
  <si>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</si>
  <si>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</si>
  <si>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</si>
  <si>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</si>
  <si>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</si>
  <si>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</si>
  <si>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</si>
  <si>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</si>
  <si>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</si>
  <si>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OST - Ostatní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</si>
  <si>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</si>
  <si>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</si>
  <si>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</si>
  <si>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</si>
  <si>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</si>
  <si>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</si>
  <si>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</si>
  <si>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</si>
  <si>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</si>
  <si>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</si>
  <si>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</si>
  <si>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</si>
  <si>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</si>
  <si>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</si>
  <si>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</si>
  <si>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</si>
  <si>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</si>
  <si>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</si>
  <si>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</si>
  <si>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</si>
  <si>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111101104</t>
  </si>
  <si>
    <t>Odstranění travin a rákosu rákos ve vodě pro jakoukoliv plochu</t>
  </si>
  <si>
    <t>ha</t>
  </si>
  <si>
    <t>CS ÚRS 2017 01</t>
  </si>
  <si>
    <t>4</t>
  </si>
  <si>
    <t>-1817758940</t>
  </si>
  <si>
    <t>VV</t>
  </si>
  <si>
    <t>(1746-1517)*4*0,25/(100*100)</t>
  </si>
  <si>
    <t>114203202</t>
  </si>
  <si>
    <t>Očištění lomového kamene nebo betonových tvárnic získaných při rozebrání dlažeb, záhozů, rovnanin a soustřeďovacích staveb od malty</t>
  </si>
  <si>
    <t>m3</t>
  </si>
  <si>
    <t>-529551337</t>
  </si>
  <si>
    <t>3</t>
  </si>
  <si>
    <t>115001106</t>
  </si>
  <si>
    <t>Převedení vody potrubím průměru DN přes 600 do 900</t>
  </si>
  <si>
    <t>m</t>
  </si>
  <si>
    <t>-420867475</t>
  </si>
  <si>
    <t>786-776</t>
  </si>
  <si>
    <t>129103201</t>
  </si>
  <si>
    <t>Čištění otevřených koryt vodotečí s přehozením rozpojeného nánosu do 3 m nebo s naložením na dopravní prostředek při šířce původního dna přes 5 m a hloubce koryta do 5 m v horninách tř. 1 a 2</t>
  </si>
  <si>
    <t>1146277828</t>
  </si>
  <si>
    <t>(1496-1449)*0,55</t>
  </si>
  <si>
    <t>(1517-1496)*0,4</t>
  </si>
  <si>
    <t>(1549-1517)*1</t>
  </si>
  <si>
    <t>(1657-1549)*1,3</t>
  </si>
  <si>
    <t>(1746-1657)*0,85</t>
  </si>
  <si>
    <t>(1878-1746)*1,65</t>
  </si>
  <si>
    <t>(2149-2098)*0,8</t>
  </si>
  <si>
    <t>(2654-2620)*1,2</t>
  </si>
  <si>
    <t>Součet</t>
  </si>
  <si>
    <t>5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</si>
  <si>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</si>
  <si>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</si>
  <si>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684089136</t>
  </si>
  <si>
    <t>P</t>
  </si>
  <si>
    <t>Poznámka k položce:_x000d_
část sedimentů bude použita pro ohumusování berem v ř. km 1,517 - 1,878</t>
  </si>
  <si>
    <t>581,7-1968,5*0,1</t>
  </si>
  <si>
    <t>6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</si>
  <si>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</si>
  <si>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</si>
  <si>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1110290340</t>
  </si>
  <si>
    <t>Poznámka k položce:_x000d_
doprava na místo předání k dalšímu využití, uvážována skládka TKO Třebovice - pol. bude upravena dle skutečnosti</t>
  </si>
  <si>
    <t>384,85*3</t>
  </si>
  <si>
    <t>7</t>
  </si>
  <si>
    <t>167101102</t>
  </si>
  <si>
    <t>Nakládání, skládání a překládání neulehlého výkopku nebo sypaniny nakládání, množství přes 100 m3, z hornin tř. 1 až 4</t>
  </si>
  <si>
    <t>734252093</t>
  </si>
  <si>
    <t>8</t>
  </si>
  <si>
    <t>171103101</t>
  </si>
  <si>
    <t>Zemní hrázky přívodních a odpadních melioračních kanálů zhutňované po vrstvách tloušťky 200 mm, s přemístěním sypaniny do 20 m nebo s jejím přehozením do 3 m z hornin tř. 1 až 4</t>
  </si>
  <si>
    <t>21064786</t>
  </si>
  <si>
    <t>Poznámka k položce:_x000d_
zřízení+odstranění, z těžených sedimentů, popř. s utěsnění PVC fólií apod. - pro opravy opěrných zídek</t>
  </si>
  <si>
    <t>ohrázování stupně v ř. km 0,776</t>
  </si>
  <si>
    <t>2*5*0,5</t>
  </si>
  <si>
    <t>(1517-1496)*0,5</t>
  </si>
  <si>
    <t>(2149-2098)*0,5</t>
  </si>
  <si>
    <t>(2654-2620)*0,5</t>
  </si>
  <si>
    <t>9</t>
  </si>
  <si>
    <t>171201211</t>
  </si>
  <si>
    <t>Uložení sypaniny poplatek za uložení sypaniny na skládce (skládkovné)</t>
  </si>
  <si>
    <t>t</t>
  </si>
  <si>
    <t>-568560630</t>
  </si>
  <si>
    <t>384,85*1,8</t>
  </si>
  <si>
    <t>Svislé a kompletní konstrukce</t>
  </si>
  <si>
    <t>10</t>
  </si>
  <si>
    <t>321213345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</si>
  <si>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</si>
  <si>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738502240</t>
  </si>
  <si>
    <t>Poznámka k položce:_x000d_
s doplněním 40% nového materiálu</t>
  </si>
  <si>
    <t>´0,776 - 0,786 vývarové zdi</t>
  </si>
  <si>
    <t>1,5*2/2*0,6+0,75*1/2*0,6</t>
  </si>
  <si>
    <t>11</t>
  </si>
  <si>
    <t>321213445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</si>
  <si>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kyklopské s vyspárováním na jakoukoliv cementovou maltu</t>
  </si>
  <si>
    <t>346409906</t>
  </si>
  <si>
    <t>Poznámka k položce:_x000d_
na cem. maltu s expanzním účinkem</t>
  </si>
  <si>
    <t xml:space="preserve">´2,098 - 2,149 </t>
  </si>
  <si>
    <t>1,6*1,6*0,7</t>
  </si>
  <si>
    <t>´2,427 - 2,620</t>
  </si>
  <si>
    <t>0,5*0,5*0,7</t>
  </si>
  <si>
    <t>12</t>
  </si>
  <si>
    <t>321213445R</t>
  </si>
  <si>
    <t>982068240</t>
  </si>
  <si>
    <t>´1,496 - 1,518</t>
  </si>
  <si>
    <t>1*0,7</t>
  </si>
  <si>
    <t>´1,657 - 1,746</t>
  </si>
  <si>
    <t>1*1*1,6</t>
  </si>
  <si>
    <t>´1,746 - 1,878</t>
  </si>
  <si>
    <t>´2,098 - 2,149</t>
  </si>
  <si>
    <t>1,6*1,6*0,7+1,2*1,6*0,7</t>
  </si>
  <si>
    <t>13</t>
  </si>
  <si>
    <t>R1.4</t>
  </si>
  <si>
    <t>Vyvrtání otvoru hl. 100 mm pro bet. trn D10 mm, osazení trnu dl. 150 mm vč. materiálu, zalití cem. maltou</t>
  </si>
  <si>
    <t>ks</t>
  </si>
  <si>
    <t>2003512079</t>
  </si>
  <si>
    <t>´0,776 - 0,786 uchycení opravovaných vývarových zdí</t>
  </si>
  <si>
    <t>2*4+1*4</t>
  </si>
  <si>
    <t>Vodorovné konstrukce</t>
  </si>
  <si>
    <t>14</t>
  </si>
  <si>
    <t>465511217R</t>
  </si>
  <si>
    <t xml:space="preserve">Oprava dlažeb z lomového kamene lomařsky upraveného  pro dlažbu o ploše opravovaných míst do 20 m2 jednotlivě na sucho s vyklínováním kamenem, s vyplněním spár těženým kamenivem, drnem nebo ornicí s osetím, tl. kamene 250 mm</t>
  </si>
  <si>
    <t>m2</t>
  </si>
  <si>
    <t>828508325</t>
  </si>
  <si>
    <t>((1517-1496)*6,5+(1519-1517)*(7-3)+(1657-1574)*(9-3)+(1746-1657)*(7,5-3)+(1878-1746)*(9-3)+(2149-2098)*7+(2654-2620)*(8+1,5+1,5))*0,1</t>
  </si>
  <si>
    <t>465511227</t>
  </si>
  <si>
    <t xml:space="preserve">Dlažba z lomového kamene lomařsky upraveného  na sucho s vyklínováním kamenem, s vyplněním spár těženým kamenivem, drnem nebo ornicí s osetím, tl. kamene 250 mm</t>
  </si>
  <si>
    <t>CS ÚRS 2018 01</t>
  </si>
  <si>
    <t>822829624</t>
  </si>
  <si>
    <t>Úpravy povrchů, podlahy a osazování výplní</t>
  </si>
  <si>
    <t>16</t>
  </si>
  <si>
    <t>628635512</t>
  </si>
  <si>
    <t>Vyplnění spár dosavadních konstrukcí zdiva cementovou maltou s vyčištěním spár hloubky do 70 mm, zdiva z lomového kamene s vyspárováním</t>
  </si>
  <si>
    <t>-2145825299</t>
  </si>
  <si>
    <t>10% dlažeb u stupně v ř. km 0,776</t>
  </si>
  <si>
    <t>0,1*2*4*(5+2,5+6+1,5)</t>
  </si>
  <si>
    <t>17</t>
  </si>
  <si>
    <t>628635552</t>
  </si>
  <si>
    <t>Vyplnění spár dosavadních konstrukcí zdiva cementovou maltou s vyčištěním spár hloubky přes 70 do 120 mm, zdiva z lomového kamene s vyspárováním</t>
  </si>
  <si>
    <t>-808975040</t>
  </si>
  <si>
    <t>(1517-1496)*1,85*0,4</t>
  </si>
  <si>
    <t>(1549-1517)*2*1,8*0,3</t>
  </si>
  <si>
    <t>(1657-1549)*2*(1,7+2,2)/2*0,3</t>
  </si>
  <si>
    <t>(1746-1657)*1,8*0,3</t>
  </si>
  <si>
    <t>(1878-1746)*2*1,8*0,3</t>
  </si>
  <si>
    <t>(2149-2098)*1,8*0,5</t>
  </si>
  <si>
    <t>((2484-2429)+(2484-2437))*1,6*0,1</t>
  </si>
  <si>
    <t>(2620-2484)*1,6*0,15</t>
  </si>
  <si>
    <t>Trubní vedení</t>
  </si>
  <si>
    <t>18</t>
  </si>
  <si>
    <t>895611111R</t>
  </si>
  <si>
    <t>Drenážní výusť z trub betonových</t>
  </si>
  <si>
    <t>kus</t>
  </si>
  <si>
    <t>-1244923422</t>
  </si>
  <si>
    <t>Poznámka k položce:_x000d_
prodloužení stávajícího potrubí přes líc opravované zdi v ř. km 2,098 - 2,149_x000d_
součástí je materiál nového potrubí DN200-300 (nutno ověřit po odbourání zdiva), zaříznutí stávající i nové trubky, vyčištění výústní části potrubí a obetonování</t>
  </si>
  <si>
    <t>Ostatní konstrukce a práce, bourání</t>
  </si>
  <si>
    <t>19</t>
  </si>
  <si>
    <t>938903111</t>
  </si>
  <si>
    <t>Dokončovací práce na dosavadních konstrukcích vysekání spár s očištěním zdiva nebo dlažby, s naložením suti na dopravní prostředek nebo s odklizením na hromady do vzdálenosti 50 m při hloubce spáry do 70 mm v dlažbě z lomového kamene</t>
  </si>
  <si>
    <t>-1970942294</t>
  </si>
  <si>
    <t>20</t>
  </si>
  <si>
    <t>938903211</t>
  </si>
  <si>
    <t>Dokončovací práce na dosavadních konstrukcích vysekání spár s očištěním zdiva nebo dlažby, s naložením suti na dopravní prostředek nebo s odklizením na hromady do vzdálenosti 50 m při hloubce spáry přes 70 do 120 mm ve zdivu z lomového kamene</t>
  </si>
  <si>
    <t>1883105823</t>
  </si>
  <si>
    <t>985131111</t>
  </si>
  <si>
    <t>Očištění ploch stěn, rubu kleneb a podlah tlakovou vodou</t>
  </si>
  <si>
    <t>59910677</t>
  </si>
  <si>
    <t>očištění vysekaných spár zdiva</t>
  </si>
  <si>
    <t>461,94</t>
  </si>
  <si>
    <t>očištění dlažeb u stupně v ř. km 0,776 od vegetace</t>
  </si>
  <si>
    <t>2*4*(5+2,5+6+1,5)</t>
  </si>
  <si>
    <t>očištění vysekaných spár v dlažbě u st. v ř. km 0,776</t>
  </si>
  <si>
    <t>22</t>
  </si>
  <si>
    <t>985221013</t>
  </si>
  <si>
    <t>Postupné rozebírání zdiva pro další použití kamenného, objemu přes 3 m3</t>
  </si>
  <si>
    <t>-730849800</t>
  </si>
  <si>
    <t>2/3*(1,5*2/2*0,6+0,75*1/2*0,6)</t>
  </si>
  <si>
    <t>997</t>
  </si>
  <si>
    <t>Přesun sutě</t>
  </si>
  <si>
    <t>23</t>
  </si>
  <si>
    <t>997013801</t>
  </si>
  <si>
    <t>Poplatek za uložení stavebního odpadu na skládce (skládkovné) betonového</t>
  </si>
  <si>
    <t>519896009</t>
  </si>
  <si>
    <t>24</t>
  </si>
  <si>
    <t>997321211</t>
  </si>
  <si>
    <t>Svislá doprava suti a vybouraných hmot s naložením do dopravního zařízení a s vyprázdněním dopravního zařízení na hromadu nebo do dopravního prostředku na výšku do 4 m</t>
  </si>
  <si>
    <t>424925964</t>
  </si>
  <si>
    <t>25</t>
  </si>
  <si>
    <t>997321511</t>
  </si>
  <si>
    <t>Vodorovná doprava suti a vybouraných hmot bez naložení, s vyložením a hrubým urovnáním po suchu, na vzdálenost do 1 km</t>
  </si>
  <si>
    <t>-1102395697</t>
  </si>
  <si>
    <t>26</t>
  </si>
  <si>
    <t>997321519</t>
  </si>
  <si>
    <t>Vodorovná doprava suti a vybouraných hmot bez naložení, s vyložením a hrubým urovnáním po suchu, na vzdálenost Příplatek k cenám za každý další i započatý 1 km přes 1 km</t>
  </si>
  <si>
    <t>-672103327</t>
  </si>
  <si>
    <t>Poznámka k položce:_x000d_
uvažována skládka TKO Třebovice</t>
  </si>
  <si>
    <t>12,748*12</t>
  </si>
  <si>
    <t>998</t>
  </si>
  <si>
    <t>Přesun hmot</t>
  </si>
  <si>
    <t>27</t>
  </si>
  <si>
    <t>998332011</t>
  </si>
  <si>
    <t>Přesun hmot pro úpravy vodních toků a kanály, hráze rybníků apod. dopravní vzdálenost do 500 m</t>
  </si>
  <si>
    <t>-909957293</t>
  </si>
  <si>
    <t>OST</t>
  </si>
  <si>
    <t>Ostatní</t>
  </si>
  <si>
    <t>28</t>
  </si>
  <si>
    <t>R1</t>
  </si>
  <si>
    <t>Zařízení staveniště</t>
  </si>
  <si>
    <t>soubor</t>
  </si>
  <si>
    <t>512</t>
  </si>
  <si>
    <t>-2123414454</t>
  </si>
  <si>
    <t>Poznámka k položce:_x000d_
veškeré náklady spojené s vybudováním, provozem a odstraněním zařízení staveniště</t>
  </si>
  <si>
    <t>29</t>
  </si>
  <si>
    <t>R12</t>
  </si>
  <si>
    <t>Využití jeřábu pro spuštění a vytažení mechanizace z koryta</t>
  </si>
  <si>
    <t>-274780358</t>
  </si>
  <si>
    <t>Poznámka k položce:_x000d_
ř. km 1,517 - 1,657</t>
  </si>
  <si>
    <t>30</t>
  </si>
  <si>
    <t>R13</t>
  </si>
  <si>
    <t>Zatření dřevin proti obrůstání</t>
  </si>
  <si>
    <t>1976795354</t>
  </si>
  <si>
    <t>31</t>
  </si>
  <si>
    <t>R2</t>
  </si>
  <si>
    <t>Zřízení a odstranění sjezdů do koryta z těžených sedimentů, vč. případného zpevnění drceným kamenivem</t>
  </si>
  <si>
    <t>213104261</t>
  </si>
  <si>
    <t>Poznámka k položce:_x000d_
dle potřeb zhotovitele</t>
  </si>
  <si>
    <t>32</t>
  </si>
  <si>
    <t>R3</t>
  </si>
  <si>
    <t>Odlov a záchranný transfer ryb a vodních živočichů</t>
  </si>
  <si>
    <t>-308754924</t>
  </si>
  <si>
    <t>33</t>
  </si>
  <si>
    <t>R4</t>
  </si>
  <si>
    <t xml:space="preserve">Zajištění přístupů přes soukromé pozemky </t>
  </si>
  <si>
    <t>-1938455146</t>
  </si>
  <si>
    <t>Poznámka k položce:_x000d_
rozebrání oplocení autoservisu a uvedení do původního stavu_x000d_
zajištění přístupu do areálu Města Lanškrouna u ČOV a na pozemek Města parc. č. 293/2 přes uzamykatelný sloupek</t>
  </si>
  <si>
    <t>34</t>
  </si>
  <si>
    <t>R5</t>
  </si>
  <si>
    <t xml:space="preserve">Dopravní značení vč. projednání - výjezd vozidel stavby, snížení rychlosti v obou jízdních pruzích </t>
  </si>
  <si>
    <t>438550366</t>
  </si>
  <si>
    <t>35</t>
  </si>
  <si>
    <t>R7</t>
  </si>
  <si>
    <t>Průběžné čištění komunikací užívaných v souvislosti se stavbou</t>
  </si>
  <si>
    <t>1364596833</t>
  </si>
  <si>
    <t>36</t>
  </si>
  <si>
    <t>R8</t>
  </si>
  <si>
    <t>Uvedení zatravněných příjezdových ploch do původního stavu - urovnání a osetí vyjetých kolejí</t>
  </si>
  <si>
    <t>950488677</t>
  </si>
  <si>
    <t>37</t>
  </si>
  <si>
    <t>R9</t>
  </si>
  <si>
    <t>Uvedení zpevněných příjezdových ploch a komunikací do původního stavu, např. vyspravení výtluků, oprava obrubníků, apod.</t>
  </si>
  <si>
    <t>1590211486</t>
  </si>
  <si>
    <t>38</t>
  </si>
  <si>
    <t>R10</t>
  </si>
  <si>
    <t>Odvoz a likvidace veškerých dalších odpadů vzniklých v rámci stavby v souladu se zákonem č. 185/2001. Sb., o odpadech vč. poplatků</t>
  </si>
  <si>
    <t>1588514413</t>
  </si>
  <si>
    <t>VRN</t>
  </si>
  <si>
    <t>Vedlejší rozpočtové náklady</t>
  </si>
  <si>
    <t>VRN1</t>
  </si>
  <si>
    <t>Průzkumné, geodetické a projektové práce</t>
  </si>
  <si>
    <t>39</t>
  </si>
  <si>
    <t>011424000</t>
  </si>
  <si>
    <t>Průzkum výskytu munice, výbušnin a jiných</t>
  </si>
  <si>
    <t>kpl</t>
  </si>
  <si>
    <t>CS ÚRS 2019 01</t>
  </si>
  <si>
    <t>1024</t>
  </si>
  <si>
    <t>-982760650</t>
  </si>
  <si>
    <t>SO2 - Třešňovský potok</t>
  </si>
  <si>
    <t>112101101</t>
  </si>
  <si>
    <t>Kácení stromů s odřezáním kmene a s odvětvením listnatých, průměru kmene přes 100 do 300 mm</t>
  </si>
  <si>
    <t>-541309429</t>
  </si>
  <si>
    <t>Poznámka k položce:_x000d_
viz příloha D.1 - Technická zpráva_x000d_
ř. km 0,320 - 0,453</t>
  </si>
  <si>
    <t>112201202</t>
  </si>
  <si>
    <t>Odřezání nebo odsekání pařezů v úrovni přilehlého území s vykopávkou potřebného pracovního prostoru a s jeho zahrnutím výkopkem pro všechny sklony území, průměru přes 300 do 500 mm</t>
  </si>
  <si>
    <t>484562018</t>
  </si>
  <si>
    <t>114203101</t>
  </si>
  <si>
    <t>Rozebrání dlažeb nebo záhozů s naložením na dopravní prostředek dlažeb z lomového kamene nebo betonových tvárnic na sucho nebo se spárami vyplněnými pískem nebo drnem</t>
  </si>
  <si>
    <t>-532449040</t>
  </si>
  <si>
    <t xml:space="preserve">pod stupněm v ř. km 0,453 </t>
  </si>
  <si>
    <t>4*4*0,25</t>
  </si>
  <si>
    <t>114203102</t>
  </si>
  <si>
    <t>Rozebrání dlažeb nebo záhozů s naložením na dopravní prostředek dlažeb z lomového kamene nebo betonových tvárnic na sucho se zalitými spárami cementovou maltou</t>
  </si>
  <si>
    <t>1456342525</t>
  </si>
  <si>
    <t>pod stupněm v ř. km 1,380</t>
  </si>
  <si>
    <t>4,5*4*0,25</t>
  </si>
  <si>
    <t>-9884177</t>
  </si>
  <si>
    <t>´0,090 - 0,219</t>
  </si>
  <si>
    <t>4*1*0,7</t>
  </si>
  <si>
    <t xml:space="preserve">´0,320 zavazovací křídla </t>
  </si>
  <si>
    <t>1*1*0,7+0,5*1*0,7</t>
  </si>
  <si>
    <t xml:space="preserve">´0,320 - 0,453 </t>
  </si>
  <si>
    <t>1*0,5*0,7+1*1*0,7+0,7*1*0,7+3*1*0,7+5*2,1*0,7</t>
  </si>
  <si>
    <t>´0,652 - 0,662 LB kyklopské kamenivo</t>
  </si>
  <si>
    <t>(5*1,9*0,25+3*1,9*0,25)*0,8</t>
  </si>
  <si>
    <t>´0,652 - 0,662 PB kyklopské kamenivo</t>
  </si>
  <si>
    <t>2,5*1,9*0,25+0,9*0,8*0,25</t>
  </si>
  <si>
    <t>´1,058 - 1,117</t>
  </si>
  <si>
    <t>2*0,5*0,7</t>
  </si>
  <si>
    <t>´1,380 vývar</t>
  </si>
  <si>
    <t>115001105</t>
  </si>
  <si>
    <t>Převedení vody potrubím průměru DN přes 300 do 600</t>
  </si>
  <si>
    <t>-2001091226</t>
  </si>
  <si>
    <t>u stupňů v ř. km 0,453, 0,662 a v ř. km 1,380</t>
  </si>
  <si>
    <t>6+15+6</t>
  </si>
  <si>
    <t>115101201</t>
  </si>
  <si>
    <t>Čerpání vody na dopravní výšku do 10 m s uvažovaným průměrným přítokem do 500 l/min</t>
  </si>
  <si>
    <t>hod</t>
  </si>
  <si>
    <t>1615578332</t>
  </si>
  <si>
    <t>115101301</t>
  </si>
  <si>
    <t>Pohotovost záložní čerpací soupravy pro dopravní výšku do 10 m s uvažovaným průměrným přítokem do 500 l/min</t>
  </si>
  <si>
    <t>den</t>
  </si>
  <si>
    <t>1061441580</t>
  </si>
  <si>
    <t>120901103</t>
  </si>
  <si>
    <t>Bourání konstrukcí v odkopávkách a prokopávkách, korytech vodotečí, melioračních kanálech - ručně s přemístěním suti na hromady na vzdálenost do 20 m nebo s naložením na dopravní prostředek ze zdiva cihelného nebo smíšeného na maltu cementovou</t>
  </si>
  <si>
    <t>-1341544612</t>
  </si>
  <si>
    <t>destabilizované zdivo v ř. km 0,595 - 0,662</t>
  </si>
  <si>
    <t>(4*2+1*1)*0,7+3*2,5*0,7</t>
  </si>
  <si>
    <t>129103101</t>
  </si>
  <si>
    <t>Čištění otevřených koryt vodotečí s přehozením rozpojeného nánosu do 3 m nebo s naložením na dopravní prostředek při šířce původního dna do 5m a hloubce koryta do 2,5 m v horninách tř. 1 a 2</t>
  </si>
  <si>
    <t>1159169813</t>
  </si>
  <si>
    <t>90*1</t>
  </si>
  <si>
    <t>(137-90)*0,7</t>
  </si>
  <si>
    <t>(453-320)*1</t>
  </si>
  <si>
    <t>(654-647)*1,8*0,4/2</t>
  </si>
  <si>
    <t>(920-863)*0,5</t>
  </si>
  <si>
    <t>(1000-920)*0,5</t>
  </si>
  <si>
    <t>(1117-1058)*1</t>
  </si>
  <si>
    <t>(1130-1117)*0,7</t>
  </si>
  <si>
    <t>(1402-1366)*0,3</t>
  </si>
  <si>
    <t>(1689-1624)*1</t>
  </si>
  <si>
    <t>162206113</t>
  </si>
  <si>
    <t>Vodorovné přemístění výkopku bez naložení, avšak se složením zemin schopných zúrodnění, na vzdálenost přes 50 do 100 m</t>
  </si>
  <si>
    <t>-371823346</t>
  </si>
  <si>
    <t>Poznámka k položce:_x000d_
přemístění vytěženého sedimentu minirypadlem k místu nakládky - pod mostkem v ř. km 0,437</t>
  </si>
  <si>
    <t>ř. km 0,437 - 0,453</t>
  </si>
  <si>
    <t>1*(453-437)</t>
  </si>
  <si>
    <t>2065895844</t>
  </si>
  <si>
    <t>47910018</t>
  </si>
  <si>
    <t>Poznámka k položce:_x000d_
doprava na místo předání k dalšímu využití, uvažována skládka TKO Třebovice - pol. bude upravena dle skutečnosti</t>
  </si>
  <si>
    <t>470,82*3</t>
  </si>
  <si>
    <t>-815787016</t>
  </si>
  <si>
    <t>Poznámka k položce:_x000d_
v ř. km 0,350 - 0,453 nakládání na dopravní prostředek na souběžných levobřežních pozemcích</t>
  </si>
  <si>
    <t>ř. km 0,350 - 0,453</t>
  </si>
  <si>
    <t>1*(453-350)</t>
  </si>
  <si>
    <t>zemní hrázky po jejich odstranění</t>
  </si>
  <si>
    <t>379,5</t>
  </si>
  <si>
    <t>598578435</t>
  </si>
  <si>
    <t>Poznámka k položce:_x000d_
zřízení a odstranění, z těžených sedimentů - pro opravy opěrných zídek a příčných objektů</t>
  </si>
  <si>
    <t>90*0,5</t>
  </si>
  <si>
    <t>(137-90)*0,5</t>
  </si>
  <si>
    <t>(219-137)*2*0,25</t>
  </si>
  <si>
    <t>(453-320-5)*0,5</t>
  </si>
  <si>
    <t>u objektu v ř. km 0,453</t>
  </si>
  <si>
    <t>2*4*0,5</t>
  </si>
  <si>
    <t>v ř. km 0,652 - 0,662 stupeň a opravované zdi</t>
  </si>
  <si>
    <t>(1000-815)*0,5</t>
  </si>
  <si>
    <t>(1117-1058)*0,5</t>
  </si>
  <si>
    <t>(1130-1117)*0,5</t>
  </si>
  <si>
    <t>(1375-1366)*0,5</t>
  </si>
  <si>
    <t>(1689-1624)*2*0,5</t>
  </si>
  <si>
    <t>-240895821</t>
  </si>
  <si>
    <t>470,82*1,8</t>
  </si>
  <si>
    <t>R6</t>
  </si>
  <si>
    <t>-206832861</t>
  </si>
  <si>
    <t>317353111</t>
  </si>
  <si>
    <t>Bednění říms opěrných zdí a valů jakéhokoliv tvaru přímých, zalomených nebo jinak zakřivených zřízení</t>
  </si>
  <si>
    <t>CS ÚRS 2014 01</t>
  </si>
  <si>
    <t>-1326279380</t>
  </si>
  <si>
    <t>´0,090 - 0,219 římsa, vč. klínu pro betonáž ozubu</t>
  </si>
  <si>
    <t>5*3*0,1</t>
  </si>
  <si>
    <t xml:space="preserve">´0,320 - 0,453 římsa, vč. klínu pro betonáž ozubu </t>
  </si>
  <si>
    <t>6*3*0,1</t>
  </si>
  <si>
    <t>´0,652 - 0,662 LB opěrná zeď + zavazovací křídlo</t>
  </si>
  <si>
    <t>5*(0,1+0,1+0,05)+3*(0,1+0,1+0,05)</t>
  </si>
  <si>
    <t>317353112</t>
  </si>
  <si>
    <t>Bednění říms opěrných zdí a valů jakéhokoliv tvaru přímých, zalomených nebo jinak zakřivených odstranění</t>
  </si>
  <si>
    <t>2087340075</t>
  </si>
  <si>
    <t>317362021</t>
  </si>
  <si>
    <t>Výztuž překladů, říms, žlabů, žlabových říms, klenbových pásů ze svařovaných sítí z drátů typu KARI</t>
  </si>
  <si>
    <t>-341169867</t>
  </si>
  <si>
    <t>Poznámka k položce:_x000d_
KARI síť prům. drátu 6 mm, vel. ok 100 × 100 mm</t>
  </si>
  <si>
    <t>(5*0,6+6*0,6+5*0,6+3*0,4)*0,00444</t>
  </si>
  <si>
    <t>-1727991076</t>
  </si>
  <si>
    <t>ř. km 0,320 - 0,453</t>
  </si>
  <si>
    <t>0,6*0,6*0,7</t>
  </si>
  <si>
    <t>ř. km 1,058 - 1,117</t>
  </si>
  <si>
    <t>1,2*0,6*0,7</t>
  </si>
  <si>
    <t>ř. km 0,652 - 0,662 LB</t>
  </si>
  <si>
    <t>(5*1,9*0,25+3*1,9*0,25)*0,2</t>
  </si>
  <si>
    <t>-1622053769</t>
  </si>
  <si>
    <t>ř. km 0,090 - 0,219</t>
  </si>
  <si>
    <t>ř. km 0,320 zavazovací křídla</t>
  </si>
  <si>
    <t>1*1*0,7 +0,5*1*0,7</t>
  </si>
  <si>
    <t>ř. km 0,652 - 0,662 PB</t>
  </si>
  <si>
    <t>2,5*1,9*0,25 + 0,8*0,9*0,25</t>
  </si>
  <si>
    <t>321311116</t>
  </si>
  <si>
    <t>Konstrukce z betonu vodních staveb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</si>
  <si>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-1758995901</t>
  </si>
  <si>
    <t>´0,090 - 0,219 římsa</t>
  </si>
  <si>
    <t>5*0,6*0,1</t>
  </si>
  <si>
    <t>´0,320 - 0,453 římsa + stupeň</t>
  </si>
  <si>
    <t>6*0,6*0,1</t>
  </si>
  <si>
    <t>3*0,6*0,6</t>
  </si>
  <si>
    <t>5*0,8*0,9+5*1,9*(0,5+0,45)/2+5*0,1*0,7</t>
  </si>
  <si>
    <t>3*0,8*0,7+3*1,9*(0,3+0,25)/2+3*0,1*0,5</t>
  </si>
  <si>
    <t>0,652 - 0,662 PB opěrná zeď</t>
  </si>
  <si>
    <t>2,5*1,9*0,5+0,9*0,8*0,5</t>
  </si>
  <si>
    <t xml:space="preserve">´0,662 stupeň </t>
  </si>
  <si>
    <t>1,2*0,6*0,3</t>
  </si>
  <si>
    <t>´1,380 závěr. práh vývaru</t>
  </si>
  <si>
    <t>4,5*0,5*0,5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</si>
  <si>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</si>
  <si>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</si>
  <si>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-1091126412</t>
  </si>
  <si>
    <t>´0,453 stupeň</t>
  </si>
  <si>
    <t>3*0,6*2</t>
  </si>
  <si>
    <t>5*(1,9+1,91)</t>
  </si>
  <si>
    <t>3*(1,9+1,91)</t>
  </si>
  <si>
    <t>´0,662 stupeň</t>
  </si>
  <si>
    <t>1,2*2*0,3</t>
  </si>
  <si>
    <t>4,5*0,5*2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</si>
  <si>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</si>
  <si>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</si>
  <si>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-1697422028</t>
  </si>
  <si>
    <t>321366111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</si>
  <si>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</si>
  <si>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-2032196260</t>
  </si>
  <si>
    <t>(5*36+3*34)*0,617/1000</t>
  </si>
  <si>
    <t>321366112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</si>
  <si>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</si>
  <si>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1357875000</t>
  </si>
  <si>
    <t>(10*(1,45+2,35+2,15+1,75+2,151)+25*(1,65+2,55+2,15+1,75+2,151))*1,578/1000</t>
  </si>
  <si>
    <t>R1.1</t>
  </si>
  <si>
    <t>1462593880</t>
  </si>
  <si>
    <t>Poznámka k položce:_x000d_
kotvičky pro výztuž říms</t>
  </si>
  <si>
    <t>5*4+6*4</t>
  </si>
  <si>
    <t>R1.2</t>
  </si>
  <si>
    <t>Vyvrtání otvoru hl. 200 mm pro oc. trn D10 mm, osazení trnu dl. 500 mm vč. materiálu, zalití cem. maltou</t>
  </si>
  <si>
    <t>1753925118</t>
  </si>
  <si>
    <t>Poznámka k položce:_x000d_
ukotvení k původní konstrukci závěr. prahu stupně v ř. km 1,380</t>
  </si>
  <si>
    <t>Vyvrtání otvoru hl. 200 mm pro osazení oc. trnu D 10 mm, osazení trnu dl. 300 mm vč. materiálu, zalití cem. maltou</t>
  </si>
  <si>
    <t>449581989</t>
  </si>
  <si>
    <t>Poznámka k položce:_x000d_
ukotvení závěr. prahu stupně v ř. km 1,380 do opěrných zdí</t>
  </si>
  <si>
    <t>451311511</t>
  </si>
  <si>
    <t>Podklad z prostého betonu pod dlažbu pro prostředí s mrazovými cykly, ve vrstvě tl. do 100 mm</t>
  </si>
  <si>
    <t>-781185595</t>
  </si>
  <si>
    <t>vývar stupně v ř. km 1,380</t>
  </si>
  <si>
    <t>4,5*4</t>
  </si>
  <si>
    <t>-151040568</t>
  </si>
  <si>
    <t>urovnání poškozeného opevnění</t>
  </si>
  <si>
    <t>(90*(3+1+1)+(137-90)*3,8+(453-4-320)*3,8+(863-815)*2+(920-863)*4+(1000-920)*(2,5+1))*0,1</t>
  </si>
  <si>
    <t>((1117-1058)*3,2+(1130-1117)*(3+1)+(1380-5-1366)*4,5+(1689-1624)*3)*0,1</t>
  </si>
  <si>
    <t>Dlažba z lomového kamene lomařsky upraveného na sucho s vyklínováním kamenem, s vyplněním spár těženým kamenivem, drnem nebo ornicí s osetím, tl. kamene 250 mm</t>
  </si>
  <si>
    <t>-485506396</t>
  </si>
  <si>
    <t>Poznámka k položce:_x000d_
s doplněním 20 % materiálu - nahrazení chybějícího, nebo nevhodného</t>
  </si>
  <si>
    <t>doplnění chybějícího dnového opevnění</t>
  </si>
  <si>
    <t>vývar stupně v ř. km 0,453</t>
  </si>
  <si>
    <t>3,8*4</t>
  </si>
  <si>
    <t>nad stupněm v ř. km 0,662</t>
  </si>
  <si>
    <t>1,2*0,4</t>
  </si>
  <si>
    <t>465513227</t>
  </si>
  <si>
    <t>Dlažba z lomového kamene lomařsky upraveného na cementovou maltu, s vyspárováním cementovou maltou, tl. kamene 250 mm</t>
  </si>
  <si>
    <t>975593562</t>
  </si>
  <si>
    <t>Poznámka k položce:_x000d_
vývar stupně v ř. km 1,380, z původního materiálu s doplněním 20 % materiálu - nahrazení chybějícího, nebo nevhodného</t>
  </si>
  <si>
    <t>-1604189215</t>
  </si>
  <si>
    <t>(219-90)*2*(3,1+2,1)/2*0,2</t>
  </si>
  <si>
    <t>(453-320)*2*(2,7+2,1)/2*0,2</t>
  </si>
  <si>
    <t>(662-657)*0,5</t>
  </si>
  <si>
    <t>(920-863)*2*1,6*0,03</t>
  </si>
  <si>
    <t>(1000-920)*1,6*0,03</t>
  </si>
  <si>
    <t>(1089-1058)*((1,9+2,4)/2+1,6)*0,3</t>
  </si>
  <si>
    <t>(1117-1089)*(2,4+1,6)*0,1</t>
  </si>
  <si>
    <t>(1130-1117)*2,4*0,1</t>
  </si>
  <si>
    <t>(1689-1624)*2*1,5*0,1</t>
  </si>
  <si>
    <t>812422121</t>
  </si>
  <si>
    <t xml:space="preserve">Montáž potrubí z trub betonových hrdlových  v otevřeném výkopu ve sklonu do 20 % z trub těsněných pryžovými kroužky DN 500</t>
  </si>
  <si>
    <t>-1605012352</t>
  </si>
  <si>
    <t>Poznámka k položce:_x000d_
prodloužení stávajícího potrubí po líc opravované zdi v ř. km 0,662_x000d_
zaříznutí stávající i nové trubky, vyčištění výústní části potrubí atd.</t>
  </si>
  <si>
    <t>M</t>
  </si>
  <si>
    <t>59223022</t>
  </si>
  <si>
    <t>trouba betonová se zabudovaným těsnením D50x250x8,5 cm</t>
  </si>
  <si>
    <t>-683267513</t>
  </si>
  <si>
    <t>-172819913</t>
  </si>
  <si>
    <t>961044111R</t>
  </si>
  <si>
    <t>Bourání základů z betonu prostého</t>
  </si>
  <si>
    <t>179483444</t>
  </si>
  <si>
    <t xml:space="preserve">´0,320 - 0,453 římsa </t>
  </si>
  <si>
    <t>3*0,6*0,2</t>
  </si>
  <si>
    <t>1,2*0,6*0,1</t>
  </si>
  <si>
    <t>4,5*0,5*0,1</t>
  </si>
  <si>
    <t>40</t>
  </si>
  <si>
    <t>832518994</t>
  </si>
  <si>
    <t>očištění spár v kam. zdivu po vysekání</t>
  </si>
  <si>
    <t>342,347</t>
  </si>
  <si>
    <t>3*0,6</t>
  </si>
  <si>
    <t>1,2*0,6</t>
  </si>
  <si>
    <t>´1,380 závěr. práh vývaru stupně</t>
  </si>
  <si>
    <t>4,5*0,5</t>
  </si>
  <si>
    <t>41</t>
  </si>
  <si>
    <t>1570521811</t>
  </si>
  <si>
    <t>42</t>
  </si>
  <si>
    <t>985323111</t>
  </si>
  <si>
    <t>Spojovací můstek reprofilovaného betonu na cementové bázi, tloušťky 1 mm</t>
  </si>
  <si>
    <t>-212306053</t>
  </si>
  <si>
    <t>43</t>
  </si>
  <si>
    <t>1255585320</t>
  </si>
  <si>
    <t>44</t>
  </si>
  <si>
    <t>-1864597151</t>
  </si>
  <si>
    <t>45</t>
  </si>
  <si>
    <t>245552960</t>
  </si>
  <si>
    <t>46</t>
  </si>
  <si>
    <t>1549394223</t>
  </si>
  <si>
    <t>22,704*12</t>
  </si>
  <si>
    <t>47</t>
  </si>
  <si>
    <t>-1208023239</t>
  </si>
  <si>
    <t>48</t>
  </si>
  <si>
    <t>-1692655329</t>
  </si>
  <si>
    <t>49</t>
  </si>
  <si>
    <t>1849511904</t>
  </si>
  <si>
    <t>Poznámka k položce:_x000d_
ř. km 0,320 - 0,453</t>
  </si>
  <si>
    <t>50</t>
  </si>
  <si>
    <t>1188955142</t>
  </si>
  <si>
    <t>51</t>
  </si>
  <si>
    <t>-1545073743</t>
  </si>
  <si>
    <t>52</t>
  </si>
  <si>
    <t>-738817890</t>
  </si>
  <si>
    <t>53</t>
  </si>
  <si>
    <t>892999196</t>
  </si>
  <si>
    <t>54</t>
  </si>
  <si>
    <t>R11</t>
  </si>
  <si>
    <t>Rozebrání a znovuprovedení oplocení z drátěného pletiva</t>
  </si>
  <si>
    <t>878072917</t>
  </si>
  <si>
    <t xml:space="preserve">Poznámka k položce:_x000d_
areál společnosti FOREA </t>
  </si>
  <si>
    <t>55</t>
  </si>
  <si>
    <t>R14</t>
  </si>
  <si>
    <t>Odřezání a zpětné navaření zábradlí</t>
  </si>
  <si>
    <t>1479577281</t>
  </si>
  <si>
    <t>Poznámka k položce:_x000d_
viz příloha D.1 - Technická zpráva_x000d_
dle potřeb zhotovitele v úseku ř. km 1,624 - 1,689</t>
  </si>
  <si>
    <t>56</t>
  </si>
  <si>
    <t>-1383181067</t>
  </si>
  <si>
    <t>57</t>
  </si>
  <si>
    <t>527328359</t>
  </si>
  <si>
    <t>58</t>
  </si>
  <si>
    <t>-1154754129</t>
  </si>
  <si>
    <t>59</t>
  </si>
  <si>
    <t>1193684125</t>
  </si>
  <si>
    <t>60</t>
  </si>
  <si>
    <t>R15</t>
  </si>
  <si>
    <t>Statické zajištění svahu při opravě zdí např. příložným pažením se vzpěrami</t>
  </si>
  <si>
    <t>1258932933</t>
  </si>
  <si>
    <t>5*3</t>
  </si>
  <si>
    <t>ř. km 0,595 - 0,662 LB</t>
  </si>
  <si>
    <t>(5+3)*5</t>
  </si>
  <si>
    <t>61</t>
  </si>
  <si>
    <t>-616007228</t>
  </si>
  <si>
    <t>SO3 - investice</t>
  </si>
  <si>
    <t>-944452311</t>
  </si>
  <si>
    <t>kyneta + úprava dna nad a pod stupněm v ř. km 1,549 O.p.</t>
  </si>
  <si>
    <t>(1878-1517)*3*0,25+30*(7-3)*0,25+25*(9-3)*0,25</t>
  </si>
  <si>
    <t>břehy a dno u stupně v ř. km 1,240 T.p.</t>
  </si>
  <si>
    <t>1,4*(4+0,6+5)+2*1*(4+5)</t>
  </si>
  <si>
    <t>břehy a dno u stupně v ř. km 1,324 T.p.</t>
  </si>
  <si>
    <t>1,4*(5+0,6+5)+2*1*(5+5)</t>
  </si>
  <si>
    <t>114203201</t>
  </si>
  <si>
    <t>Očištění lomového kamene nebo betonových tvárnic získaných při rozebrání dlažeb, záhozů, rovnanin a soustřeďovacích staveb od hlíny nebo písku</t>
  </si>
  <si>
    <t>157095661</t>
  </si>
  <si>
    <t>614258748</t>
  </si>
  <si>
    <t>Poznámka k položce:_x000d_
zřízení kynety ve dně</t>
  </si>
  <si>
    <t>pro zřízení kynety O.p</t>
  </si>
  <si>
    <t>1878-1517</t>
  </si>
  <si>
    <t>odstranění stupňů v ř. km 1,240 a 1,324 T.p.</t>
  </si>
  <si>
    <t>11+12</t>
  </si>
  <si>
    <t xml:space="preserve">úprava stupně v ř. km 1,380 T.p. a dna nad ním </t>
  </si>
  <si>
    <t>1402-1380+5</t>
  </si>
  <si>
    <t>382384104</t>
  </si>
  <si>
    <t>Poznámka k položce:_x000d_
snížení spádového stupně v ř. km 1,380</t>
  </si>
  <si>
    <t>-2026019299</t>
  </si>
  <si>
    <t>131101102</t>
  </si>
  <si>
    <t>Hloubení nezapažených jam a zářezů s urovnáním dna do předepsaného profilu a spádu v horninách tř. 1 a 2 přes 100 do 1 000 m3</t>
  </si>
  <si>
    <t>1313785532</t>
  </si>
  <si>
    <t>zřízení kynety O.p.</t>
  </si>
  <si>
    <t>(1876-1519)*(0,4)*(3+1,4)/2+(2+2)*0,4/2*(3+1,4)/2</t>
  </si>
  <si>
    <t>úprava dna nad stupněm v ř. km 1,549 O.p.</t>
  </si>
  <si>
    <t>25*9*0,2/2</t>
  </si>
  <si>
    <t>základ opěrné zdi a zajišťovací pás sjezdu v ř. km 1,553 O.p.</t>
  </si>
  <si>
    <t xml:space="preserve">11,2*0,9*0,8+3,75*0,8*0,5 </t>
  </si>
  <si>
    <t>úprava dna a břehu v ř. km 0,815 - 0,863 T.p. - plocha určena graficky</t>
  </si>
  <si>
    <t>(863-815)*0,227</t>
  </si>
  <si>
    <t>úprava dna a břehů nad stupněm v ř. km 1,240 T.p.</t>
  </si>
  <si>
    <t>1,4*4*0,15/2+2*4*4*0,224/2</t>
  </si>
  <si>
    <t>úprava dna a břehů nad stupněm v ř. km 1,324 T.p.</t>
  </si>
  <si>
    <t>1,4*5*0,15/2+2*4*5*0,224/2</t>
  </si>
  <si>
    <t>úprava dna nad stupněm v ř. km 1,380 T.p.</t>
  </si>
  <si>
    <t>(1402-1380)*4,5*(0,3+0,25+0,1+0,25+0,1)/2</t>
  </si>
  <si>
    <t>-1973549768</t>
  </si>
  <si>
    <t>417,389-27,41-21</t>
  </si>
  <si>
    <t>-817029407</t>
  </si>
  <si>
    <t>368,979*3</t>
  </si>
  <si>
    <t>2096372105</t>
  </si>
  <si>
    <t>171101101</t>
  </si>
  <si>
    <t xml:space="preserve">Uložení sypaniny do násypů  s rozprostřením sypaniny ve vrstvách a s hrubým urovnáním zhutněných s uzavřením povrchu násypu z hornin soudržných s předepsanou mírou zhutnění v procentech výsledků zkoušek Proctor-Standard (dále jen PS) na 95 % PS</t>
  </si>
  <si>
    <t>503084080</t>
  </si>
  <si>
    <t>sjezd v ř. km 1,553 O.p.</t>
  </si>
  <si>
    <t>23,2*(2,25-0,75)/2</t>
  </si>
  <si>
    <t>úprava dna a břehů pod stupněm v ř. km 1,240 T.p.</t>
  </si>
  <si>
    <t>úprava dna a břehů pod stupněm v ř. km 1,324 T.p.</t>
  </si>
  <si>
    <t>-112016622</t>
  </si>
  <si>
    <t>Poznámka k položce:_x000d_
dočasné, z těžených sedimentů, popř. s utěsnění PVC fólií apod.</t>
  </si>
  <si>
    <t>pro převádění vody v úseku ř. km 1,517 - 1,878 O.p.</t>
  </si>
  <si>
    <t>7*1+9*1</t>
  </si>
  <si>
    <t>pro úpravy stupňů v ř. km 1,240, 1,324 a 1,380 T.p.</t>
  </si>
  <si>
    <t>(2+2)*1,4*0,5+2*4,5*0,5</t>
  </si>
  <si>
    <t>-1854294036</t>
  </si>
  <si>
    <t>368,979*1,8</t>
  </si>
  <si>
    <t>174101101</t>
  </si>
  <si>
    <t>Zásyp sypaninou z jakékoliv horniny s uložením výkopku ve vrstvách se zhutněním jam, šachet, rýh nebo kolem objektů v těchto vykopávkách</t>
  </si>
  <si>
    <t>-1739921576</t>
  </si>
  <si>
    <t>zásyp výmolu pod stupněm v ř. km 1,549</t>
  </si>
  <si>
    <t>30*7*0,2/2</t>
  </si>
  <si>
    <t>181151311</t>
  </si>
  <si>
    <t>Plošná úprava terénu v zemině tř. 1 až 4 s urovnáním povrchu bez doplnění ornice souvislé plochy přes 500 m2 při nerovnostech terénu přes 50 do 100 mm v rovině nebo na svahu do 1:5</t>
  </si>
  <si>
    <t>720733691</t>
  </si>
  <si>
    <t>dno kynety O.p.</t>
  </si>
  <si>
    <t>(1878-1517)*1,4</t>
  </si>
  <si>
    <t>úprava dna nad a pod stupněm v ř. km 1,549 O.p.</t>
  </si>
  <si>
    <t>(30+11,2)*(7-3)+(25-11,2)*(9-3)</t>
  </si>
  <si>
    <t>dno toku v ř. km 0,815 - 0,863 T.p.</t>
  </si>
  <si>
    <t>(863-815)*0,5</t>
  </si>
  <si>
    <t>úprava dna u stupňů v ř. km 1,240, 1,324 a 1,380 T.p.</t>
  </si>
  <si>
    <t>1,4*9+1,4*10+(1402-1380)*4,5</t>
  </si>
  <si>
    <t>181301111</t>
  </si>
  <si>
    <t>Rozprostření a urovnání ornice v rovině nebo ve svahu sklonu do 1:5 při souvislé ploše přes 500 m2, tl. vrstvy do 100 mm</t>
  </si>
  <si>
    <t>537865735</t>
  </si>
  <si>
    <t>Poznámka k položce:_x000d_
ohumusování berem v ř. km 1,517 - 1,878 Ostr. p. vhodným materiálem z těžených sedimentů</t>
  </si>
  <si>
    <t>(1549-1517)*(7-3)+(1657-1549)*(9-3)+(1746-1657)*(7,5-3)+(1878-1746)*(9-3)</t>
  </si>
  <si>
    <t>181411122</t>
  </si>
  <si>
    <t>Založení trávníku na půdě předem připravené plochy do 1000 m2 výsevem včetně utažení lučního na svahu přes 1:5 do 1:2</t>
  </si>
  <si>
    <t>1374535920</t>
  </si>
  <si>
    <t>úprava Lb v ř. km 0,815 - 0,863 T.p.</t>
  </si>
  <si>
    <t>(863-815)*0,25</t>
  </si>
  <si>
    <t>svahy u stupňů v ř. km 1,240 a 1,324 T.p.</t>
  </si>
  <si>
    <t>2*3*(4+5)+2*3*(5+5)</t>
  </si>
  <si>
    <t>00572474</t>
  </si>
  <si>
    <t>osivo směs travní krajinná-svahová</t>
  </si>
  <si>
    <t>kg</t>
  </si>
  <si>
    <t>-1611915306</t>
  </si>
  <si>
    <t>126*0,015 'Přepočtené koeficientem množství</t>
  </si>
  <si>
    <t>181451121</t>
  </si>
  <si>
    <t>Založení trávníku na půdě předem připravené plochy přes 1000 m2 výsevem včetně utažení lučního v rovině nebo na svahu do 1:5</t>
  </si>
  <si>
    <t>1102850210</t>
  </si>
  <si>
    <t>00572472</t>
  </si>
  <si>
    <t>osivo směs travní krajinná-rovinná</t>
  </si>
  <si>
    <t>1180667580</t>
  </si>
  <si>
    <t>1968,5*0,015 'Přepočtené koeficientem množství</t>
  </si>
  <si>
    <t>182101101</t>
  </si>
  <si>
    <t>Svahování trvalých svahů do projektovaných profilů s potřebným přemístěním výkopku při svahování v zářezech v hornině tř. 1 až 4</t>
  </si>
  <si>
    <t>1157893101</t>
  </si>
  <si>
    <t>kyneta - svahy+napojení na profil nad a pod upravovaným úsekem</t>
  </si>
  <si>
    <t xml:space="preserve">(1878-2-1517-2)*2*0,8944 + (2+2)*2*(0,8944+0)/2 </t>
  </si>
  <si>
    <t>Lb v ř. km 0,815 - 0,863</t>
  </si>
  <si>
    <t>(863-815)*1,25</t>
  </si>
  <si>
    <t>2*4*4+2*4*5</t>
  </si>
  <si>
    <t>182201101</t>
  </si>
  <si>
    <t xml:space="preserve">Svahování trvalých svahů do projektovaných profilů  s potřebným přemístěním výkopku při svahování násypů v jakékoliv hornině</t>
  </si>
  <si>
    <t>893880686</t>
  </si>
  <si>
    <t>urovnání násypu sjezdu - plocha určena graficky</t>
  </si>
  <si>
    <t>23,2</t>
  </si>
  <si>
    <t>úprava svahů pod stupni v ř. km 1,240 a 1,324 T.p.</t>
  </si>
  <si>
    <t>2*4*5+2*4*5</t>
  </si>
  <si>
    <t>-1375539569</t>
  </si>
  <si>
    <t>opěrná zeď sjezdu v ř. km 1,553 O.p.</t>
  </si>
  <si>
    <t>11,2*2,15/2*0,2</t>
  </si>
  <si>
    <t>-1949091620</t>
  </si>
  <si>
    <t>opěrná zeď sjezdu v ř. km 1,553 O.p. vč. základu a římsy</t>
  </si>
  <si>
    <t xml:space="preserve">11,2*0,8*0,9 + 11,2*2,15/2*(0,3+0,5)/2 + 11,2*0,6*0,1 </t>
  </si>
  <si>
    <t>zajišťovací práh sjezdu</t>
  </si>
  <si>
    <t>3,75*0,8*0,5</t>
  </si>
  <si>
    <t>-612912388</t>
  </si>
  <si>
    <t>11,2*2*2,15/2+11,2*3*0,1</t>
  </si>
  <si>
    <t>257100028</t>
  </si>
  <si>
    <t>-100759674</t>
  </si>
  <si>
    <t>Poznámka k položce:_x000d_
výztuž R10 opěr. zdi sjezdu v ř. km 1,553 O.p._x000d_
v římse uložena ve sklonu římsy, ostatní pruty vodorovně</t>
  </si>
  <si>
    <t>(16*11,2+2*(11,4+0,78+1,82+2,87+3,91+4,95+5,99+7,03+8,07+9,11+10,16))*1,1*0,617/1000</t>
  </si>
  <si>
    <t>-1547687506</t>
  </si>
  <si>
    <t>Poznámka k položce:_x000d_
výztuž R16 opěr. zdi sjezdu v ř. km 1,553 O.p.</t>
  </si>
  <si>
    <t>(22*(1,06+2,35)/2+23*2,55+14*(1,65+2,55)/2+37*1,65+23*1,76+13*(0,86+1,76)/2+22*(1,07+2,36)/2)*1,578/1000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</si>
  <si>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</si>
  <si>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</si>
  <si>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-2037476380</t>
  </si>
  <si>
    <t>Poznámka k položce:_x000d_
KARI síť průměr drátu 6 mm, vel. ok 100×100 mm</t>
  </si>
  <si>
    <t>římsa opěrné zdi sjezdu v ř. km 1,553 O.p.</t>
  </si>
  <si>
    <t>11,4*0,5*1,15*0,00444</t>
  </si>
  <si>
    <t>výztuž přelivné plochy stupně v ř. km 1,380 T.p.</t>
  </si>
  <si>
    <t>4,5*1,5*0,00444</t>
  </si>
  <si>
    <t>-1196443769</t>
  </si>
  <si>
    <t>Poznámka k položce:_x000d_
kotvičky pro výztuž stupně v ř. km 1,380</t>
  </si>
  <si>
    <t>6*3</t>
  </si>
  <si>
    <t>451571111</t>
  </si>
  <si>
    <t xml:space="preserve">Lože pod dlažby  ze štěrkopísků, tl. vrstvy do 100 mm</t>
  </si>
  <si>
    <t>-62710967</t>
  </si>
  <si>
    <t>564801112</t>
  </si>
  <si>
    <t xml:space="preserve">Podklad ze štěrkodrti ŠD  s rozprostřením a zhutněním, po zhutnění tl. 40 mm</t>
  </si>
  <si>
    <t>2126108906</t>
  </si>
  <si>
    <t>Poznámka k položce:_x000d_
nosná vrstva sjezdu, fr. 0 - 63 mm</t>
  </si>
  <si>
    <t>909551905</t>
  </si>
  <si>
    <t>Poznámka k položce:_x000d_
s využitím původního materiálu, nutno doplnit cca 20 % z celk. množství dlažebního kameniva, mimo dna nad stupněm v ř. km 1,380 - nový materiál</t>
  </si>
  <si>
    <t>kyneta + srovnání dna nad a pod stupněm v ř. km 1,549 O.p.</t>
  </si>
  <si>
    <t>(1878-2-1517-2)*(1,4+2*0,8944)+(2+2)*(1,4+2*0,8944/2)</t>
  </si>
  <si>
    <t>opevnění sjezdu v ř. km 1,553 O.p. - určeno graficky</t>
  </si>
  <si>
    <t>dno a svah v ř. km 0,815 - 0,863 T.p.</t>
  </si>
  <si>
    <t>(863-815)*1,5</t>
  </si>
  <si>
    <t>dno a břehy v místě stupňů v ř. km 1,240 a 1,324 T.p.</t>
  </si>
  <si>
    <t>(1,4+1+1)*(4+0,6+5)+(1,4+1+1)*(5+0,6+5)</t>
  </si>
  <si>
    <t>dno nad stupněm v ř. km 1,380 T.p.</t>
  </si>
  <si>
    <t>(1402-1380)*4,5</t>
  </si>
  <si>
    <t>R622111001</t>
  </si>
  <si>
    <t>Ubroušení výstupků betonu po odbednění neomítaných vnějších ploch ze spár bednicích desek do roviny povrchu stěn</t>
  </si>
  <si>
    <t>-1352062702</t>
  </si>
  <si>
    <t>Poznámka k položce:_x000d_
přelivná plocha stupně v ř. km 1,380</t>
  </si>
  <si>
    <t>4,5*1,5</t>
  </si>
  <si>
    <t>831352121</t>
  </si>
  <si>
    <t xml:space="preserve">Montáž potrubí z trub kameninových  hrdlových s integrovaným těsněním v otevřeném výkopu ve sklonu do 20 % DN 200</t>
  </si>
  <si>
    <t>-1048007876</t>
  </si>
  <si>
    <t>STZ.RB0002024C25</t>
  </si>
  <si>
    <t>trouba kameninová glazovaná pouze uvnitř DN200mm L2,50m spojovací systém C Třída 240</t>
  </si>
  <si>
    <t>324245102</t>
  </si>
  <si>
    <t>3,5*1,015 'Přepočtené koeficientem množství</t>
  </si>
  <si>
    <t>899623161</t>
  </si>
  <si>
    <t>Obetonování potrubí nebo zdiva stok betonem prostým v otevřeném výkopu, beton tř. C 20/25</t>
  </si>
  <si>
    <t>1339308089</t>
  </si>
  <si>
    <t>3,5*0,25</t>
  </si>
  <si>
    <t>114652497</t>
  </si>
  <si>
    <t>ř. km 1,549 O.p. stupeň - snížení + kyneta</t>
  </si>
  <si>
    <t>7*1*0,225+7*0,225*0,225/2+0,4*(3+1,4)/2</t>
  </si>
  <si>
    <t>ř. km 1,240 T.p. stupeň</t>
  </si>
  <si>
    <t>1,4*0,6*0,15+2*4*0,6*0,224+2*1*0,6*0,25</t>
  </si>
  <si>
    <t>ř. km 1,324 T.p. stupeň</t>
  </si>
  <si>
    <t>ř. km 1,380 T.p. stupeň - snížení</t>
  </si>
  <si>
    <t>4,5*0,4*0,5+1*4,5*(0,05+0,2)/2</t>
  </si>
  <si>
    <t>1708695191</t>
  </si>
  <si>
    <t>přelivná plocha stupně v ř. km 1,380</t>
  </si>
  <si>
    <t>985311120R</t>
  </si>
  <si>
    <t>Reprofilace betonu sanačními maltami na cementové bázi ručně stěn, tloušťky přes 90 do 100 mm</t>
  </si>
  <si>
    <t>-569363732</t>
  </si>
  <si>
    <t>Poznámka k položce:_x000d_
přelivná plocha stupně v ř. km 1,380 T.p.</t>
  </si>
  <si>
    <t>394301868</t>
  </si>
  <si>
    <t>797933050</t>
  </si>
  <si>
    <t>-2044755875</t>
  </si>
  <si>
    <t>100014929</t>
  </si>
  <si>
    <t>14,194*12</t>
  </si>
  <si>
    <t>841948835</t>
  </si>
  <si>
    <t>1285057038</t>
  </si>
  <si>
    <t>1643660090</t>
  </si>
  <si>
    <t>-1113831113</t>
  </si>
  <si>
    <t>-670074014</t>
  </si>
  <si>
    <t>-1023367715</t>
  </si>
  <si>
    <t>117510292</t>
  </si>
  <si>
    <t>1477622043</t>
  </si>
  <si>
    <t>1834503974</t>
  </si>
  <si>
    <t>1884370515</t>
  </si>
  <si>
    <t>012203000</t>
  </si>
  <si>
    <t>Geodetické práce při provádění stavby</t>
  </si>
  <si>
    <t>124542746</t>
  </si>
  <si>
    <t>Poznámka k položce:_x000d_
Zaměření příčných objektů v ř. km 1,549 Ostrovského potoka a v ř. km 1,380 Třešňovského potoka před a po provedení stavby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</si>
</sst>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26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51" customHeight="1">
      <c r="B23" s="20"/>
      <c r="C23" s="21"/>
      <c r="D23" s="21"/>
      <c r="E23" s="35" t="s">
        <v>34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39</v>
      </c>
      <c r="E29" s="45"/>
      <c r="F29" s="31" t="s">
        <v>40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41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42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43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44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45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46</v>
      </c>
      <c r="U35" s="52"/>
      <c r="V35" s="52"/>
      <c r="W35" s="52"/>
      <c r="X35" s="54" t="s">
        <v>47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48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49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50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51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50</v>
      </c>
      <c r="AI60" s="40"/>
      <c r="AJ60" s="40"/>
      <c r="AK60" s="40"/>
      <c r="AL60" s="40"/>
      <c r="AM60" s="59" t="s">
        <v>51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52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53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50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51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50</v>
      </c>
      <c r="AI75" s="40"/>
      <c r="AJ75" s="40"/>
      <c r="AK75" s="40"/>
      <c r="AL75" s="40"/>
      <c r="AM75" s="59" t="s">
        <v>51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54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223386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Ostrovský a Třešňovský potok, Dolní Třešňovec a Lanškroun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20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>k.ú. Lanškroun, Dolní Třešňovec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22</v>
      </c>
      <c r="AJ87" s="38"/>
      <c r="AK87" s="38"/>
      <c r="AL87" s="38"/>
      <c r="AM87" s="73" t="str">
        <f>IF(AN8= "","",AN8)</f>
        <v>8. 11. 2017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15.15" customHeight="1">
      <c r="B89" s="37"/>
      <c r="C89" s="31" t="s">
        <v>24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30</v>
      </c>
      <c r="AJ89" s="38"/>
      <c r="AK89" s="38"/>
      <c r="AL89" s="38"/>
      <c r="AM89" s="74" t="str">
        <f>IF(E17="","",E17)</f>
        <v xml:space="preserve"> </v>
      </c>
      <c r="AN89" s="65"/>
      <c r="AO89" s="65"/>
      <c r="AP89" s="65"/>
      <c r="AQ89" s="38"/>
      <c r="AR89" s="42"/>
      <c r="AS89" s="75" t="s">
        <v>55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15.15" customHeight="1">
      <c r="B90" s="37"/>
      <c r="C90" s="31" t="s">
        <v>28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32</v>
      </c>
      <c r="AJ90" s="38"/>
      <c r="AK90" s="38"/>
      <c r="AL90" s="38"/>
      <c r="AM90" s="74" t="str">
        <f>IF(E20="","",E20)</f>
        <v xml:space="preserve"> 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56</v>
      </c>
      <c r="D92" s="88"/>
      <c r="E92" s="88"/>
      <c r="F92" s="88"/>
      <c r="G92" s="88"/>
      <c r="H92" s="89"/>
      <c r="I92" s="90" t="s">
        <v>57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58</v>
      </c>
      <c r="AH92" s="88"/>
      <c r="AI92" s="88"/>
      <c r="AJ92" s="88"/>
      <c r="AK92" s="88"/>
      <c r="AL92" s="88"/>
      <c r="AM92" s="88"/>
      <c r="AN92" s="90" t="s">
        <v>59</v>
      </c>
      <c r="AO92" s="88"/>
      <c r="AP92" s="92"/>
      <c r="AQ92" s="93" t="s">
        <v>60</v>
      </c>
      <c r="AR92" s="42"/>
      <c r="AS92" s="94" t="s">
        <v>61</v>
      </c>
      <c r="AT92" s="95" t="s">
        <v>62</v>
      </c>
      <c r="AU92" s="95" t="s">
        <v>63</v>
      </c>
      <c r="AV92" s="95" t="s">
        <v>64</v>
      </c>
      <c r="AW92" s="95" t="s">
        <v>65</v>
      </c>
      <c r="AX92" s="95" t="s">
        <v>66</v>
      </c>
      <c r="AY92" s="95" t="s">
        <v>67</v>
      </c>
      <c r="AZ92" s="95" t="s">
        <v>68</v>
      </c>
      <c r="BA92" s="95" t="s">
        <v>69</v>
      </c>
      <c r="BB92" s="95" t="s">
        <v>70</v>
      </c>
      <c r="BC92" s="95" t="s">
        <v>71</v>
      </c>
      <c r="BD92" s="96" t="s">
        <v>72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73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ROUND(SUM(AG95:AG97),2)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ROUND(SUM(AS95:AS97),2)</f>
        <v>0</v>
      </c>
      <c r="AT94" s="108">
        <f>ROUND(SUM(AV94:AW94),2)</f>
        <v>0</v>
      </c>
      <c r="AU94" s="109">
        <f>ROUND(SUM(AU95:AU97),5)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ROUND(SUM(AZ95:AZ97),2)</f>
        <v>0</v>
      </c>
      <c r="BA94" s="108">
        <f>ROUND(SUM(BA95:BA97),2)</f>
        <v>0</v>
      </c>
      <c r="BB94" s="108">
        <f>ROUND(SUM(BB95:BB97),2)</f>
        <v>0</v>
      </c>
      <c r="BC94" s="108">
        <f>ROUND(SUM(BC95:BC97),2)</f>
        <v>0</v>
      </c>
      <c r="BD94" s="110">
        <f>ROUND(SUM(BD95:BD97),2)</f>
        <v>0</v>
      </c>
      <c r="BS94" s="111" t="s">
        <v>74</v>
      </c>
      <c r="BT94" s="111" t="s">
        <v>75</v>
      </c>
      <c r="BU94" s="112" t="s">
        <v>76</v>
      </c>
      <c r="BV94" s="111" t="s">
        <v>77</v>
      </c>
      <c r="BW94" s="111" t="s">
        <v>5</v>
      </c>
      <c r="BX94" s="111" t="s">
        <v>78</v>
      </c>
      <c r="CL94" s="111" t="s">
        <v>1</v>
      </c>
    </row>
    <row r="95" s="6" customFormat="1" ht="16.5" customHeight="1">
      <c r="A95" s="113" t="s">
        <v>79</v>
      </c>
      <c r="B95" s="114"/>
      <c r="C95" s="115"/>
      <c r="D95" s="116" t="s">
        <v>80</v>
      </c>
      <c r="E95" s="116"/>
      <c r="F95" s="116"/>
      <c r="G95" s="116"/>
      <c r="H95" s="116"/>
      <c r="I95" s="117"/>
      <c r="J95" s="116" t="s">
        <v>81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'SO1 - Ostrovský potok'!J30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82</v>
      </c>
      <c r="AR95" s="120"/>
      <c r="AS95" s="121">
        <v>0</v>
      </c>
      <c r="AT95" s="122">
        <f>ROUND(SUM(AV95:AW95),2)</f>
        <v>0</v>
      </c>
      <c r="AU95" s="123">
        <f>'SO1 - Ostrovský potok'!P128</f>
        <v>0</v>
      </c>
      <c r="AV95" s="122">
        <f>'SO1 - Ostrovský potok'!J33</f>
        <v>0</v>
      </c>
      <c r="AW95" s="122">
        <f>'SO1 - Ostrovský potok'!J34</f>
        <v>0</v>
      </c>
      <c r="AX95" s="122">
        <f>'SO1 - Ostrovský potok'!J35</f>
        <v>0</v>
      </c>
      <c r="AY95" s="122">
        <f>'SO1 - Ostrovský potok'!J36</f>
        <v>0</v>
      </c>
      <c r="AZ95" s="122">
        <f>'SO1 - Ostrovský potok'!F33</f>
        <v>0</v>
      </c>
      <c r="BA95" s="122">
        <f>'SO1 - Ostrovský potok'!F34</f>
        <v>0</v>
      </c>
      <c r="BB95" s="122">
        <f>'SO1 - Ostrovský potok'!F35</f>
        <v>0</v>
      </c>
      <c r="BC95" s="122">
        <f>'SO1 - Ostrovský potok'!F36</f>
        <v>0</v>
      </c>
      <c r="BD95" s="124">
        <f>'SO1 - Ostrovský potok'!F37</f>
        <v>0</v>
      </c>
      <c r="BT95" s="125" t="s">
        <v>83</v>
      </c>
      <c r="BV95" s="125" t="s">
        <v>77</v>
      </c>
      <c r="BW95" s="125" t="s">
        <v>84</v>
      </c>
      <c r="BX95" s="125" t="s">
        <v>5</v>
      </c>
      <c r="CL95" s="125" t="s">
        <v>1</v>
      </c>
      <c r="CM95" s="125" t="s">
        <v>85</v>
      </c>
    </row>
    <row r="96" s="6" customFormat="1" ht="16.5" customHeight="1">
      <c r="A96" s="113" t="s">
        <v>79</v>
      </c>
      <c r="B96" s="114"/>
      <c r="C96" s="115"/>
      <c r="D96" s="116" t="s">
        <v>86</v>
      </c>
      <c r="E96" s="116"/>
      <c r="F96" s="116"/>
      <c r="G96" s="116"/>
      <c r="H96" s="116"/>
      <c r="I96" s="117"/>
      <c r="J96" s="116" t="s">
        <v>87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'SO2 - Třešňovský potok'!J30</f>
        <v>0</v>
      </c>
      <c r="AH96" s="117"/>
      <c r="AI96" s="117"/>
      <c r="AJ96" s="117"/>
      <c r="AK96" s="117"/>
      <c r="AL96" s="117"/>
      <c r="AM96" s="117"/>
      <c r="AN96" s="118">
        <f>SUM(AG96,AT96)</f>
        <v>0</v>
      </c>
      <c r="AO96" s="117"/>
      <c r="AP96" s="117"/>
      <c r="AQ96" s="119" t="s">
        <v>82</v>
      </c>
      <c r="AR96" s="120"/>
      <c r="AS96" s="121">
        <v>0</v>
      </c>
      <c r="AT96" s="122">
        <f>ROUND(SUM(AV96:AW96),2)</f>
        <v>0</v>
      </c>
      <c r="AU96" s="123">
        <f>'SO2 - Třešňovský potok'!P128</f>
        <v>0</v>
      </c>
      <c r="AV96" s="122">
        <f>'SO2 - Třešňovský potok'!J33</f>
        <v>0</v>
      </c>
      <c r="AW96" s="122">
        <f>'SO2 - Třešňovský potok'!J34</f>
        <v>0</v>
      </c>
      <c r="AX96" s="122">
        <f>'SO2 - Třešňovský potok'!J35</f>
        <v>0</v>
      </c>
      <c r="AY96" s="122">
        <f>'SO2 - Třešňovský potok'!J36</f>
        <v>0</v>
      </c>
      <c r="AZ96" s="122">
        <f>'SO2 - Třešňovský potok'!F33</f>
        <v>0</v>
      </c>
      <c r="BA96" s="122">
        <f>'SO2 - Třešňovský potok'!F34</f>
        <v>0</v>
      </c>
      <c r="BB96" s="122">
        <f>'SO2 - Třešňovský potok'!F35</f>
        <v>0</v>
      </c>
      <c r="BC96" s="122">
        <f>'SO2 - Třešňovský potok'!F36</f>
        <v>0</v>
      </c>
      <c r="BD96" s="124">
        <f>'SO2 - Třešňovský potok'!F37</f>
        <v>0</v>
      </c>
      <c r="BT96" s="125" t="s">
        <v>83</v>
      </c>
      <c r="BV96" s="125" t="s">
        <v>77</v>
      </c>
      <c r="BW96" s="125" t="s">
        <v>88</v>
      </c>
      <c r="BX96" s="125" t="s">
        <v>5</v>
      </c>
      <c r="CL96" s="125" t="s">
        <v>1</v>
      </c>
      <c r="CM96" s="125" t="s">
        <v>85</v>
      </c>
    </row>
    <row r="97" s="6" customFormat="1" ht="16.5" customHeight="1">
      <c r="A97" s="113" t="s">
        <v>79</v>
      </c>
      <c r="B97" s="114"/>
      <c r="C97" s="115"/>
      <c r="D97" s="116" t="s">
        <v>89</v>
      </c>
      <c r="E97" s="116"/>
      <c r="F97" s="116"/>
      <c r="G97" s="116"/>
      <c r="H97" s="116"/>
      <c r="I97" s="117"/>
      <c r="J97" s="116" t="s">
        <v>90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8">
        <f>'SO3 - investice'!J30</f>
        <v>0</v>
      </c>
      <c r="AH97" s="117"/>
      <c r="AI97" s="117"/>
      <c r="AJ97" s="117"/>
      <c r="AK97" s="117"/>
      <c r="AL97" s="117"/>
      <c r="AM97" s="117"/>
      <c r="AN97" s="118">
        <f>SUM(AG97,AT97)</f>
        <v>0</v>
      </c>
      <c r="AO97" s="117"/>
      <c r="AP97" s="117"/>
      <c r="AQ97" s="119" t="s">
        <v>82</v>
      </c>
      <c r="AR97" s="120"/>
      <c r="AS97" s="126">
        <v>0</v>
      </c>
      <c r="AT97" s="127">
        <f>ROUND(SUM(AV97:AW97),2)</f>
        <v>0</v>
      </c>
      <c r="AU97" s="128">
        <f>'SO3 - investice'!P128</f>
        <v>0</v>
      </c>
      <c r="AV97" s="127">
        <f>'SO3 - investice'!J33</f>
        <v>0</v>
      </c>
      <c r="AW97" s="127">
        <f>'SO3 - investice'!J34</f>
        <v>0</v>
      </c>
      <c r="AX97" s="127">
        <f>'SO3 - investice'!J35</f>
        <v>0</v>
      </c>
      <c r="AY97" s="127">
        <f>'SO3 - investice'!J36</f>
        <v>0</v>
      </c>
      <c r="AZ97" s="127">
        <f>'SO3 - investice'!F33</f>
        <v>0</v>
      </c>
      <c r="BA97" s="127">
        <f>'SO3 - investice'!F34</f>
        <v>0</v>
      </c>
      <c r="BB97" s="127">
        <f>'SO3 - investice'!F35</f>
        <v>0</v>
      </c>
      <c r="BC97" s="127">
        <f>'SO3 - investice'!F36</f>
        <v>0</v>
      </c>
      <c r="BD97" s="129">
        <f>'SO3 - investice'!F37</f>
        <v>0</v>
      </c>
      <c r="BT97" s="125" t="s">
        <v>83</v>
      </c>
      <c r="BV97" s="125" t="s">
        <v>77</v>
      </c>
      <c r="BW97" s="125" t="s">
        <v>91</v>
      </c>
      <c r="BX97" s="125" t="s">
        <v>5</v>
      </c>
      <c r="CL97" s="125" t="s">
        <v>1</v>
      </c>
      <c r="CM97" s="125" t="s">
        <v>85</v>
      </c>
    </row>
    <row r="98" s="1" customFormat="1" ht="30" customHeight="1"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42"/>
    </row>
    <row r="99" s="1" customFormat="1" ht="6.96" customHeight="1"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1"/>
      <c r="AR99" s="42"/>
    </row>
  </sheetData>
  <sheetProtection sheet="1" formatColumns="0" formatRows="0" objects="1" scenarios="1" spinCount="100000" saltValue="/WArNwFHd6LdE252k2A7s9DP3Wyj8zQ7PtWhRMAViaSQiqQHIFyjO+lE/470qJmdj7JXM4ubqX392TbhfFSWOA==" hashValue="7oBlFPQcS9FarYLbLSG6sEhdtWcR8RTSjleBe8ZH0F+Az2HMslAoY8bVT9CtF/YuSj28g2szKlOl3l9op1I+0g==" algorithmName="SHA-512" password="CC35"/>
  <mergeCells count="5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</mergeCells>
  <hyperlinks>
    <hyperlink ref="A95" location="'SO1 - Ostrovský potok'!C2" display="/"/>
    <hyperlink ref="A96" location="'SO2 - Třešňovský potok'!C2" display="/"/>
    <hyperlink ref="A97" location="'SO3 - investi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84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85</v>
      </c>
    </row>
    <row r="4" ht="24.96" customHeight="1">
      <c r="B4" s="19"/>
      <c r="D4" s="134" t="s">
        <v>92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>Ostrovský a Třešňovský potok, Dolní Třešňovec a Lanškroun</v>
      </c>
      <c r="F7" s="136"/>
      <c r="G7" s="136"/>
      <c r="H7" s="136"/>
      <c r="L7" s="19"/>
    </row>
    <row r="8" s="1" customFormat="1" ht="12" customHeight="1">
      <c r="B8" s="42"/>
      <c r="D8" s="136" t="s">
        <v>93</v>
      </c>
      <c r="I8" s="138"/>
      <c r="L8" s="42"/>
    </row>
    <row r="9" s="1" customFormat="1" ht="36.96" customHeight="1">
      <c r="B9" s="42"/>
      <c r="E9" s="139" t="s">
        <v>94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8. 11. 2017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tr">
        <f>IF('Rekapitulace stavby'!AN10="","",'Rekapitulace stavby'!AN10)</f>
        <v/>
      </c>
      <c r="L14" s="42"/>
    </row>
    <row r="15" s="1" customFormat="1" ht="18" customHeight="1">
      <c r="B15" s="42"/>
      <c r="E15" s="140" t="str">
        <f>IF('Rekapitulace stavby'!E11="","",'Rekapitulace stavby'!E11)</f>
        <v xml:space="preserve"> </v>
      </c>
      <c r="I15" s="141" t="s">
        <v>27</v>
      </c>
      <c r="J15" s="140" t="str">
        <f>IF('Rekapitulace stavby'!AN11="","",'Rekapitulace stavby'!AN11)</f>
        <v/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28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30</v>
      </c>
      <c r="I20" s="141" t="s">
        <v>25</v>
      </c>
      <c r="J20" s="140" t="str">
        <f>IF('Rekapitulace stavby'!AN16="","",'Rekapitulace stavby'!AN16)</f>
        <v/>
      </c>
      <c r="L20" s="42"/>
    </row>
    <row r="21" s="1" customFormat="1" ht="18" customHeight="1">
      <c r="B21" s="42"/>
      <c r="E21" s="140" t="str">
        <f>IF('Rekapitulace stavby'!E17="","",'Rekapitulace stavby'!E17)</f>
        <v xml:space="preserve"> </v>
      </c>
      <c r="I21" s="141" t="s">
        <v>27</v>
      </c>
      <c r="J21" s="140" t="str">
        <f>IF('Rekapitulace stavby'!AN17="","",'Rekapitulace stavby'!AN17)</f>
        <v/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32</v>
      </c>
      <c r="I23" s="141" t="s">
        <v>25</v>
      </c>
      <c r="J23" s="140" t="str">
        <f>IF('Rekapitulace stavby'!AN19="","",'Rekapitulace stavby'!AN19)</f>
        <v/>
      </c>
      <c r="L23" s="42"/>
    </row>
    <row r="24" s="1" customFormat="1" ht="18" customHeight="1">
      <c r="B24" s="42"/>
      <c r="E24" s="140" t="str">
        <f>IF('Rekapitulace stavby'!E20="","",'Rekapitulace stavby'!E20)</f>
        <v xml:space="preserve"> </v>
      </c>
      <c r="I24" s="141" t="s">
        <v>27</v>
      </c>
      <c r="J24" s="140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33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35</v>
      </c>
      <c r="I30" s="138"/>
      <c r="J30" s="148">
        <f>ROUND(J128,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37</v>
      </c>
      <c r="I32" s="150" t="s">
        <v>36</v>
      </c>
      <c r="J32" s="149" t="s">
        <v>38</v>
      </c>
      <c r="L32" s="42"/>
    </row>
    <row r="33" s="1" customFormat="1" ht="14.4" customHeight="1">
      <c r="B33" s="42"/>
      <c r="D33" s="151" t="s">
        <v>39</v>
      </c>
      <c r="E33" s="136" t="s">
        <v>40</v>
      </c>
      <c r="F33" s="152">
        <f>ROUND((SUM(BE128:BE265)),  2)</f>
        <v>0</v>
      </c>
      <c r="I33" s="153">
        <v>0.20999999999999999</v>
      </c>
      <c r="J33" s="152">
        <f>ROUND(((SUM(BE128:BE265))*I33),  2)</f>
        <v>0</v>
      </c>
      <c r="L33" s="42"/>
    </row>
    <row r="34" s="1" customFormat="1" ht="14.4" customHeight="1">
      <c r="B34" s="42"/>
      <c r="E34" s="136" t="s">
        <v>41</v>
      </c>
      <c r="F34" s="152">
        <f>ROUND((SUM(BF128:BF265)),  2)</f>
        <v>0</v>
      </c>
      <c r="I34" s="153">
        <v>0.14999999999999999</v>
      </c>
      <c r="J34" s="152">
        <f>ROUND(((SUM(BF128:BF265))*I34),  2)</f>
        <v>0</v>
      </c>
      <c r="L34" s="42"/>
    </row>
    <row r="35" hidden="1" s="1" customFormat="1" ht="14.4" customHeight="1">
      <c r="B35" s="42"/>
      <c r="E35" s="136" t="s">
        <v>42</v>
      </c>
      <c r="F35" s="152">
        <f>ROUND((SUM(BG128:BG265)),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43</v>
      </c>
      <c r="F36" s="152">
        <f>ROUND((SUM(BH128:BH265)),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44</v>
      </c>
      <c r="F37" s="152">
        <f>ROUND((SUM(BI128:BI265)),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45</v>
      </c>
      <c r="E39" s="156"/>
      <c r="F39" s="156"/>
      <c r="G39" s="157" t="s">
        <v>46</v>
      </c>
      <c r="H39" s="158" t="s">
        <v>47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48</v>
      </c>
      <c r="E50" s="163"/>
      <c r="F50" s="163"/>
      <c r="G50" s="162" t="s">
        <v>49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50</v>
      </c>
      <c r="E61" s="166"/>
      <c r="F61" s="167" t="s">
        <v>51</v>
      </c>
      <c r="G61" s="165" t="s">
        <v>50</v>
      </c>
      <c r="H61" s="166"/>
      <c r="I61" s="168"/>
      <c r="J61" s="169" t="s">
        <v>51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52</v>
      </c>
      <c r="E65" s="163"/>
      <c r="F65" s="163"/>
      <c r="G65" s="162" t="s">
        <v>53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50</v>
      </c>
      <c r="E76" s="166"/>
      <c r="F76" s="167" t="s">
        <v>51</v>
      </c>
      <c r="G76" s="165" t="s">
        <v>50</v>
      </c>
      <c r="H76" s="166"/>
      <c r="I76" s="168"/>
      <c r="J76" s="169" t="s">
        <v>51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95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Ostrovský a Třešňovský potok, Dolní Třešňovec a Lanškroun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93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SO1 - Ostrovský potok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k.ú. Lanškroun, Dolní Třešňovec</v>
      </c>
      <c r="G89" s="38"/>
      <c r="H89" s="38"/>
      <c r="I89" s="141" t="s">
        <v>22</v>
      </c>
      <c r="J89" s="73" t="str">
        <f>IF(J12="","",J12)</f>
        <v>8. 11. 2017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24</v>
      </c>
      <c r="D91" s="38"/>
      <c r="E91" s="38"/>
      <c r="F91" s="26" t="str">
        <f>E15</f>
        <v xml:space="preserve"> </v>
      </c>
      <c r="G91" s="38"/>
      <c r="H91" s="38"/>
      <c r="I91" s="141" t="s">
        <v>30</v>
      </c>
      <c r="J91" s="35" t="str">
        <f>E21</f>
        <v xml:space="preserve"> 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41" t="s">
        <v>32</v>
      </c>
      <c r="J92" s="35" t="str">
        <f>E24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96</v>
      </c>
      <c r="D94" s="178"/>
      <c r="E94" s="178"/>
      <c r="F94" s="178"/>
      <c r="G94" s="178"/>
      <c r="H94" s="178"/>
      <c r="I94" s="179"/>
      <c r="J94" s="180" t="s">
        <v>97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98</v>
      </c>
      <c r="D96" s="38"/>
      <c r="E96" s="38"/>
      <c r="F96" s="38"/>
      <c r="G96" s="38"/>
      <c r="H96" s="38"/>
      <c r="I96" s="138"/>
      <c r="J96" s="104">
        <f>J128</f>
        <v>0</v>
      </c>
      <c r="K96" s="38"/>
      <c r="L96" s="42"/>
      <c r="AU96" s="16" t="s">
        <v>99</v>
      </c>
    </row>
    <row r="97" s="8" customFormat="1" ht="24.96" customHeight="1">
      <c r="B97" s="182"/>
      <c r="C97" s="183"/>
      <c r="D97" s="184" t="s">
        <v>100</v>
      </c>
      <c r="E97" s="185"/>
      <c r="F97" s="185"/>
      <c r="G97" s="185"/>
      <c r="H97" s="185"/>
      <c r="I97" s="186"/>
      <c r="J97" s="187">
        <f>J129</f>
        <v>0</v>
      </c>
      <c r="K97" s="183"/>
      <c r="L97" s="188"/>
    </row>
    <row r="98" s="9" customFormat="1" ht="19.92" customHeight="1">
      <c r="B98" s="189"/>
      <c r="C98" s="190"/>
      <c r="D98" s="191" t="s">
        <v>101</v>
      </c>
      <c r="E98" s="192"/>
      <c r="F98" s="192"/>
      <c r="G98" s="192"/>
      <c r="H98" s="192"/>
      <c r="I98" s="193"/>
      <c r="J98" s="194">
        <f>J130</f>
        <v>0</v>
      </c>
      <c r="K98" s="190"/>
      <c r="L98" s="195"/>
    </row>
    <row r="99" s="9" customFormat="1" ht="19.92" customHeight="1">
      <c r="B99" s="189"/>
      <c r="C99" s="190"/>
      <c r="D99" s="191" t="s">
        <v>102</v>
      </c>
      <c r="E99" s="192"/>
      <c r="F99" s="192"/>
      <c r="G99" s="192"/>
      <c r="H99" s="192"/>
      <c r="I99" s="193"/>
      <c r="J99" s="194">
        <f>J163</f>
        <v>0</v>
      </c>
      <c r="K99" s="190"/>
      <c r="L99" s="195"/>
    </row>
    <row r="100" s="9" customFormat="1" ht="19.92" customHeight="1">
      <c r="B100" s="189"/>
      <c r="C100" s="190"/>
      <c r="D100" s="191" t="s">
        <v>103</v>
      </c>
      <c r="E100" s="192"/>
      <c r="F100" s="192"/>
      <c r="G100" s="192"/>
      <c r="H100" s="192"/>
      <c r="I100" s="193"/>
      <c r="J100" s="194">
        <f>J191</f>
        <v>0</v>
      </c>
      <c r="K100" s="190"/>
      <c r="L100" s="195"/>
    </row>
    <row r="101" s="9" customFormat="1" ht="19.92" customHeight="1">
      <c r="B101" s="189"/>
      <c r="C101" s="190"/>
      <c r="D101" s="191" t="s">
        <v>104</v>
      </c>
      <c r="E101" s="192"/>
      <c r="F101" s="192"/>
      <c r="G101" s="192"/>
      <c r="H101" s="192"/>
      <c r="I101" s="193"/>
      <c r="J101" s="194">
        <f>J196</f>
        <v>0</v>
      </c>
      <c r="K101" s="190"/>
      <c r="L101" s="195"/>
    </row>
    <row r="102" s="9" customFormat="1" ht="19.92" customHeight="1">
      <c r="B102" s="189"/>
      <c r="C102" s="190"/>
      <c r="D102" s="191" t="s">
        <v>105</v>
      </c>
      <c r="E102" s="192"/>
      <c r="F102" s="192"/>
      <c r="G102" s="192"/>
      <c r="H102" s="192"/>
      <c r="I102" s="193"/>
      <c r="J102" s="194">
        <f>J210</f>
        <v>0</v>
      </c>
      <c r="K102" s="190"/>
      <c r="L102" s="195"/>
    </row>
    <row r="103" s="9" customFormat="1" ht="19.92" customHeight="1">
      <c r="B103" s="189"/>
      <c r="C103" s="190"/>
      <c r="D103" s="191" t="s">
        <v>106</v>
      </c>
      <c r="E103" s="192"/>
      <c r="F103" s="192"/>
      <c r="G103" s="192"/>
      <c r="H103" s="192"/>
      <c r="I103" s="193"/>
      <c r="J103" s="194">
        <f>J213</f>
        <v>0</v>
      </c>
      <c r="K103" s="190"/>
      <c r="L103" s="195"/>
    </row>
    <row r="104" s="9" customFormat="1" ht="19.92" customHeight="1">
      <c r="B104" s="189"/>
      <c r="C104" s="190"/>
      <c r="D104" s="191" t="s">
        <v>107</v>
      </c>
      <c r="E104" s="192"/>
      <c r="F104" s="192"/>
      <c r="G104" s="192"/>
      <c r="H104" s="192"/>
      <c r="I104" s="193"/>
      <c r="J104" s="194">
        <f>J238</f>
        <v>0</v>
      </c>
      <c r="K104" s="190"/>
      <c r="L104" s="195"/>
    </row>
    <row r="105" s="9" customFormat="1" ht="19.92" customHeight="1">
      <c r="B105" s="189"/>
      <c r="C105" s="190"/>
      <c r="D105" s="191" t="s">
        <v>108</v>
      </c>
      <c r="E105" s="192"/>
      <c r="F105" s="192"/>
      <c r="G105" s="192"/>
      <c r="H105" s="192"/>
      <c r="I105" s="193"/>
      <c r="J105" s="194">
        <f>J245</f>
        <v>0</v>
      </c>
      <c r="K105" s="190"/>
      <c r="L105" s="195"/>
    </row>
    <row r="106" s="8" customFormat="1" ht="24.96" customHeight="1">
      <c r="B106" s="182"/>
      <c r="C106" s="183"/>
      <c r="D106" s="184" t="s">
        <v>109</v>
      </c>
      <c r="E106" s="185"/>
      <c r="F106" s="185"/>
      <c r="G106" s="185"/>
      <c r="H106" s="185"/>
      <c r="I106" s="186"/>
      <c r="J106" s="187">
        <f>J247</f>
        <v>0</v>
      </c>
      <c r="K106" s="183"/>
      <c r="L106" s="188"/>
    </row>
    <row r="107" s="8" customFormat="1" ht="24.96" customHeight="1">
      <c r="B107" s="182"/>
      <c r="C107" s="183"/>
      <c r="D107" s="184" t="s">
        <v>110</v>
      </c>
      <c r="E107" s="185"/>
      <c r="F107" s="185"/>
      <c r="G107" s="185"/>
      <c r="H107" s="185"/>
      <c r="I107" s="186"/>
      <c r="J107" s="187">
        <f>J263</f>
        <v>0</v>
      </c>
      <c r="K107" s="183"/>
      <c r="L107" s="188"/>
    </row>
    <row r="108" s="9" customFormat="1" ht="19.92" customHeight="1">
      <c r="B108" s="189"/>
      <c r="C108" s="190"/>
      <c r="D108" s="191" t="s">
        <v>111</v>
      </c>
      <c r="E108" s="192"/>
      <c r="F108" s="192"/>
      <c r="G108" s="192"/>
      <c r="H108" s="192"/>
      <c r="I108" s="193"/>
      <c r="J108" s="194">
        <f>J264</f>
        <v>0</v>
      </c>
      <c r="K108" s="190"/>
      <c r="L108" s="195"/>
    </row>
    <row r="109" s="1" customFormat="1" ht="21.84" customHeight="1">
      <c r="B109" s="37"/>
      <c r="C109" s="38"/>
      <c r="D109" s="38"/>
      <c r="E109" s="38"/>
      <c r="F109" s="38"/>
      <c r="G109" s="38"/>
      <c r="H109" s="38"/>
      <c r="I109" s="138"/>
      <c r="J109" s="38"/>
      <c r="K109" s="38"/>
      <c r="L109" s="42"/>
    </row>
    <row r="110" s="1" customFormat="1" ht="6.96" customHeight="1">
      <c r="B110" s="60"/>
      <c r="C110" s="61"/>
      <c r="D110" s="61"/>
      <c r="E110" s="61"/>
      <c r="F110" s="61"/>
      <c r="G110" s="61"/>
      <c r="H110" s="61"/>
      <c r="I110" s="172"/>
      <c r="J110" s="61"/>
      <c r="K110" s="61"/>
      <c r="L110" s="42"/>
    </row>
    <row r="114" s="1" customFormat="1" ht="6.96" customHeight="1">
      <c r="B114" s="62"/>
      <c r="C114" s="63"/>
      <c r="D114" s="63"/>
      <c r="E114" s="63"/>
      <c r="F114" s="63"/>
      <c r="G114" s="63"/>
      <c r="H114" s="63"/>
      <c r="I114" s="175"/>
      <c r="J114" s="63"/>
      <c r="K114" s="63"/>
      <c r="L114" s="42"/>
    </row>
    <row r="115" s="1" customFormat="1" ht="24.96" customHeight="1">
      <c r="B115" s="37"/>
      <c r="C115" s="22" t="s">
        <v>112</v>
      </c>
      <c r="D115" s="38"/>
      <c r="E115" s="38"/>
      <c r="F115" s="38"/>
      <c r="G115" s="38"/>
      <c r="H115" s="38"/>
      <c r="I115" s="138"/>
      <c r="J115" s="38"/>
      <c r="K115" s="38"/>
      <c r="L115" s="42"/>
    </row>
    <row r="116" s="1" customFormat="1" ht="6.96" customHeight="1">
      <c r="B116" s="37"/>
      <c r="C116" s="38"/>
      <c r="D116" s="38"/>
      <c r="E116" s="38"/>
      <c r="F116" s="38"/>
      <c r="G116" s="38"/>
      <c r="H116" s="38"/>
      <c r="I116" s="138"/>
      <c r="J116" s="38"/>
      <c r="K116" s="38"/>
      <c r="L116" s="42"/>
    </row>
    <row r="117" s="1" customFormat="1" ht="12" customHeight="1">
      <c r="B117" s="37"/>
      <c r="C117" s="31" t="s">
        <v>16</v>
      </c>
      <c r="D117" s="38"/>
      <c r="E117" s="38"/>
      <c r="F117" s="38"/>
      <c r="G117" s="38"/>
      <c r="H117" s="38"/>
      <c r="I117" s="138"/>
      <c r="J117" s="38"/>
      <c r="K117" s="38"/>
      <c r="L117" s="42"/>
    </row>
    <row r="118" s="1" customFormat="1" ht="16.5" customHeight="1">
      <c r="B118" s="37"/>
      <c r="C118" s="38"/>
      <c r="D118" s="38"/>
      <c r="E118" s="176" t="str">
        <f>E7</f>
        <v>Ostrovský a Třešňovský potok, Dolní Třešňovec a Lanškroun</v>
      </c>
      <c r="F118" s="31"/>
      <c r="G118" s="31"/>
      <c r="H118" s="31"/>
      <c r="I118" s="138"/>
      <c r="J118" s="38"/>
      <c r="K118" s="38"/>
      <c r="L118" s="42"/>
    </row>
    <row r="119" s="1" customFormat="1" ht="12" customHeight="1">
      <c r="B119" s="37"/>
      <c r="C119" s="31" t="s">
        <v>93</v>
      </c>
      <c r="D119" s="38"/>
      <c r="E119" s="38"/>
      <c r="F119" s="38"/>
      <c r="G119" s="38"/>
      <c r="H119" s="38"/>
      <c r="I119" s="138"/>
      <c r="J119" s="38"/>
      <c r="K119" s="38"/>
      <c r="L119" s="42"/>
    </row>
    <row r="120" s="1" customFormat="1" ht="16.5" customHeight="1">
      <c r="B120" s="37"/>
      <c r="C120" s="38"/>
      <c r="D120" s="38"/>
      <c r="E120" s="70" t="str">
        <f>E9</f>
        <v>SO1 - Ostrovský potok</v>
      </c>
      <c r="F120" s="38"/>
      <c r="G120" s="38"/>
      <c r="H120" s="38"/>
      <c r="I120" s="138"/>
      <c r="J120" s="38"/>
      <c r="K120" s="38"/>
      <c r="L120" s="42"/>
    </row>
    <row r="121" s="1" customFormat="1" ht="6.96" customHeight="1">
      <c r="B121" s="37"/>
      <c r="C121" s="38"/>
      <c r="D121" s="38"/>
      <c r="E121" s="38"/>
      <c r="F121" s="38"/>
      <c r="G121" s="38"/>
      <c r="H121" s="38"/>
      <c r="I121" s="138"/>
      <c r="J121" s="38"/>
      <c r="K121" s="38"/>
      <c r="L121" s="42"/>
    </row>
    <row r="122" s="1" customFormat="1" ht="12" customHeight="1">
      <c r="B122" s="37"/>
      <c r="C122" s="31" t="s">
        <v>20</v>
      </c>
      <c r="D122" s="38"/>
      <c r="E122" s="38"/>
      <c r="F122" s="26" t="str">
        <f>F12</f>
        <v>k.ú. Lanškroun, Dolní Třešňovec</v>
      </c>
      <c r="G122" s="38"/>
      <c r="H122" s="38"/>
      <c r="I122" s="141" t="s">
        <v>22</v>
      </c>
      <c r="J122" s="73" t="str">
        <f>IF(J12="","",J12)</f>
        <v>8. 11. 2017</v>
      </c>
      <c r="K122" s="38"/>
      <c r="L122" s="42"/>
    </row>
    <row r="123" s="1" customFormat="1" ht="6.96" customHeight="1">
      <c r="B123" s="37"/>
      <c r="C123" s="38"/>
      <c r="D123" s="38"/>
      <c r="E123" s="38"/>
      <c r="F123" s="38"/>
      <c r="G123" s="38"/>
      <c r="H123" s="38"/>
      <c r="I123" s="138"/>
      <c r="J123" s="38"/>
      <c r="K123" s="38"/>
      <c r="L123" s="42"/>
    </row>
    <row r="124" s="1" customFormat="1" ht="15.15" customHeight="1">
      <c r="B124" s="37"/>
      <c r="C124" s="31" t="s">
        <v>24</v>
      </c>
      <c r="D124" s="38"/>
      <c r="E124" s="38"/>
      <c r="F124" s="26" t="str">
        <f>E15</f>
        <v xml:space="preserve"> </v>
      </c>
      <c r="G124" s="38"/>
      <c r="H124" s="38"/>
      <c r="I124" s="141" t="s">
        <v>30</v>
      </c>
      <c r="J124" s="35" t="str">
        <f>E21</f>
        <v xml:space="preserve"> </v>
      </c>
      <c r="K124" s="38"/>
      <c r="L124" s="42"/>
    </row>
    <row r="125" s="1" customFormat="1" ht="15.15" customHeight="1">
      <c r="B125" s="37"/>
      <c r="C125" s="31" t="s">
        <v>28</v>
      </c>
      <c r="D125" s="38"/>
      <c r="E125" s="38"/>
      <c r="F125" s="26" t="str">
        <f>IF(E18="","",E18)</f>
        <v>Vyplň údaj</v>
      </c>
      <c r="G125" s="38"/>
      <c r="H125" s="38"/>
      <c r="I125" s="141" t="s">
        <v>32</v>
      </c>
      <c r="J125" s="35" t="str">
        <f>E24</f>
        <v xml:space="preserve"> </v>
      </c>
      <c r="K125" s="38"/>
      <c r="L125" s="42"/>
    </row>
    <row r="126" s="1" customFormat="1" ht="10.32" customHeight="1">
      <c r="B126" s="37"/>
      <c r="C126" s="38"/>
      <c r="D126" s="38"/>
      <c r="E126" s="38"/>
      <c r="F126" s="38"/>
      <c r="G126" s="38"/>
      <c r="H126" s="38"/>
      <c r="I126" s="138"/>
      <c r="J126" s="38"/>
      <c r="K126" s="38"/>
      <c r="L126" s="42"/>
    </row>
    <row r="127" s="10" customFormat="1" ht="29.28" customHeight="1">
      <c r="B127" s="196"/>
      <c r="C127" s="197" t="s">
        <v>113</v>
      </c>
      <c r="D127" s="198" t="s">
        <v>60</v>
      </c>
      <c r="E127" s="198" t="s">
        <v>56</v>
      </c>
      <c r="F127" s="198" t="s">
        <v>57</v>
      </c>
      <c r="G127" s="198" t="s">
        <v>114</v>
      </c>
      <c r="H127" s="198" t="s">
        <v>115</v>
      </c>
      <c r="I127" s="199" t="s">
        <v>116</v>
      </c>
      <c r="J127" s="200" t="s">
        <v>97</v>
      </c>
      <c r="K127" s="201" t="s">
        <v>117</v>
      </c>
      <c r="L127" s="202"/>
      <c r="M127" s="94" t="s">
        <v>1</v>
      </c>
      <c r="N127" s="95" t="s">
        <v>39</v>
      </c>
      <c r="O127" s="95" t="s">
        <v>118</v>
      </c>
      <c r="P127" s="95" t="s">
        <v>119</v>
      </c>
      <c r="Q127" s="95" t="s">
        <v>120</v>
      </c>
      <c r="R127" s="95" t="s">
        <v>121</v>
      </c>
      <c r="S127" s="95" t="s">
        <v>122</v>
      </c>
      <c r="T127" s="96" t="s">
        <v>123</v>
      </c>
    </row>
    <row r="128" s="1" customFormat="1" ht="22.8" customHeight="1">
      <c r="B128" s="37"/>
      <c r="C128" s="101" t="s">
        <v>124</v>
      </c>
      <c r="D128" s="38"/>
      <c r="E128" s="38"/>
      <c r="F128" s="38"/>
      <c r="G128" s="38"/>
      <c r="H128" s="38"/>
      <c r="I128" s="138"/>
      <c r="J128" s="203">
        <f>BK128</f>
        <v>0</v>
      </c>
      <c r="K128" s="38"/>
      <c r="L128" s="42"/>
      <c r="M128" s="97"/>
      <c r="N128" s="98"/>
      <c r="O128" s="98"/>
      <c r="P128" s="204">
        <f>P129+P247+P263</f>
        <v>0</v>
      </c>
      <c r="Q128" s="98"/>
      <c r="R128" s="204">
        <f>R129+R247+R263</f>
        <v>329.33576972000003</v>
      </c>
      <c r="S128" s="98"/>
      <c r="T128" s="205">
        <f>T129+T247+T263</f>
        <v>21.574629999999999</v>
      </c>
      <c r="AT128" s="16" t="s">
        <v>74</v>
      </c>
      <c r="AU128" s="16" t="s">
        <v>99</v>
      </c>
      <c r="BK128" s="206">
        <f>BK129+BK247+BK263</f>
        <v>0</v>
      </c>
    </row>
    <row r="129" s="11" customFormat="1" ht="25.92" customHeight="1">
      <c r="B129" s="207"/>
      <c r="C129" s="208"/>
      <c r="D129" s="209" t="s">
        <v>74</v>
      </c>
      <c r="E129" s="210" t="s">
        <v>125</v>
      </c>
      <c r="F129" s="210" t="s">
        <v>126</v>
      </c>
      <c r="G129" s="208"/>
      <c r="H129" s="208"/>
      <c r="I129" s="211"/>
      <c r="J129" s="212">
        <f>BK129</f>
        <v>0</v>
      </c>
      <c r="K129" s="208"/>
      <c r="L129" s="213"/>
      <c r="M129" s="214"/>
      <c r="N129" s="215"/>
      <c r="O129" s="215"/>
      <c r="P129" s="216">
        <f>P130+P163+P191+P196+P210+P213+P238+P245</f>
        <v>0</v>
      </c>
      <c r="Q129" s="215"/>
      <c r="R129" s="216">
        <f>R130+R163+R191+R196+R210+R213+R238+R245</f>
        <v>329.33576972000003</v>
      </c>
      <c r="S129" s="215"/>
      <c r="T129" s="217">
        <f>T130+T163+T191+T196+T210+T213+T238+T245</f>
        <v>21.574629999999999</v>
      </c>
      <c r="AR129" s="218" t="s">
        <v>83</v>
      </c>
      <c r="AT129" s="219" t="s">
        <v>74</v>
      </c>
      <c r="AU129" s="219" t="s">
        <v>75</v>
      </c>
      <c r="AY129" s="218" t="s">
        <v>127</v>
      </c>
      <c r="BK129" s="220">
        <f>BK130+BK163+BK191+BK196+BK210+BK213+BK238+BK245</f>
        <v>0</v>
      </c>
    </row>
    <row r="130" s="11" customFormat="1" ht="22.8" customHeight="1">
      <c r="B130" s="207"/>
      <c r="C130" s="208"/>
      <c r="D130" s="209" t="s">
        <v>74</v>
      </c>
      <c r="E130" s="221" t="s">
        <v>83</v>
      </c>
      <c r="F130" s="221" t="s">
        <v>128</v>
      </c>
      <c r="G130" s="208"/>
      <c r="H130" s="208"/>
      <c r="I130" s="211"/>
      <c r="J130" s="222">
        <f>BK130</f>
        <v>0</v>
      </c>
      <c r="K130" s="208"/>
      <c r="L130" s="213"/>
      <c r="M130" s="214"/>
      <c r="N130" s="215"/>
      <c r="O130" s="215"/>
      <c r="P130" s="216">
        <f>SUM(P131:P162)</f>
        <v>0</v>
      </c>
      <c r="Q130" s="215"/>
      <c r="R130" s="216">
        <f>SUM(R131:R162)</f>
        <v>0.2102</v>
      </c>
      <c r="S130" s="215"/>
      <c r="T130" s="217">
        <f>SUM(T131:T162)</f>
        <v>0</v>
      </c>
      <c r="AR130" s="218" t="s">
        <v>83</v>
      </c>
      <c r="AT130" s="219" t="s">
        <v>74</v>
      </c>
      <c r="AU130" s="219" t="s">
        <v>83</v>
      </c>
      <c r="AY130" s="218" t="s">
        <v>127</v>
      </c>
      <c r="BK130" s="220">
        <f>SUM(BK131:BK162)</f>
        <v>0</v>
      </c>
    </row>
    <row r="131" s="1" customFormat="1" ht="24" customHeight="1">
      <c r="B131" s="37"/>
      <c r="C131" s="223" t="s">
        <v>83</v>
      </c>
      <c r="D131" s="223" t="s">
        <v>129</v>
      </c>
      <c r="E131" s="224" t="s">
        <v>130</v>
      </c>
      <c r="F131" s="225" t="s">
        <v>131</v>
      </c>
      <c r="G131" s="226" t="s">
        <v>132</v>
      </c>
      <c r="H131" s="227">
        <v>0.023</v>
      </c>
      <c r="I131" s="228"/>
      <c r="J131" s="229">
        <f>ROUND(I131*H131,2)</f>
        <v>0</v>
      </c>
      <c r="K131" s="225" t="s">
        <v>133</v>
      </c>
      <c r="L131" s="42"/>
      <c r="M131" s="230" t="s">
        <v>1</v>
      </c>
      <c r="N131" s="231" t="s">
        <v>40</v>
      </c>
      <c r="O131" s="85"/>
      <c r="P131" s="232">
        <f>O131*H131</f>
        <v>0</v>
      </c>
      <c r="Q131" s="232">
        <v>0</v>
      </c>
      <c r="R131" s="232">
        <f>Q131*H131</f>
        <v>0</v>
      </c>
      <c r="S131" s="232">
        <v>0</v>
      </c>
      <c r="T131" s="233">
        <f>S131*H131</f>
        <v>0</v>
      </c>
      <c r="AR131" s="234" t="s">
        <v>134</v>
      </c>
      <c r="AT131" s="234" t="s">
        <v>129</v>
      </c>
      <c r="AU131" s="234" t="s">
        <v>85</v>
      </c>
      <c r="AY131" s="16" t="s">
        <v>127</v>
      </c>
      <c r="BE131" s="235">
        <f>IF(N131="základní",J131,0)</f>
        <v>0</v>
      </c>
      <c r="BF131" s="235">
        <f>IF(N131="snížená",J131,0)</f>
        <v>0</v>
      </c>
      <c r="BG131" s="235">
        <f>IF(N131="zákl. přenesená",J131,0)</f>
        <v>0</v>
      </c>
      <c r="BH131" s="235">
        <f>IF(N131="sníž. přenesená",J131,0)</f>
        <v>0</v>
      </c>
      <c r="BI131" s="235">
        <f>IF(N131="nulová",J131,0)</f>
        <v>0</v>
      </c>
      <c r="BJ131" s="16" t="s">
        <v>83</v>
      </c>
      <c r="BK131" s="235">
        <f>ROUND(I131*H131,2)</f>
        <v>0</v>
      </c>
      <c r="BL131" s="16" t="s">
        <v>134</v>
      </c>
      <c r="BM131" s="234" t="s">
        <v>135</v>
      </c>
    </row>
    <row r="132" s="12" customFormat="1">
      <c r="B132" s="236"/>
      <c r="C132" s="237"/>
      <c r="D132" s="238" t="s">
        <v>136</v>
      </c>
      <c r="E132" s="239" t="s">
        <v>1</v>
      </c>
      <c r="F132" s="240" t="s">
        <v>137</v>
      </c>
      <c r="G132" s="237"/>
      <c r="H132" s="241">
        <v>0.023</v>
      </c>
      <c r="I132" s="242"/>
      <c r="J132" s="237"/>
      <c r="K132" s="237"/>
      <c r="L132" s="243"/>
      <c r="M132" s="244"/>
      <c r="N132" s="245"/>
      <c r="O132" s="245"/>
      <c r="P132" s="245"/>
      <c r="Q132" s="245"/>
      <c r="R132" s="245"/>
      <c r="S132" s="245"/>
      <c r="T132" s="246"/>
      <c r="AT132" s="247" t="s">
        <v>136</v>
      </c>
      <c r="AU132" s="247" t="s">
        <v>85</v>
      </c>
      <c r="AV132" s="12" t="s">
        <v>85</v>
      </c>
      <c r="AW132" s="12" t="s">
        <v>31</v>
      </c>
      <c r="AX132" s="12" t="s">
        <v>83</v>
      </c>
      <c r="AY132" s="247" t="s">
        <v>127</v>
      </c>
    </row>
    <row r="133" s="1" customFormat="1" ht="36" customHeight="1">
      <c r="B133" s="37"/>
      <c r="C133" s="223" t="s">
        <v>85</v>
      </c>
      <c r="D133" s="223" t="s">
        <v>129</v>
      </c>
      <c r="E133" s="224" t="s">
        <v>138</v>
      </c>
      <c r="F133" s="225" t="s">
        <v>139</v>
      </c>
      <c r="G133" s="226" t="s">
        <v>140</v>
      </c>
      <c r="H133" s="227">
        <v>7.0609999999999999</v>
      </c>
      <c r="I133" s="228"/>
      <c r="J133" s="229">
        <f>ROUND(I133*H133,2)</f>
        <v>0</v>
      </c>
      <c r="K133" s="225" t="s">
        <v>133</v>
      </c>
      <c r="L133" s="42"/>
      <c r="M133" s="230" t="s">
        <v>1</v>
      </c>
      <c r="N133" s="231" t="s">
        <v>40</v>
      </c>
      <c r="O133" s="85"/>
      <c r="P133" s="232">
        <f>O133*H133</f>
        <v>0</v>
      </c>
      <c r="Q133" s="232">
        <v>0</v>
      </c>
      <c r="R133" s="232">
        <f>Q133*H133</f>
        <v>0</v>
      </c>
      <c r="S133" s="232">
        <v>0</v>
      </c>
      <c r="T133" s="233">
        <f>S133*H133</f>
        <v>0</v>
      </c>
      <c r="AR133" s="234" t="s">
        <v>134</v>
      </c>
      <c r="AT133" s="234" t="s">
        <v>129</v>
      </c>
      <c r="AU133" s="234" t="s">
        <v>85</v>
      </c>
      <c r="AY133" s="16" t="s">
        <v>127</v>
      </c>
      <c r="BE133" s="235">
        <f>IF(N133="základní",J133,0)</f>
        <v>0</v>
      </c>
      <c r="BF133" s="235">
        <f>IF(N133="snížená",J133,0)</f>
        <v>0</v>
      </c>
      <c r="BG133" s="235">
        <f>IF(N133="zákl. přenesená",J133,0)</f>
        <v>0</v>
      </c>
      <c r="BH133" s="235">
        <f>IF(N133="sníž. přenesená",J133,0)</f>
        <v>0</v>
      </c>
      <c r="BI133" s="235">
        <f>IF(N133="nulová",J133,0)</f>
        <v>0</v>
      </c>
      <c r="BJ133" s="16" t="s">
        <v>83</v>
      </c>
      <c r="BK133" s="235">
        <f>ROUND(I133*H133,2)</f>
        <v>0</v>
      </c>
      <c r="BL133" s="16" t="s">
        <v>134</v>
      </c>
      <c r="BM133" s="234" t="s">
        <v>141</v>
      </c>
    </row>
    <row r="134" s="1" customFormat="1" ht="16.5" customHeight="1">
      <c r="B134" s="37"/>
      <c r="C134" s="223" t="s">
        <v>142</v>
      </c>
      <c r="D134" s="223" t="s">
        <v>129</v>
      </c>
      <c r="E134" s="224" t="s">
        <v>143</v>
      </c>
      <c r="F134" s="225" t="s">
        <v>144</v>
      </c>
      <c r="G134" s="226" t="s">
        <v>145</v>
      </c>
      <c r="H134" s="227">
        <v>10</v>
      </c>
      <c r="I134" s="228"/>
      <c r="J134" s="229">
        <f>ROUND(I134*H134,2)</f>
        <v>0</v>
      </c>
      <c r="K134" s="225" t="s">
        <v>133</v>
      </c>
      <c r="L134" s="42"/>
      <c r="M134" s="230" t="s">
        <v>1</v>
      </c>
      <c r="N134" s="231" t="s">
        <v>40</v>
      </c>
      <c r="O134" s="85"/>
      <c r="P134" s="232">
        <f>O134*H134</f>
        <v>0</v>
      </c>
      <c r="Q134" s="232">
        <v>0.02102</v>
      </c>
      <c r="R134" s="232">
        <f>Q134*H134</f>
        <v>0.2102</v>
      </c>
      <c r="S134" s="232">
        <v>0</v>
      </c>
      <c r="T134" s="233">
        <f>S134*H134</f>
        <v>0</v>
      </c>
      <c r="AR134" s="234" t="s">
        <v>134</v>
      </c>
      <c r="AT134" s="234" t="s">
        <v>129</v>
      </c>
      <c r="AU134" s="234" t="s">
        <v>85</v>
      </c>
      <c r="AY134" s="16" t="s">
        <v>127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6" t="s">
        <v>83</v>
      </c>
      <c r="BK134" s="235">
        <f>ROUND(I134*H134,2)</f>
        <v>0</v>
      </c>
      <c r="BL134" s="16" t="s">
        <v>134</v>
      </c>
      <c r="BM134" s="234" t="s">
        <v>146</v>
      </c>
    </row>
    <row r="135" s="12" customFormat="1">
      <c r="B135" s="236"/>
      <c r="C135" s="237"/>
      <c r="D135" s="238" t="s">
        <v>136</v>
      </c>
      <c r="E135" s="239" t="s">
        <v>1</v>
      </c>
      <c r="F135" s="240" t="s">
        <v>147</v>
      </c>
      <c r="G135" s="237"/>
      <c r="H135" s="241">
        <v>10</v>
      </c>
      <c r="I135" s="242"/>
      <c r="J135" s="237"/>
      <c r="K135" s="237"/>
      <c r="L135" s="243"/>
      <c r="M135" s="244"/>
      <c r="N135" s="245"/>
      <c r="O135" s="245"/>
      <c r="P135" s="245"/>
      <c r="Q135" s="245"/>
      <c r="R135" s="245"/>
      <c r="S135" s="245"/>
      <c r="T135" s="246"/>
      <c r="AT135" s="247" t="s">
        <v>136</v>
      </c>
      <c r="AU135" s="247" t="s">
        <v>85</v>
      </c>
      <c r="AV135" s="12" t="s">
        <v>85</v>
      </c>
      <c r="AW135" s="12" t="s">
        <v>31</v>
      </c>
      <c r="AX135" s="12" t="s">
        <v>83</v>
      </c>
      <c r="AY135" s="247" t="s">
        <v>127</v>
      </c>
    </row>
    <row r="136" s="1" customFormat="1" ht="48" customHeight="1">
      <c r="B136" s="37"/>
      <c r="C136" s="223" t="s">
        <v>134</v>
      </c>
      <c r="D136" s="223" t="s">
        <v>129</v>
      </c>
      <c r="E136" s="224" t="s">
        <v>148</v>
      </c>
      <c r="F136" s="225" t="s">
        <v>149</v>
      </c>
      <c r="G136" s="226" t="s">
        <v>140</v>
      </c>
      <c r="H136" s="227">
        <v>581.70000000000005</v>
      </c>
      <c r="I136" s="228"/>
      <c r="J136" s="229">
        <f>ROUND(I136*H136,2)</f>
        <v>0</v>
      </c>
      <c r="K136" s="225" t="s">
        <v>133</v>
      </c>
      <c r="L136" s="42"/>
      <c r="M136" s="230" t="s">
        <v>1</v>
      </c>
      <c r="N136" s="231" t="s">
        <v>40</v>
      </c>
      <c r="O136" s="85"/>
      <c r="P136" s="232">
        <f>O136*H136</f>
        <v>0</v>
      </c>
      <c r="Q136" s="232">
        <v>0</v>
      </c>
      <c r="R136" s="232">
        <f>Q136*H136</f>
        <v>0</v>
      </c>
      <c r="S136" s="232">
        <v>0</v>
      </c>
      <c r="T136" s="233">
        <f>S136*H136</f>
        <v>0</v>
      </c>
      <c r="AR136" s="234" t="s">
        <v>134</v>
      </c>
      <c r="AT136" s="234" t="s">
        <v>129</v>
      </c>
      <c r="AU136" s="234" t="s">
        <v>85</v>
      </c>
      <c r="AY136" s="16" t="s">
        <v>127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6" t="s">
        <v>83</v>
      </c>
      <c r="BK136" s="235">
        <f>ROUND(I136*H136,2)</f>
        <v>0</v>
      </c>
      <c r="BL136" s="16" t="s">
        <v>134</v>
      </c>
      <c r="BM136" s="234" t="s">
        <v>150</v>
      </c>
    </row>
    <row r="137" s="12" customFormat="1">
      <c r="B137" s="236"/>
      <c r="C137" s="237"/>
      <c r="D137" s="238" t="s">
        <v>136</v>
      </c>
      <c r="E137" s="239" t="s">
        <v>1</v>
      </c>
      <c r="F137" s="240" t="s">
        <v>151</v>
      </c>
      <c r="G137" s="237"/>
      <c r="H137" s="241">
        <v>25.850000000000001</v>
      </c>
      <c r="I137" s="242"/>
      <c r="J137" s="237"/>
      <c r="K137" s="237"/>
      <c r="L137" s="243"/>
      <c r="M137" s="244"/>
      <c r="N137" s="245"/>
      <c r="O137" s="245"/>
      <c r="P137" s="245"/>
      <c r="Q137" s="245"/>
      <c r="R137" s="245"/>
      <c r="S137" s="245"/>
      <c r="T137" s="246"/>
      <c r="AT137" s="247" t="s">
        <v>136</v>
      </c>
      <c r="AU137" s="247" t="s">
        <v>85</v>
      </c>
      <c r="AV137" s="12" t="s">
        <v>85</v>
      </c>
      <c r="AW137" s="12" t="s">
        <v>31</v>
      </c>
      <c r="AX137" s="12" t="s">
        <v>75</v>
      </c>
      <c r="AY137" s="247" t="s">
        <v>127</v>
      </c>
    </row>
    <row r="138" s="12" customFormat="1">
      <c r="B138" s="236"/>
      <c r="C138" s="237"/>
      <c r="D138" s="238" t="s">
        <v>136</v>
      </c>
      <c r="E138" s="239" t="s">
        <v>1</v>
      </c>
      <c r="F138" s="240" t="s">
        <v>152</v>
      </c>
      <c r="G138" s="237"/>
      <c r="H138" s="241">
        <v>8.4000000000000004</v>
      </c>
      <c r="I138" s="242"/>
      <c r="J138" s="237"/>
      <c r="K138" s="237"/>
      <c r="L138" s="243"/>
      <c r="M138" s="244"/>
      <c r="N138" s="245"/>
      <c r="O138" s="245"/>
      <c r="P138" s="245"/>
      <c r="Q138" s="245"/>
      <c r="R138" s="245"/>
      <c r="S138" s="245"/>
      <c r="T138" s="246"/>
      <c r="AT138" s="247" t="s">
        <v>136</v>
      </c>
      <c r="AU138" s="247" t="s">
        <v>85</v>
      </c>
      <c r="AV138" s="12" t="s">
        <v>85</v>
      </c>
      <c r="AW138" s="12" t="s">
        <v>31</v>
      </c>
      <c r="AX138" s="12" t="s">
        <v>75</v>
      </c>
      <c r="AY138" s="247" t="s">
        <v>127</v>
      </c>
    </row>
    <row r="139" s="12" customFormat="1">
      <c r="B139" s="236"/>
      <c r="C139" s="237"/>
      <c r="D139" s="238" t="s">
        <v>136</v>
      </c>
      <c r="E139" s="239" t="s">
        <v>1</v>
      </c>
      <c r="F139" s="240" t="s">
        <v>153</v>
      </c>
      <c r="G139" s="237"/>
      <c r="H139" s="241">
        <v>32</v>
      </c>
      <c r="I139" s="242"/>
      <c r="J139" s="237"/>
      <c r="K139" s="237"/>
      <c r="L139" s="243"/>
      <c r="M139" s="244"/>
      <c r="N139" s="245"/>
      <c r="O139" s="245"/>
      <c r="P139" s="245"/>
      <c r="Q139" s="245"/>
      <c r="R139" s="245"/>
      <c r="S139" s="245"/>
      <c r="T139" s="246"/>
      <c r="AT139" s="247" t="s">
        <v>136</v>
      </c>
      <c r="AU139" s="247" t="s">
        <v>85</v>
      </c>
      <c r="AV139" s="12" t="s">
        <v>85</v>
      </c>
      <c r="AW139" s="12" t="s">
        <v>31</v>
      </c>
      <c r="AX139" s="12" t="s">
        <v>75</v>
      </c>
      <c r="AY139" s="247" t="s">
        <v>127</v>
      </c>
    </row>
    <row r="140" s="12" customFormat="1">
      <c r="B140" s="236"/>
      <c r="C140" s="237"/>
      <c r="D140" s="238" t="s">
        <v>136</v>
      </c>
      <c r="E140" s="239" t="s">
        <v>1</v>
      </c>
      <c r="F140" s="240" t="s">
        <v>154</v>
      </c>
      <c r="G140" s="237"/>
      <c r="H140" s="241">
        <v>140.40000000000001</v>
      </c>
      <c r="I140" s="242"/>
      <c r="J140" s="237"/>
      <c r="K140" s="237"/>
      <c r="L140" s="243"/>
      <c r="M140" s="244"/>
      <c r="N140" s="245"/>
      <c r="O140" s="245"/>
      <c r="P140" s="245"/>
      <c r="Q140" s="245"/>
      <c r="R140" s="245"/>
      <c r="S140" s="245"/>
      <c r="T140" s="246"/>
      <c r="AT140" s="247" t="s">
        <v>136</v>
      </c>
      <c r="AU140" s="247" t="s">
        <v>85</v>
      </c>
      <c r="AV140" s="12" t="s">
        <v>85</v>
      </c>
      <c r="AW140" s="12" t="s">
        <v>31</v>
      </c>
      <c r="AX140" s="12" t="s">
        <v>75</v>
      </c>
      <c r="AY140" s="247" t="s">
        <v>127</v>
      </c>
    </row>
    <row r="141" s="12" customFormat="1">
      <c r="B141" s="236"/>
      <c r="C141" s="237"/>
      <c r="D141" s="238" t="s">
        <v>136</v>
      </c>
      <c r="E141" s="239" t="s">
        <v>1</v>
      </c>
      <c r="F141" s="240" t="s">
        <v>155</v>
      </c>
      <c r="G141" s="237"/>
      <c r="H141" s="241">
        <v>75.650000000000006</v>
      </c>
      <c r="I141" s="242"/>
      <c r="J141" s="237"/>
      <c r="K141" s="237"/>
      <c r="L141" s="243"/>
      <c r="M141" s="244"/>
      <c r="N141" s="245"/>
      <c r="O141" s="245"/>
      <c r="P141" s="245"/>
      <c r="Q141" s="245"/>
      <c r="R141" s="245"/>
      <c r="S141" s="245"/>
      <c r="T141" s="246"/>
      <c r="AT141" s="247" t="s">
        <v>136</v>
      </c>
      <c r="AU141" s="247" t="s">
        <v>85</v>
      </c>
      <c r="AV141" s="12" t="s">
        <v>85</v>
      </c>
      <c r="AW141" s="12" t="s">
        <v>31</v>
      </c>
      <c r="AX141" s="12" t="s">
        <v>75</v>
      </c>
      <c r="AY141" s="247" t="s">
        <v>127</v>
      </c>
    </row>
    <row r="142" s="12" customFormat="1">
      <c r="B142" s="236"/>
      <c r="C142" s="237"/>
      <c r="D142" s="238" t="s">
        <v>136</v>
      </c>
      <c r="E142" s="239" t="s">
        <v>1</v>
      </c>
      <c r="F142" s="240" t="s">
        <v>156</v>
      </c>
      <c r="G142" s="237"/>
      <c r="H142" s="241">
        <v>217.80000000000001</v>
      </c>
      <c r="I142" s="242"/>
      <c r="J142" s="237"/>
      <c r="K142" s="237"/>
      <c r="L142" s="243"/>
      <c r="M142" s="244"/>
      <c r="N142" s="245"/>
      <c r="O142" s="245"/>
      <c r="P142" s="245"/>
      <c r="Q142" s="245"/>
      <c r="R142" s="245"/>
      <c r="S142" s="245"/>
      <c r="T142" s="246"/>
      <c r="AT142" s="247" t="s">
        <v>136</v>
      </c>
      <c r="AU142" s="247" t="s">
        <v>85</v>
      </c>
      <c r="AV142" s="12" t="s">
        <v>85</v>
      </c>
      <c r="AW142" s="12" t="s">
        <v>31</v>
      </c>
      <c r="AX142" s="12" t="s">
        <v>75</v>
      </c>
      <c r="AY142" s="247" t="s">
        <v>127</v>
      </c>
    </row>
    <row r="143" s="12" customFormat="1">
      <c r="B143" s="236"/>
      <c r="C143" s="237"/>
      <c r="D143" s="238" t="s">
        <v>136</v>
      </c>
      <c r="E143" s="239" t="s">
        <v>1</v>
      </c>
      <c r="F143" s="240" t="s">
        <v>157</v>
      </c>
      <c r="G143" s="237"/>
      <c r="H143" s="241">
        <v>40.799999999999997</v>
      </c>
      <c r="I143" s="242"/>
      <c r="J143" s="237"/>
      <c r="K143" s="237"/>
      <c r="L143" s="243"/>
      <c r="M143" s="244"/>
      <c r="N143" s="245"/>
      <c r="O143" s="245"/>
      <c r="P143" s="245"/>
      <c r="Q143" s="245"/>
      <c r="R143" s="245"/>
      <c r="S143" s="245"/>
      <c r="T143" s="246"/>
      <c r="AT143" s="247" t="s">
        <v>136</v>
      </c>
      <c r="AU143" s="247" t="s">
        <v>85</v>
      </c>
      <c r="AV143" s="12" t="s">
        <v>85</v>
      </c>
      <c r="AW143" s="12" t="s">
        <v>31</v>
      </c>
      <c r="AX143" s="12" t="s">
        <v>75</v>
      </c>
      <c r="AY143" s="247" t="s">
        <v>127</v>
      </c>
    </row>
    <row r="144" s="12" customFormat="1">
      <c r="B144" s="236"/>
      <c r="C144" s="237"/>
      <c r="D144" s="238" t="s">
        <v>136</v>
      </c>
      <c r="E144" s="239" t="s">
        <v>1</v>
      </c>
      <c r="F144" s="240" t="s">
        <v>158</v>
      </c>
      <c r="G144" s="237"/>
      <c r="H144" s="241">
        <v>40.799999999999997</v>
      </c>
      <c r="I144" s="242"/>
      <c r="J144" s="237"/>
      <c r="K144" s="237"/>
      <c r="L144" s="243"/>
      <c r="M144" s="244"/>
      <c r="N144" s="245"/>
      <c r="O144" s="245"/>
      <c r="P144" s="245"/>
      <c r="Q144" s="245"/>
      <c r="R144" s="245"/>
      <c r="S144" s="245"/>
      <c r="T144" s="246"/>
      <c r="AT144" s="247" t="s">
        <v>136</v>
      </c>
      <c r="AU144" s="247" t="s">
        <v>85</v>
      </c>
      <c r="AV144" s="12" t="s">
        <v>85</v>
      </c>
      <c r="AW144" s="12" t="s">
        <v>31</v>
      </c>
      <c r="AX144" s="12" t="s">
        <v>75</v>
      </c>
      <c r="AY144" s="247" t="s">
        <v>127</v>
      </c>
    </row>
    <row r="145" s="13" customFormat="1">
      <c r="B145" s="248"/>
      <c r="C145" s="249"/>
      <c r="D145" s="238" t="s">
        <v>136</v>
      </c>
      <c r="E145" s="250" t="s">
        <v>1</v>
      </c>
      <c r="F145" s="251" t="s">
        <v>159</v>
      </c>
      <c r="G145" s="249"/>
      <c r="H145" s="252">
        <v>581.69999999999993</v>
      </c>
      <c r="I145" s="253"/>
      <c r="J145" s="249"/>
      <c r="K145" s="249"/>
      <c r="L145" s="254"/>
      <c r="M145" s="255"/>
      <c r="N145" s="256"/>
      <c r="O145" s="256"/>
      <c r="P145" s="256"/>
      <c r="Q145" s="256"/>
      <c r="R145" s="256"/>
      <c r="S145" s="256"/>
      <c r="T145" s="257"/>
      <c r="AT145" s="258" t="s">
        <v>136</v>
      </c>
      <c r="AU145" s="258" t="s">
        <v>85</v>
      </c>
      <c r="AV145" s="13" t="s">
        <v>134</v>
      </c>
      <c r="AW145" s="13" t="s">
        <v>31</v>
      </c>
      <c r="AX145" s="13" t="s">
        <v>83</v>
      </c>
      <c r="AY145" s="258" t="s">
        <v>127</v>
      </c>
    </row>
    <row r="146" s="1" customFormat="1" ht="60" customHeight="1">
      <c r="B146" s="37"/>
      <c r="C146" s="223" t="s">
        <v>160</v>
      </c>
      <c r="D146" s="223" t="s">
        <v>129</v>
      </c>
      <c r="E146" s="224" t="s">
        <v>161</v>
      </c>
      <c r="F146" s="225" t="s">
        <v>162</v>
      </c>
      <c r="G146" s="226" t="s">
        <v>140</v>
      </c>
      <c r="H146" s="227">
        <v>384.85000000000002</v>
      </c>
      <c r="I146" s="228"/>
      <c r="J146" s="229">
        <f>ROUND(I146*H146,2)</f>
        <v>0</v>
      </c>
      <c r="K146" s="225" t="s">
        <v>133</v>
      </c>
      <c r="L146" s="42"/>
      <c r="M146" s="230" t="s">
        <v>1</v>
      </c>
      <c r="N146" s="231" t="s">
        <v>40</v>
      </c>
      <c r="O146" s="85"/>
      <c r="P146" s="232">
        <f>O146*H146</f>
        <v>0</v>
      </c>
      <c r="Q146" s="232">
        <v>0</v>
      </c>
      <c r="R146" s="232">
        <f>Q146*H146</f>
        <v>0</v>
      </c>
      <c r="S146" s="232">
        <v>0</v>
      </c>
      <c r="T146" s="233">
        <f>S146*H146</f>
        <v>0</v>
      </c>
      <c r="AR146" s="234" t="s">
        <v>134</v>
      </c>
      <c r="AT146" s="234" t="s">
        <v>129</v>
      </c>
      <c r="AU146" s="234" t="s">
        <v>85</v>
      </c>
      <c r="AY146" s="16" t="s">
        <v>127</v>
      </c>
      <c r="BE146" s="235">
        <f>IF(N146="základní",J146,0)</f>
        <v>0</v>
      </c>
      <c r="BF146" s="235">
        <f>IF(N146="snížená",J146,0)</f>
        <v>0</v>
      </c>
      <c r="BG146" s="235">
        <f>IF(N146="zákl. přenesená",J146,0)</f>
        <v>0</v>
      </c>
      <c r="BH146" s="235">
        <f>IF(N146="sníž. přenesená",J146,0)</f>
        <v>0</v>
      </c>
      <c r="BI146" s="235">
        <f>IF(N146="nulová",J146,0)</f>
        <v>0</v>
      </c>
      <c r="BJ146" s="16" t="s">
        <v>83</v>
      </c>
      <c r="BK146" s="235">
        <f>ROUND(I146*H146,2)</f>
        <v>0</v>
      </c>
      <c r="BL146" s="16" t="s">
        <v>134</v>
      </c>
      <c r="BM146" s="234" t="s">
        <v>163</v>
      </c>
    </row>
    <row r="147" s="1" customFormat="1">
      <c r="B147" s="37"/>
      <c r="C147" s="38"/>
      <c r="D147" s="238" t="s">
        <v>164</v>
      </c>
      <c r="E147" s="38"/>
      <c r="F147" s="259" t="s">
        <v>165</v>
      </c>
      <c r="G147" s="38"/>
      <c r="H147" s="38"/>
      <c r="I147" s="138"/>
      <c r="J147" s="38"/>
      <c r="K147" s="38"/>
      <c r="L147" s="42"/>
      <c r="M147" s="260"/>
      <c r="N147" s="85"/>
      <c r="O147" s="85"/>
      <c r="P147" s="85"/>
      <c r="Q147" s="85"/>
      <c r="R147" s="85"/>
      <c r="S147" s="85"/>
      <c r="T147" s="86"/>
      <c r="AT147" s="16" t="s">
        <v>164</v>
      </c>
      <c r="AU147" s="16" t="s">
        <v>85</v>
      </c>
    </row>
    <row r="148" s="12" customFormat="1">
      <c r="B148" s="236"/>
      <c r="C148" s="237"/>
      <c r="D148" s="238" t="s">
        <v>136</v>
      </c>
      <c r="E148" s="239" t="s">
        <v>1</v>
      </c>
      <c r="F148" s="240" t="s">
        <v>166</v>
      </c>
      <c r="G148" s="237"/>
      <c r="H148" s="241">
        <v>384.85000000000002</v>
      </c>
      <c r="I148" s="242"/>
      <c r="J148" s="237"/>
      <c r="K148" s="237"/>
      <c r="L148" s="243"/>
      <c r="M148" s="244"/>
      <c r="N148" s="245"/>
      <c r="O148" s="245"/>
      <c r="P148" s="245"/>
      <c r="Q148" s="245"/>
      <c r="R148" s="245"/>
      <c r="S148" s="245"/>
      <c r="T148" s="246"/>
      <c r="AT148" s="247" t="s">
        <v>136</v>
      </c>
      <c r="AU148" s="247" t="s">
        <v>85</v>
      </c>
      <c r="AV148" s="12" t="s">
        <v>85</v>
      </c>
      <c r="AW148" s="12" t="s">
        <v>31</v>
      </c>
      <c r="AX148" s="12" t="s">
        <v>83</v>
      </c>
      <c r="AY148" s="247" t="s">
        <v>127</v>
      </c>
    </row>
    <row r="149" s="1" customFormat="1" ht="60" customHeight="1">
      <c r="B149" s="37"/>
      <c r="C149" s="223" t="s">
        <v>167</v>
      </c>
      <c r="D149" s="223" t="s">
        <v>129</v>
      </c>
      <c r="E149" s="224" t="s">
        <v>168</v>
      </c>
      <c r="F149" s="225" t="s">
        <v>169</v>
      </c>
      <c r="G149" s="226" t="s">
        <v>140</v>
      </c>
      <c r="H149" s="227">
        <v>1154.55</v>
      </c>
      <c r="I149" s="228"/>
      <c r="J149" s="229">
        <f>ROUND(I149*H149,2)</f>
        <v>0</v>
      </c>
      <c r="K149" s="225" t="s">
        <v>133</v>
      </c>
      <c r="L149" s="42"/>
      <c r="M149" s="230" t="s">
        <v>1</v>
      </c>
      <c r="N149" s="231" t="s">
        <v>40</v>
      </c>
      <c r="O149" s="85"/>
      <c r="P149" s="232">
        <f>O149*H149</f>
        <v>0</v>
      </c>
      <c r="Q149" s="232">
        <v>0</v>
      </c>
      <c r="R149" s="232">
        <f>Q149*H149</f>
        <v>0</v>
      </c>
      <c r="S149" s="232">
        <v>0</v>
      </c>
      <c r="T149" s="233">
        <f>S149*H149</f>
        <v>0</v>
      </c>
      <c r="AR149" s="234" t="s">
        <v>134</v>
      </c>
      <c r="AT149" s="234" t="s">
        <v>129</v>
      </c>
      <c r="AU149" s="234" t="s">
        <v>85</v>
      </c>
      <c r="AY149" s="16" t="s">
        <v>127</v>
      </c>
      <c r="BE149" s="235">
        <f>IF(N149="základní",J149,0)</f>
        <v>0</v>
      </c>
      <c r="BF149" s="235">
        <f>IF(N149="snížená",J149,0)</f>
        <v>0</v>
      </c>
      <c r="BG149" s="235">
        <f>IF(N149="zákl. přenesená",J149,0)</f>
        <v>0</v>
      </c>
      <c r="BH149" s="235">
        <f>IF(N149="sníž. přenesená",J149,0)</f>
        <v>0</v>
      </c>
      <c r="BI149" s="235">
        <f>IF(N149="nulová",J149,0)</f>
        <v>0</v>
      </c>
      <c r="BJ149" s="16" t="s">
        <v>83</v>
      </c>
      <c r="BK149" s="235">
        <f>ROUND(I149*H149,2)</f>
        <v>0</v>
      </c>
      <c r="BL149" s="16" t="s">
        <v>134</v>
      </c>
      <c r="BM149" s="234" t="s">
        <v>170</v>
      </c>
    </row>
    <row r="150" s="1" customFormat="1">
      <c r="B150" s="37"/>
      <c r="C150" s="38"/>
      <c r="D150" s="238" t="s">
        <v>164</v>
      </c>
      <c r="E150" s="38"/>
      <c r="F150" s="259" t="s">
        <v>171</v>
      </c>
      <c r="G150" s="38"/>
      <c r="H150" s="38"/>
      <c r="I150" s="138"/>
      <c r="J150" s="38"/>
      <c r="K150" s="38"/>
      <c r="L150" s="42"/>
      <c r="M150" s="260"/>
      <c r="N150" s="85"/>
      <c r="O150" s="85"/>
      <c r="P150" s="85"/>
      <c r="Q150" s="85"/>
      <c r="R150" s="85"/>
      <c r="S150" s="85"/>
      <c r="T150" s="86"/>
      <c r="AT150" s="16" t="s">
        <v>164</v>
      </c>
      <c r="AU150" s="16" t="s">
        <v>85</v>
      </c>
    </row>
    <row r="151" s="12" customFormat="1">
      <c r="B151" s="236"/>
      <c r="C151" s="237"/>
      <c r="D151" s="238" t="s">
        <v>136</v>
      </c>
      <c r="E151" s="239" t="s">
        <v>1</v>
      </c>
      <c r="F151" s="240" t="s">
        <v>172</v>
      </c>
      <c r="G151" s="237"/>
      <c r="H151" s="241">
        <v>1154.55</v>
      </c>
      <c r="I151" s="242"/>
      <c r="J151" s="237"/>
      <c r="K151" s="237"/>
      <c r="L151" s="243"/>
      <c r="M151" s="244"/>
      <c r="N151" s="245"/>
      <c r="O151" s="245"/>
      <c r="P151" s="245"/>
      <c r="Q151" s="245"/>
      <c r="R151" s="245"/>
      <c r="S151" s="245"/>
      <c r="T151" s="246"/>
      <c r="AT151" s="247" t="s">
        <v>136</v>
      </c>
      <c r="AU151" s="247" t="s">
        <v>85</v>
      </c>
      <c r="AV151" s="12" t="s">
        <v>85</v>
      </c>
      <c r="AW151" s="12" t="s">
        <v>31</v>
      </c>
      <c r="AX151" s="12" t="s">
        <v>83</v>
      </c>
      <c r="AY151" s="247" t="s">
        <v>127</v>
      </c>
    </row>
    <row r="152" s="1" customFormat="1" ht="36" customHeight="1">
      <c r="B152" s="37"/>
      <c r="C152" s="223" t="s">
        <v>173</v>
      </c>
      <c r="D152" s="223" t="s">
        <v>129</v>
      </c>
      <c r="E152" s="224" t="s">
        <v>174</v>
      </c>
      <c r="F152" s="225" t="s">
        <v>175</v>
      </c>
      <c r="G152" s="226" t="s">
        <v>140</v>
      </c>
      <c r="H152" s="227">
        <v>58</v>
      </c>
      <c r="I152" s="228"/>
      <c r="J152" s="229">
        <f>ROUND(I152*H152,2)</f>
        <v>0</v>
      </c>
      <c r="K152" s="225" t="s">
        <v>133</v>
      </c>
      <c r="L152" s="42"/>
      <c r="M152" s="230" t="s">
        <v>1</v>
      </c>
      <c r="N152" s="231" t="s">
        <v>40</v>
      </c>
      <c r="O152" s="85"/>
      <c r="P152" s="232">
        <f>O152*H152</f>
        <v>0</v>
      </c>
      <c r="Q152" s="232">
        <v>0</v>
      </c>
      <c r="R152" s="232">
        <f>Q152*H152</f>
        <v>0</v>
      </c>
      <c r="S152" s="232">
        <v>0</v>
      </c>
      <c r="T152" s="233">
        <f>S152*H152</f>
        <v>0</v>
      </c>
      <c r="AR152" s="234" t="s">
        <v>134</v>
      </c>
      <c r="AT152" s="234" t="s">
        <v>129</v>
      </c>
      <c r="AU152" s="234" t="s">
        <v>85</v>
      </c>
      <c r="AY152" s="16" t="s">
        <v>127</v>
      </c>
      <c r="BE152" s="235">
        <f>IF(N152="základní",J152,0)</f>
        <v>0</v>
      </c>
      <c r="BF152" s="235">
        <f>IF(N152="snížená",J152,0)</f>
        <v>0</v>
      </c>
      <c r="BG152" s="235">
        <f>IF(N152="zákl. přenesená",J152,0)</f>
        <v>0</v>
      </c>
      <c r="BH152" s="235">
        <f>IF(N152="sníž. přenesená",J152,0)</f>
        <v>0</v>
      </c>
      <c r="BI152" s="235">
        <f>IF(N152="nulová",J152,0)</f>
        <v>0</v>
      </c>
      <c r="BJ152" s="16" t="s">
        <v>83</v>
      </c>
      <c r="BK152" s="235">
        <f>ROUND(I152*H152,2)</f>
        <v>0</v>
      </c>
      <c r="BL152" s="16" t="s">
        <v>134</v>
      </c>
      <c r="BM152" s="234" t="s">
        <v>176</v>
      </c>
    </row>
    <row r="153" s="1" customFormat="1" ht="48" customHeight="1">
      <c r="B153" s="37"/>
      <c r="C153" s="223" t="s">
        <v>177</v>
      </c>
      <c r="D153" s="223" t="s">
        <v>129</v>
      </c>
      <c r="E153" s="224" t="s">
        <v>178</v>
      </c>
      <c r="F153" s="225" t="s">
        <v>179</v>
      </c>
      <c r="G153" s="226" t="s">
        <v>140</v>
      </c>
      <c r="H153" s="227">
        <v>58</v>
      </c>
      <c r="I153" s="228"/>
      <c r="J153" s="229">
        <f>ROUND(I153*H153,2)</f>
        <v>0</v>
      </c>
      <c r="K153" s="225" t="s">
        <v>133</v>
      </c>
      <c r="L153" s="42"/>
      <c r="M153" s="230" t="s">
        <v>1</v>
      </c>
      <c r="N153" s="231" t="s">
        <v>40</v>
      </c>
      <c r="O153" s="85"/>
      <c r="P153" s="232">
        <f>O153*H153</f>
        <v>0</v>
      </c>
      <c r="Q153" s="232">
        <v>0</v>
      </c>
      <c r="R153" s="232">
        <f>Q153*H153</f>
        <v>0</v>
      </c>
      <c r="S153" s="232">
        <v>0</v>
      </c>
      <c r="T153" s="233">
        <f>S153*H153</f>
        <v>0</v>
      </c>
      <c r="AR153" s="234" t="s">
        <v>134</v>
      </c>
      <c r="AT153" s="234" t="s">
        <v>129</v>
      </c>
      <c r="AU153" s="234" t="s">
        <v>85</v>
      </c>
      <c r="AY153" s="16" t="s">
        <v>127</v>
      </c>
      <c r="BE153" s="235">
        <f>IF(N153="základní",J153,0)</f>
        <v>0</v>
      </c>
      <c r="BF153" s="235">
        <f>IF(N153="snížená",J153,0)</f>
        <v>0</v>
      </c>
      <c r="BG153" s="235">
        <f>IF(N153="zákl. přenesená",J153,0)</f>
        <v>0</v>
      </c>
      <c r="BH153" s="235">
        <f>IF(N153="sníž. přenesená",J153,0)</f>
        <v>0</v>
      </c>
      <c r="BI153" s="235">
        <f>IF(N153="nulová",J153,0)</f>
        <v>0</v>
      </c>
      <c r="BJ153" s="16" t="s">
        <v>83</v>
      </c>
      <c r="BK153" s="235">
        <f>ROUND(I153*H153,2)</f>
        <v>0</v>
      </c>
      <c r="BL153" s="16" t="s">
        <v>134</v>
      </c>
      <c r="BM153" s="234" t="s">
        <v>180</v>
      </c>
    </row>
    <row r="154" s="1" customFormat="1">
      <c r="B154" s="37"/>
      <c r="C154" s="38"/>
      <c r="D154" s="238" t="s">
        <v>164</v>
      </c>
      <c r="E154" s="38"/>
      <c r="F154" s="259" t="s">
        <v>181</v>
      </c>
      <c r="G154" s="38"/>
      <c r="H154" s="38"/>
      <c r="I154" s="138"/>
      <c r="J154" s="38"/>
      <c r="K154" s="38"/>
      <c r="L154" s="42"/>
      <c r="M154" s="260"/>
      <c r="N154" s="85"/>
      <c r="O154" s="85"/>
      <c r="P154" s="85"/>
      <c r="Q154" s="85"/>
      <c r="R154" s="85"/>
      <c r="S154" s="85"/>
      <c r="T154" s="86"/>
      <c r="AT154" s="16" t="s">
        <v>164</v>
      </c>
      <c r="AU154" s="16" t="s">
        <v>85</v>
      </c>
    </row>
    <row r="155" s="14" customFormat="1">
      <c r="B155" s="261"/>
      <c r="C155" s="262"/>
      <c r="D155" s="238" t="s">
        <v>136</v>
      </c>
      <c r="E155" s="263" t="s">
        <v>1</v>
      </c>
      <c r="F155" s="264" t="s">
        <v>182</v>
      </c>
      <c r="G155" s="262"/>
      <c r="H155" s="263" t="s">
        <v>1</v>
      </c>
      <c r="I155" s="265"/>
      <c r="J155" s="262"/>
      <c r="K155" s="262"/>
      <c r="L155" s="266"/>
      <c r="M155" s="267"/>
      <c r="N155" s="268"/>
      <c r="O155" s="268"/>
      <c r="P155" s="268"/>
      <c r="Q155" s="268"/>
      <c r="R155" s="268"/>
      <c r="S155" s="268"/>
      <c r="T155" s="269"/>
      <c r="AT155" s="270" t="s">
        <v>136</v>
      </c>
      <c r="AU155" s="270" t="s">
        <v>85</v>
      </c>
      <c r="AV155" s="14" t="s">
        <v>83</v>
      </c>
      <c r="AW155" s="14" t="s">
        <v>31</v>
      </c>
      <c r="AX155" s="14" t="s">
        <v>75</v>
      </c>
      <c r="AY155" s="270" t="s">
        <v>127</v>
      </c>
    </row>
    <row r="156" s="12" customFormat="1">
      <c r="B156" s="236"/>
      <c r="C156" s="237"/>
      <c r="D156" s="238" t="s">
        <v>136</v>
      </c>
      <c r="E156" s="239" t="s">
        <v>1</v>
      </c>
      <c r="F156" s="240" t="s">
        <v>183</v>
      </c>
      <c r="G156" s="237"/>
      <c r="H156" s="241">
        <v>5</v>
      </c>
      <c r="I156" s="242"/>
      <c r="J156" s="237"/>
      <c r="K156" s="237"/>
      <c r="L156" s="243"/>
      <c r="M156" s="244"/>
      <c r="N156" s="245"/>
      <c r="O156" s="245"/>
      <c r="P156" s="245"/>
      <c r="Q156" s="245"/>
      <c r="R156" s="245"/>
      <c r="S156" s="245"/>
      <c r="T156" s="246"/>
      <c r="AT156" s="247" t="s">
        <v>136</v>
      </c>
      <c r="AU156" s="247" t="s">
        <v>85</v>
      </c>
      <c r="AV156" s="12" t="s">
        <v>85</v>
      </c>
      <c r="AW156" s="12" t="s">
        <v>31</v>
      </c>
      <c r="AX156" s="12" t="s">
        <v>75</v>
      </c>
      <c r="AY156" s="247" t="s">
        <v>127</v>
      </c>
    </row>
    <row r="157" s="12" customFormat="1">
      <c r="B157" s="236"/>
      <c r="C157" s="237"/>
      <c r="D157" s="238" t="s">
        <v>136</v>
      </c>
      <c r="E157" s="239" t="s">
        <v>1</v>
      </c>
      <c r="F157" s="240" t="s">
        <v>184</v>
      </c>
      <c r="G157" s="237"/>
      <c r="H157" s="241">
        <v>10.5</v>
      </c>
      <c r="I157" s="242"/>
      <c r="J157" s="237"/>
      <c r="K157" s="237"/>
      <c r="L157" s="243"/>
      <c r="M157" s="244"/>
      <c r="N157" s="245"/>
      <c r="O157" s="245"/>
      <c r="P157" s="245"/>
      <c r="Q157" s="245"/>
      <c r="R157" s="245"/>
      <c r="S157" s="245"/>
      <c r="T157" s="246"/>
      <c r="AT157" s="247" t="s">
        <v>136</v>
      </c>
      <c r="AU157" s="247" t="s">
        <v>85</v>
      </c>
      <c r="AV157" s="12" t="s">
        <v>85</v>
      </c>
      <c r="AW157" s="12" t="s">
        <v>31</v>
      </c>
      <c r="AX157" s="12" t="s">
        <v>75</v>
      </c>
      <c r="AY157" s="247" t="s">
        <v>127</v>
      </c>
    </row>
    <row r="158" s="12" customFormat="1">
      <c r="B158" s="236"/>
      <c r="C158" s="237"/>
      <c r="D158" s="238" t="s">
        <v>136</v>
      </c>
      <c r="E158" s="239" t="s">
        <v>1</v>
      </c>
      <c r="F158" s="240" t="s">
        <v>185</v>
      </c>
      <c r="G158" s="237"/>
      <c r="H158" s="241">
        <v>25.5</v>
      </c>
      <c r="I158" s="242"/>
      <c r="J158" s="237"/>
      <c r="K158" s="237"/>
      <c r="L158" s="243"/>
      <c r="M158" s="244"/>
      <c r="N158" s="245"/>
      <c r="O158" s="245"/>
      <c r="P158" s="245"/>
      <c r="Q158" s="245"/>
      <c r="R158" s="245"/>
      <c r="S158" s="245"/>
      <c r="T158" s="246"/>
      <c r="AT158" s="247" t="s">
        <v>136</v>
      </c>
      <c r="AU158" s="247" t="s">
        <v>85</v>
      </c>
      <c r="AV158" s="12" t="s">
        <v>85</v>
      </c>
      <c r="AW158" s="12" t="s">
        <v>31</v>
      </c>
      <c r="AX158" s="12" t="s">
        <v>75</v>
      </c>
      <c r="AY158" s="247" t="s">
        <v>127</v>
      </c>
    </row>
    <row r="159" s="12" customFormat="1">
      <c r="B159" s="236"/>
      <c r="C159" s="237"/>
      <c r="D159" s="238" t="s">
        <v>136</v>
      </c>
      <c r="E159" s="239" t="s">
        <v>1</v>
      </c>
      <c r="F159" s="240" t="s">
        <v>186</v>
      </c>
      <c r="G159" s="237"/>
      <c r="H159" s="241">
        <v>17</v>
      </c>
      <c r="I159" s="242"/>
      <c r="J159" s="237"/>
      <c r="K159" s="237"/>
      <c r="L159" s="243"/>
      <c r="M159" s="244"/>
      <c r="N159" s="245"/>
      <c r="O159" s="245"/>
      <c r="P159" s="245"/>
      <c r="Q159" s="245"/>
      <c r="R159" s="245"/>
      <c r="S159" s="245"/>
      <c r="T159" s="246"/>
      <c r="AT159" s="247" t="s">
        <v>136</v>
      </c>
      <c r="AU159" s="247" t="s">
        <v>85</v>
      </c>
      <c r="AV159" s="12" t="s">
        <v>85</v>
      </c>
      <c r="AW159" s="12" t="s">
        <v>31</v>
      </c>
      <c r="AX159" s="12" t="s">
        <v>75</v>
      </c>
      <c r="AY159" s="247" t="s">
        <v>127</v>
      </c>
    </row>
    <row r="160" s="13" customFormat="1">
      <c r="B160" s="248"/>
      <c r="C160" s="249"/>
      <c r="D160" s="238" t="s">
        <v>136</v>
      </c>
      <c r="E160" s="250" t="s">
        <v>1</v>
      </c>
      <c r="F160" s="251" t="s">
        <v>159</v>
      </c>
      <c r="G160" s="249"/>
      <c r="H160" s="252">
        <v>58</v>
      </c>
      <c r="I160" s="253"/>
      <c r="J160" s="249"/>
      <c r="K160" s="249"/>
      <c r="L160" s="254"/>
      <c r="M160" s="255"/>
      <c r="N160" s="256"/>
      <c r="O160" s="256"/>
      <c r="P160" s="256"/>
      <c r="Q160" s="256"/>
      <c r="R160" s="256"/>
      <c r="S160" s="256"/>
      <c r="T160" s="257"/>
      <c r="AT160" s="258" t="s">
        <v>136</v>
      </c>
      <c r="AU160" s="258" t="s">
        <v>85</v>
      </c>
      <c r="AV160" s="13" t="s">
        <v>134</v>
      </c>
      <c r="AW160" s="13" t="s">
        <v>31</v>
      </c>
      <c r="AX160" s="13" t="s">
        <v>83</v>
      </c>
      <c r="AY160" s="258" t="s">
        <v>127</v>
      </c>
    </row>
    <row r="161" s="1" customFormat="1" ht="24" customHeight="1">
      <c r="B161" s="37"/>
      <c r="C161" s="223" t="s">
        <v>187</v>
      </c>
      <c r="D161" s="223" t="s">
        <v>129</v>
      </c>
      <c r="E161" s="224" t="s">
        <v>188</v>
      </c>
      <c r="F161" s="225" t="s">
        <v>189</v>
      </c>
      <c r="G161" s="226" t="s">
        <v>190</v>
      </c>
      <c r="H161" s="227">
        <v>692.73000000000002</v>
      </c>
      <c r="I161" s="228"/>
      <c r="J161" s="229">
        <f>ROUND(I161*H161,2)</f>
        <v>0</v>
      </c>
      <c r="K161" s="225" t="s">
        <v>133</v>
      </c>
      <c r="L161" s="42"/>
      <c r="M161" s="230" t="s">
        <v>1</v>
      </c>
      <c r="N161" s="231" t="s">
        <v>40</v>
      </c>
      <c r="O161" s="85"/>
      <c r="P161" s="232">
        <f>O161*H161</f>
        <v>0</v>
      </c>
      <c r="Q161" s="232">
        <v>0</v>
      </c>
      <c r="R161" s="232">
        <f>Q161*H161</f>
        <v>0</v>
      </c>
      <c r="S161" s="232">
        <v>0</v>
      </c>
      <c r="T161" s="233">
        <f>S161*H161</f>
        <v>0</v>
      </c>
      <c r="AR161" s="234" t="s">
        <v>134</v>
      </c>
      <c r="AT161" s="234" t="s">
        <v>129</v>
      </c>
      <c r="AU161" s="234" t="s">
        <v>85</v>
      </c>
      <c r="AY161" s="16" t="s">
        <v>127</v>
      </c>
      <c r="BE161" s="235">
        <f>IF(N161="základní",J161,0)</f>
        <v>0</v>
      </c>
      <c r="BF161" s="235">
        <f>IF(N161="snížená",J161,0)</f>
        <v>0</v>
      </c>
      <c r="BG161" s="235">
        <f>IF(N161="zákl. přenesená",J161,0)</f>
        <v>0</v>
      </c>
      <c r="BH161" s="235">
        <f>IF(N161="sníž. přenesená",J161,0)</f>
        <v>0</v>
      </c>
      <c r="BI161" s="235">
        <f>IF(N161="nulová",J161,0)</f>
        <v>0</v>
      </c>
      <c r="BJ161" s="16" t="s">
        <v>83</v>
      </c>
      <c r="BK161" s="235">
        <f>ROUND(I161*H161,2)</f>
        <v>0</v>
      </c>
      <c r="BL161" s="16" t="s">
        <v>134</v>
      </c>
      <c r="BM161" s="234" t="s">
        <v>191</v>
      </c>
    </row>
    <row r="162" s="12" customFormat="1">
      <c r="B162" s="236"/>
      <c r="C162" s="237"/>
      <c r="D162" s="238" t="s">
        <v>136</v>
      </c>
      <c r="E162" s="239" t="s">
        <v>1</v>
      </c>
      <c r="F162" s="240" t="s">
        <v>192</v>
      </c>
      <c r="G162" s="237"/>
      <c r="H162" s="241">
        <v>692.73000000000002</v>
      </c>
      <c r="I162" s="242"/>
      <c r="J162" s="237"/>
      <c r="K162" s="237"/>
      <c r="L162" s="243"/>
      <c r="M162" s="244"/>
      <c r="N162" s="245"/>
      <c r="O162" s="245"/>
      <c r="P162" s="245"/>
      <c r="Q162" s="245"/>
      <c r="R162" s="245"/>
      <c r="S162" s="245"/>
      <c r="T162" s="246"/>
      <c r="AT162" s="247" t="s">
        <v>136</v>
      </c>
      <c r="AU162" s="247" t="s">
        <v>85</v>
      </c>
      <c r="AV162" s="12" t="s">
        <v>85</v>
      </c>
      <c r="AW162" s="12" t="s">
        <v>31</v>
      </c>
      <c r="AX162" s="12" t="s">
        <v>83</v>
      </c>
      <c r="AY162" s="247" t="s">
        <v>127</v>
      </c>
    </row>
    <row r="163" s="11" customFormat="1" ht="22.8" customHeight="1">
      <c r="B163" s="207"/>
      <c r="C163" s="208"/>
      <c r="D163" s="209" t="s">
        <v>74</v>
      </c>
      <c r="E163" s="221" t="s">
        <v>142</v>
      </c>
      <c r="F163" s="221" t="s">
        <v>193</v>
      </c>
      <c r="G163" s="208"/>
      <c r="H163" s="208"/>
      <c r="I163" s="211"/>
      <c r="J163" s="222">
        <f>BK163</f>
        <v>0</v>
      </c>
      <c r="K163" s="208"/>
      <c r="L163" s="213"/>
      <c r="M163" s="214"/>
      <c r="N163" s="215"/>
      <c r="O163" s="215"/>
      <c r="P163" s="216">
        <f>SUM(P164:P190)</f>
        <v>0</v>
      </c>
      <c r="Q163" s="215"/>
      <c r="R163" s="216">
        <f>SUM(R164:R190)</f>
        <v>35.43334772</v>
      </c>
      <c r="S163" s="215"/>
      <c r="T163" s="217">
        <f>SUM(T164:T190)</f>
        <v>0</v>
      </c>
      <c r="AR163" s="218" t="s">
        <v>83</v>
      </c>
      <c r="AT163" s="219" t="s">
        <v>74</v>
      </c>
      <c r="AU163" s="219" t="s">
        <v>83</v>
      </c>
      <c r="AY163" s="218" t="s">
        <v>127</v>
      </c>
      <c r="BK163" s="220">
        <f>SUM(BK164:BK190)</f>
        <v>0</v>
      </c>
    </row>
    <row r="164" s="1" customFormat="1" ht="72" customHeight="1">
      <c r="B164" s="37"/>
      <c r="C164" s="223" t="s">
        <v>194</v>
      </c>
      <c r="D164" s="223" t="s">
        <v>129</v>
      </c>
      <c r="E164" s="224" t="s">
        <v>195</v>
      </c>
      <c r="F164" s="225" t="s">
        <v>196</v>
      </c>
      <c r="G164" s="226" t="s">
        <v>140</v>
      </c>
      <c r="H164" s="227">
        <v>1.125</v>
      </c>
      <c r="I164" s="228"/>
      <c r="J164" s="229">
        <f>ROUND(I164*H164,2)</f>
        <v>0</v>
      </c>
      <c r="K164" s="225" t="s">
        <v>133</v>
      </c>
      <c r="L164" s="42"/>
      <c r="M164" s="230" t="s">
        <v>1</v>
      </c>
      <c r="N164" s="231" t="s">
        <v>40</v>
      </c>
      <c r="O164" s="85"/>
      <c r="P164" s="232">
        <f>O164*H164</f>
        <v>0</v>
      </c>
      <c r="Q164" s="232">
        <v>3.11388</v>
      </c>
      <c r="R164" s="232">
        <f>Q164*H164</f>
        <v>3.5031150000000002</v>
      </c>
      <c r="S164" s="232">
        <v>0</v>
      </c>
      <c r="T164" s="233">
        <f>S164*H164</f>
        <v>0</v>
      </c>
      <c r="AR164" s="234" t="s">
        <v>134</v>
      </c>
      <c r="AT164" s="234" t="s">
        <v>129</v>
      </c>
      <c r="AU164" s="234" t="s">
        <v>85</v>
      </c>
      <c r="AY164" s="16" t="s">
        <v>127</v>
      </c>
      <c r="BE164" s="235">
        <f>IF(N164="základní",J164,0)</f>
        <v>0</v>
      </c>
      <c r="BF164" s="235">
        <f>IF(N164="snížená",J164,0)</f>
        <v>0</v>
      </c>
      <c r="BG164" s="235">
        <f>IF(N164="zákl. přenesená",J164,0)</f>
        <v>0</v>
      </c>
      <c r="BH164" s="235">
        <f>IF(N164="sníž. přenesená",J164,0)</f>
        <v>0</v>
      </c>
      <c r="BI164" s="235">
        <f>IF(N164="nulová",J164,0)</f>
        <v>0</v>
      </c>
      <c r="BJ164" s="16" t="s">
        <v>83</v>
      </c>
      <c r="BK164" s="235">
        <f>ROUND(I164*H164,2)</f>
        <v>0</v>
      </c>
      <c r="BL164" s="16" t="s">
        <v>134</v>
      </c>
      <c r="BM164" s="234" t="s">
        <v>197</v>
      </c>
    </row>
    <row r="165" s="1" customFormat="1">
      <c r="B165" s="37"/>
      <c r="C165" s="38"/>
      <c r="D165" s="238" t="s">
        <v>164</v>
      </c>
      <c r="E165" s="38"/>
      <c r="F165" s="259" t="s">
        <v>198</v>
      </c>
      <c r="G165" s="38"/>
      <c r="H165" s="38"/>
      <c r="I165" s="138"/>
      <c r="J165" s="38"/>
      <c r="K165" s="38"/>
      <c r="L165" s="42"/>
      <c r="M165" s="260"/>
      <c r="N165" s="85"/>
      <c r="O165" s="85"/>
      <c r="P165" s="85"/>
      <c r="Q165" s="85"/>
      <c r="R165" s="85"/>
      <c r="S165" s="85"/>
      <c r="T165" s="86"/>
      <c r="AT165" s="16" t="s">
        <v>164</v>
      </c>
      <c r="AU165" s="16" t="s">
        <v>85</v>
      </c>
    </row>
    <row r="166" s="14" customFormat="1">
      <c r="B166" s="261"/>
      <c r="C166" s="262"/>
      <c r="D166" s="238" t="s">
        <v>136</v>
      </c>
      <c r="E166" s="263" t="s">
        <v>1</v>
      </c>
      <c r="F166" s="264" t="s">
        <v>199</v>
      </c>
      <c r="G166" s="262"/>
      <c r="H166" s="263" t="s">
        <v>1</v>
      </c>
      <c r="I166" s="265"/>
      <c r="J166" s="262"/>
      <c r="K166" s="262"/>
      <c r="L166" s="266"/>
      <c r="M166" s="267"/>
      <c r="N166" s="268"/>
      <c r="O166" s="268"/>
      <c r="P166" s="268"/>
      <c r="Q166" s="268"/>
      <c r="R166" s="268"/>
      <c r="S166" s="268"/>
      <c r="T166" s="269"/>
      <c r="AT166" s="270" t="s">
        <v>136</v>
      </c>
      <c r="AU166" s="270" t="s">
        <v>85</v>
      </c>
      <c r="AV166" s="14" t="s">
        <v>83</v>
      </c>
      <c r="AW166" s="14" t="s">
        <v>31</v>
      </c>
      <c r="AX166" s="14" t="s">
        <v>75</v>
      </c>
      <c r="AY166" s="270" t="s">
        <v>127</v>
      </c>
    </row>
    <row r="167" s="12" customFormat="1">
      <c r="B167" s="236"/>
      <c r="C167" s="237"/>
      <c r="D167" s="238" t="s">
        <v>136</v>
      </c>
      <c r="E167" s="239" t="s">
        <v>1</v>
      </c>
      <c r="F167" s="240" t="s">
        <v>200</v>
      </c>
      <c r="G167" s="237"/>
      <c r="H167" s="241">
        <v>1.125</v>
      </c>
      <c r="I167" s="242"/>
      <c r="J167" s="237"/>
      <c r="K167" s="237"/>
      <c r="L167" s="243"/>
      <c r="M167" s="244"/>
      <c r="N167" s="245"/>
      <c r="O167" s="245"/>
      <c r="P167" s="245"/>
      <c r="Q167" s="245"/>
      <c r="R167" s="245"/>
      <c r="S167" s="245"/>
      <c r="T167" s="246"/>
      <c r="AT167" s="247" t="s">
        <v>136</v>
      </c>
      <c r="AU167" s="247" t="s">
        <v>85</v>
      </c>
      <c r="AV167" s="12" t="s">
        <v>85</v>
      </c>
      <c r="AW167" s="12" t="s">
        <v>31</v>
      </c>
      <c r="AX167" s="12" t="s">
        <v>83</v>
      </c>
      <c r="AY167" s="247" t="s">
        <v>127</v>
      </c>
    </row>
    <row r="168" s="1" customFormat="1" ht="84" customHeight="1">
      <c r="B168" s="37"/>
      <c r="C168" s="223" t="s">
        <v>201</v>
      </c>
      <c r="D168" s="223" t="s">
        <v>129</v>
      </c>
      <c r="E168" s="224" t="s">
        <v>202</v>
      </c>
      <c r="F168" s="225" t="s">
        <v>203</v>
      </c>
      <c r="G168" s="226" t="s">
        <v>140</v>
      </c>
      <c r="H168" s="227">
        <v>1.9670000000000001</v>
      </c>
      <c r="I168" s="228"/>
      <c r="J168" s="229">
        <f>ROUND(I168*H168,2)</f>
        <v>0</v>
      </c>
      <c r="K168" s="225" t="s">
        <v>133</v>
      </c>
      <c r="L168" s="42"/>
      <c r="M168" s="230" t="s">
        <v>1</v>
      </c>
      <c r="N168" s="231" t="s">
        <v>40</v>
      </c>
      <c r="O168" s="85"/>
      <c r="P168" s="232">
        <f>O168*H168</f>
        <v>0</v>
      </c>
      <c r="Q168" s="232">
        <v>3.85724</v>
      </c>
      <c r="R168" s="232">
        <f>Q168*H168</f>
        <v>7.5871910800000002</v>
      </c>
      <c r="S168" s="232">
        <v>0</v>
      </c>
      <c r="T168" s="233">
        <f>S168*H168</f>
        <v>0</v>
      </c>
      <c r="AR168" s="234" t="s">
        <v>134</v>
      </c>
      <c r="AT168" s="234" t="s">
        <v>129</v>
      </c>
      <c r="AU168" s="234" t="s">
        <v>85</v>
      </c>
      <c r="AY168" s="16" t="s">
        <v>127</v>
      </c>
      <c r="BE168" s="235">
        <f>IF(N168="základní",J168,0)</f>
        <v>0</v>
      </c>
      <c r="BF168" s="235">
        <f>IF(N168="snížená",J168,0)</f>
        <v>0</v>
      </c>
      <c r="BG168" s="235">
        <f>IF(N168="zákl. přenesená",J168,0)</f>
        <v>0</v>
      </c>
      <c r="BH168" s="235">
        <f>IF(N168="sníž. přenesená",J168,0)</f>
        <v>0</v>
      </c>
      <c r="BI168" s="235">
        <f>IF(N168="nulová",J168,0)</f>
        <v>0</v>
      </c>
      <c r="BJ168" s="16" t="s">
        <v>83</v>
      </c>
      <c r="BK168" s="235">
        <f>ROUND(I168*H168,2)</f>
        <v>0</v>
      </c>
      <c r="BL168" s="16" t="s">
        <v>134</v>
      </c>
      <c r="BM168" s="234" t="s">
        <v>204</v>
      </c>
    </row>
    <row r="169" s="1" customFormat="1">
      <c r="B169" s="37"/>
      <c r="C169" s="38"/>
      <c r="D169" s="238" t="s">
        <v>164</v>
      </c>
      <c r="E169" s="38"/>
      <c r="F169" s="259" t="s">
        <v>205</v>
      </c>
      <c r="G169" s="38"/>
      <c r="H169" s="38"/>
      <c r="I169" s="138"/>
      <c r="J169" s="38"/>
      <c r="K169" s="38"/>
      <c r="L169" s="42"/>
      <c r="M169" s="260"/>
      <c r="N169" s="85"/>
      <c r="O169" s="85"/>
      <c r="P169" s="85"/>
      <c r="Q169" s="85"/>
      <c r="R169" s="85"/>
      <c r="S169" s="85"/>
      <c r="T169" s="86"/>
      <c r="AT169" s="16" t="s">
        <v>164</v>
      </c>
      <c r="AU169" s="16" t="s">
        <v>85</v>
      </c>
    </row>
    <row r="170" s="14" customFormat="1">
      <c r="B170" s="261"/>
      <c r="C170" s="262"/>
      <c r="D170" s="238" t="s">
        <v>136</v>
      </c>
      <c r="E170" s="263" t="s">
        <v>1</v>
      </c>
      <c r="F170" s="264" t="s">
        <v>206</v>
      </c>
      <c r="G170" s="262"/>
      <c r="H170" s="263" t="s">
        <v>1</v>
      </c>
      <c r="I170" s="265"/>
      <c r="J170" s="262"/>
      <c r="K170" s="262"/>
      <c r="L170" s="266"/>
      <c r="M170" s="267"/>
      <c r="N170" s="268"/>
      <c r="O170" s="268"/>
      <c r="P170" s="268"/>
      <c r="Q170" s="268"/>
      <c r="R170" s="268"/>
      <c r="S170" s="268"/>
      <c r="T170" s="269"/>
      <c r="AT170" s="270" t="s">
        <v>136</v>
      </c>
      <c r="AU170" s="270" t="s">
        <v>85</v>
      </c>
      <c r="AV170" s="14" t="s">
        <v>83</v>
      </c>
      <c r="AW170" s="14" t="s">
        <v>31</v>
      </c>
      <c r="AX170" s="14" t="s">
        <v>75</v>
      </c>
      <c r="AY170" s="270" t="s">
        <v>127</v>
      </c>
    </row>
    <row r="171" s="12" customFormat="1">
      <c r="B171" s="236"/>
      <c r="C171" s="237"/>
      <c r="D171" s="238" t="s">
        <v>136</v>
      </c>
      <c r="E171" s="239" t="s">
        <v>1</v>
      </c>
      <c r="F171" s="240" t="s">
        <v>207</v>
      </c>
      <c r="G171" s="237"/>
      <c r="H171" s="241">
        <v>1.792</v>
      </c>
      <c r="I171" s="242"/>
      <c r="J171" s="237"/>
      <c r="K171" s="237"/>
      <c r="L171" s="243"/>
      <c r="M171" s="244"/>
      <c r="N171" s="245"/>
      <c r="O171" s="245"/>
      <c r="P171" s="245"/>
      <c r="Q171" s="245"/>
      <c r="R171" s="245"/>
      <c r="S171" s="245"/>
      <c r="T171" s="246"/>
      <c r="AT171" s="247" t="s">
        <v>136</v>
      </c>
      <c r="AU171" s="247" t="s">
        <v>85</v>
      </c>
      <c r="AV171" s="12" t="s">
        <v>85</v>
      </c>
      <c r="AW171" s="12" t="s">
        <v>31</v>
      </c>
      <c r="AX171" s="12" t="s">
        <v>75</v>
      </c>
      <c r="AY171" s="247" t="s">
        <v>127</v>
      </c>
    </row>
    <row r="172" s="14" customFormat="1">
      <c r="B172" s="261"/>
      <c r="C172" s="262"/>
      <c r="D172" s="238" t="s">
        <v>136</v>
      </c>
      <c r="E172" s="263" t="s">
        <v>1</v>
      </c>
      <c r="F172" s="264" t="s">
        <v>208</v>
      </c>
      <c r="G172" s="262"/>
      <c r="H172" s="263" t="s">
        <v>1</v>
      </c>
      <c r="I172" s="265"/>
      <c r="J172" s="262"/>
      <c r="K172" s="262"/>
      <c r="L172" s="266"/>
      <c r="M172" s="267"/>
      <c r="N172" s="268"/>
      <c r="O172" s="268"/>
      <c r="P172" s="268"/>
      <c r="Q172" s="268"/>
      <c r="R172" s="268"/>
      <c r="S172" s="268"/>
      <c r="T172" s="269"/>
      <c r="AT172" s="270" t="s">
        <v>136</v>
      </c>
      <c r="AU172" s="270" t="s">
        <v>85</v>
      </c>
      <c r="AV172" s="14" t="s">
        <v>83</v>
      </c>
      <c r="AW172" s="14" t="s">
        <v>31</v>
      </c>
      <c r="AX172" s="14" t="s">
        <v>75</v>
      </c>
      <c r="AY172" s="270" t="s">
        <v>127</v>
      </c>
    </row>
    <row r="173" s="12" customFormat="1">
      <c r="B173" s="236"/>
      <c r="C173" s="237"/>
      <c r="D173" s="238" t="s">
        <v>136</v>
      </c>
      <c r="E173" s="239" t="s">
        <v>1</v>
      </c>
      <c r="F173" s="240" t="s">
        <v>209</v>
      </c>
      <c r="G173" s="237"/>
      <c r="H173" s="241">
        <v>0.17499999999999999</v>
      </c>
      <c r="I173" s="242"/>
      <c r="J173" s="237"/>
      <c r="K173" s="237"/>
      <c r="L173" s="243"/>
      <c r="M173" s="244"/>
      <c r="N173" s="245"/>
      <c r="O173" s="245"/>
      <c r="P173" s="245"/>
      <c r="Q173" s="245"/>
      <c r="R173" s="245"/>
      <c r="S173" s="245"/>
      <c r="T173" s="246"/>
      <c r="AT173" s="247" t="s">
        <v>136</v>
      </c>
      <c r="AU173" s="247" t="s">
        <v>85</v>
      </c>
      <c r="AV173" s="12" t="s">
        <v>85</v>
      </c>
      <c r="AW173" s="12" t="s">
        <v>31</v>
      </c>
      <c r="AX173" s="12" t="s">
        <v>75</v>
      </c>
      <c r="AY173" s="247" t="s">
        <v>127</v>
      </c>
    </row>
    <row r="174" s="13" customFormat="1">
      <c r="B174" s="248"/>
      <c r="C174" s="249"/>
      <c r="D174" s="238" t="s">
        <v>136</v>
      </c>
      <c r="E174" s="250" t="s">
        <v>1</v>
      </c>
      <c r="F174" s="251" t="s">
        <v>159</v>
      </c>
      <c r="G174" s="249"/>
      <c r="H174" s="252">
        <v>1.9670000000000001</v>
      </c>
      <c r="I174" s="253"/>
      <c r="J174" s="249"/>
      <c r="K174" s="249"/>
      <c r="L174" s="254"/>
      <c r="M174" s="255"/>
      <c r="N174" s="256"/>
      <c r="O174" s="256"/>
      <c r="P174" s="256"/>
      <c r="Q174" s="256"/>
      <c r="R174" s="256"/>
      <c r="S174" s="256"/>
      <c r="T174" s="257"/>
      <c r="AT174" s="258" t="s">
        <v>136</v>
      </c>
      <c r="AU174" s="258" t="s">
        <v>85</v>
      </c>
      <c r="AV174" s="13" t="s">
        <v>134</v>
      </c>
      <c r="AW174" s="13" t="s">
        <v>31</v>
      </c>
      <c r="AX174" s="13" t="s">
        <v>83</v>
      </c>
      <c r="AY174" s="258" t="s">
        <v>127</v>
      </c>
    </row>
    <row r="175" s="1" customFormat="1" ht="84" customHeight="1">
      <c r="B175" s="37"/>
      <c r="C175" s="223" t="s">
        <v>210</v>
      </c>
      <c r="D175" s="223" t="s">
        <v>129</v>
      </c>
      <c r="E175" s="224" t="s">
        <v>211</v>
      </c>
      <c r="F175" s="225" t="s">
        <v>203</v>
      </c>
      <c r="G175" s="226" t="s">
        <v>140</v>
      </c>
      <c r="H175" s="227">
        <v>6.3109999999999999</v>
      </c>
      <c r="I175" s="228"/>
      <c r="J175" s="229">
        <f>ROUND(I175*H175,2)</f>
        <v>0</v>
      </c>
      <c r="K175" s="225" t="s">
        <v>1</v>
      </c>
      <c r="L175" s="42"/>
      <c r="M175" s="230" t="s">
        <v>1</v>
      </c>
      <c r="N175" s="231" t="s">
        <v>40</v>
      </c>
      <c r="O175" s="85"/>
      <c r="P175" s="232">
        <f>O175*H175</f>
        <v>0</v>
      </c>
      <c r="Q175" s="232">
        <v>3.85724</v>
      </c>
      <c r="R175" s="232">
        <f>Q175*H175</f>
        <v>24.343041639999999</v>
      </c>
      <c r="S175" s="232">
        <v>0</v>
      </c>
      <c r="T175" s="233">
        <f>S175*H175</f>
        <v>0</v>
      </c>
      <c r="AR175" s="234" t="s">
        <v>134</v>
      </c>
      <c r="AT175" s="234" t="s">
        <v>129</v>
      </c>
      <c r="AU175" s="234" t="s">
        <v>85</v>
      </c>
      <c r="AY175" s="16" t="s">
        <v>127</v>
      </c>
      <c r="BE175" s="235">
        <f>IF(N175="základní",J175,0)</f>
        <v>0</v>
      </c>
      <c r="BF175" s="235">
        <f>IF(N175="snížená",J175,0)</f>
        <v>0</v>
      </c>
      <c r="BG175" s="235">
        <f>IF(N175="zákl. přenesená",J175,0)</f>
        <v>0</v>
      </c>
      <c r="BH175" s="235">
        <f>IF(N175="sníž. přenesená",J175,0)</f>
        <v>0</v>
      </c>
      <c r="BI175" s="235">
        <f>IF(N175="nulová",J175,0)</f>
        <v>0</v>
      </c>
      <c r="BJ175" s="16" t="s">
        <v>83</v>
      </c>
      <c r="BK175" s="235">
        <f>ROUND(I175*H175,2)</f>
        <v>0</v>
      </c>
      <c r="BL175" s="16" t="s">
        <v>134</v>
      </c>
      <c r="BM175" s="234" t="s">
        <v>212</v>
      </c>
    </row>
    <row r="176" s="1" customFormat="1">
      <c r="B176" s="37"/>
      <c r="C176" s="38"/>
      <c r="D176" s="238" t="s">
        <v>164</v>
      </c>
      <c r="E176" s="38"/>
      <c r="F176" s="259" t="s">
        <v>205</v>
      </c>
      <c r="G176" s="38"/>
      <c r="H176" s="38"/>
      <c r="I176" s="138"/>
      <c r="J176" s="38"/>
      <c r="K176" s="38"/>
      <c r="L176" s="42"/>
      <c r="M176" s="260"/>
      <c r="N176" s="85"/>
      <c r="O176" s="85"/>
      <c r="P176" s="85"/>
      <c r="Q176" s="85"/>
      <c r="R176" s="85"/>
      <c r="S176" s="85"/>
      <c r="T176" s="86"/>
      <c r="AT176" s="16" t="s">
        <v>164</v>
      </c>
      <c r="AU176" s="16" t="s">
        <v>85</v>
      </c>
    </row>
    <row r="177" s="14" customFormat="1">
      <c r="B177" s="261"/>
      <c r="C177" s="262"/>
      <c r="D177" s="238" t="s">
        <v>136</v>
      </c>
      <c r="E177" s="263" t="s">
        <v>1</v>
      </c>
      <c r="F177" s="264" t="s">
        <v>213</v>
      </c>
      <c r="G177" s="262"/>
      <c r="H177" s="263" t="s">
        <v>1</v>
      </c>
      <c r="I177" s="265"/>
      <c r="J177" s="262"/>
      <c r="K177" s="262"/>
      <c r="L177" s="266"/>
      <c r="M177" s="267"/>
      <c r="N177" s="268"/>
      <c r="O177" s="268"/>
      <c r="P177" s="268"/>
      <c r="Q177" s="268"/>
      <c r="R177" s="268"/>
      <c r="S177" s="268"/>
      <c r="T177" s="269"/>
      <c r="AT177" s="270" t="s">
        <v>136</v>
      </c>
      <c r="AU177" s="270" t="s">
        <v>85</v>
      </c>
      <c r="AV177" s="14" t="s">
        <v>83</v>
      </c>
      <c r="AW177" s="14" t="s">
        <v>31</v>
      </c>
      <c r="AX177" s="14" t="s">
        <v>75</v>
      </c>
      <c r="AY177" s="270" t="s">
        <v>127</v>
      </c>
    </row>
    <row r="178" s="12" customFormat="1">
      <c r="B178" s="236"/>
      <c r="C178" s="237"/>
      <c r="D178" s="238" t="s">
        <v>136</v>
      </c>
      <c r="E178" s="239" t="s">
        <v>1</v>
      </c>
      <c r="F178" s="240" t="s">
        <v>214</v>
      </c>
      <c r="G178" s="237"/>
      <c r="H178" s="241">
        <v>0.69999999999999996</v>
      </c>
      <c r="I178" s="242"/>
      <c r="J178" s="237"/>
      <c r="K178" s="237"/>
      <c r="L178" s="243"/>
      <c r="M178" s="244"/>
      <c r="N178" s="245"/>
      <c r="O178" s="245"/>
      <c r="P178" s="245"/>
      <c r="Q178" s="245"/>
      <c r="R178" s="245"/>
      <c r="S178" s="245"/>
      <c r="T178" s="246"/>
      <c r="AT178" s="247" t="s">
        <v>136</v>
      </c>
      <c r="AU178" s="247" t="s">
        <v>85</v>
      </c>
      <c r="AV178" s="12" t="s">
        <v>85</v>
      </c>
      <c r="AW178" s="12" t="s">
        <v>31</v>
      </c>
      <c r="AX178" s="12" t="s">
        <v>75</v>
      </c>
      <c r="AY178" s="247" t="s">
        <v>127</v>
      </c>
    </row>
    <row r="179" s="14" customFormat="1">
      <c r="B179" s="261"/>
      <c r="C179" s="262"/>
      <c r="D179" s="238" t="s">
        <v>136</v>
      </c>
      <c r="E179" s="263" t="s">
        <v>1</v>
      </c>
      <c r="F179" s="264" t="s">
        <v>215</v>
      </c>
      <c r="G179" s="262"/>
      <c r="H179" s="263" t="s">
        <v>1</v>
      </c>
      <c r="I179" s="265"/>
      <c r="J179" s="262"/>
      <c r="K179" s="262"/>
      <c r="L179" s="266"/>
      <c r="M179" s="267"/>
      <c r="N179" s="268"/>
      <c r="O179" s="268"/>
      <c r="P179" s="268"/>
      <c r="Q179" s="268"/>
      <c r="R179" s="268"/>
      <c r="S179" s="268"/>
      <c r="T179" s="269"/>
      <c r="AT179" s="270" t="s">
        <v>136</v>
      </c>
      <c r="AU179" s="270" t="s">
        <v>85</v>
      </c>
      <c r="AV179" s="14" t="s">
        <v>83</v>
      </c>
      <c r="AW179" s="14" t="s">
        <v>31</v>
      </c>
      <c r="AX179" s="14" t="s">
        <v>75</v>
      </c>
      <c r="AY179" s="270" t="s">
        <v>127</v>
      </c>
    </row>
    <row r="180" s="12" customFormat="1">
      <c r="B180" s="236"/>
      <c r="C180" s="237"/>
      <c r="D180" s="238" t="s">
        <v>136</v>
      </c>
      <c r="E180" s="239" t="s">
        <v>1</v>
      </c>
      <c r="F180" s="240" t="s">
        <v>216</v>
      </c>
      <c r="G180" s="237"/>
      <c r="H180" s="241">
        <v>1.6000000000000001</v>
      </c>
      <c r="I180" s="242"/>
      <c r="J180" s="237"/>
      <c r="K180" s="237"/>
      <c r="L180" s="243"/>
      <c r="M180" s="244"/>
      <c r="N180" s="245"/>
      <c r="O180" s="245"/>
      <c r="P180" s="245"/>
      <c r="Q180" s="245"/>
      <c r="R180" s="245"/>
      <c r="S180" s="245"/>
      <c r="T180" s="246"/>
      <c r="AT180" s="247" t="s">
        <v>136</v>
      </c>
      <c r="AU180" s="247" t="s">
        <v>85</v>
      </c>
      <c r="AV180" s="12" t="s">
        <v>85</v>
      </c>
      <c r="AW180" s="12" t="s">
        <v>31</v>
      </c>
      <c r="AX180" s="12" t="s">
        <v>75</v>
      </c>
      <c r="AY180" s="247" t="s">
        <v>127</v>
      </c>
    </row>
    <row r="181" s="14" customFormat="1">
      <c r="B181" s="261"/>
      <c r="C181" s="262"/>
      <c r="D181" s="238" t="s">
        <v>136</v>
      </c>
      <c r="E181" s="263" t="s">
        <v>1</v>
      </c>
      <c r="F181" s="264" t="s">
        <v>217</v>
      </c>
      <c r="G181" s="262"/>
      <c r="H181" s="263" t="s">
        <v>1</v>
      </c>
      <c r="I181" s="265"/>
      <c r="J181" s="262"/>
      <c r="K181" s="262"/>
      <c r="L181" s="266"/>
      <c r="M181" s="267"/>
      <c r="N181" s="268"/>
      <c r="O181" s="268"/>
      <c r="P181" s="268"/>
      <c r="Q181" s="268"/>
      <c r="R181" s="268"/>
      <c r="S181" s="268"/>
      <c r="T181" s="269"/>
      <c r="AT181" s="270" t="s">
        <v>136</v>
      </c>
      <c r="AU181" s="270" t="s">
        <v>85</v>
      </c>
      <c r="AV181" s="14" t="s">
        <v>83</v>
      </c>
      <c r="AW181" s="14" t="s">
        <v>31</v>
      </c>
      <c r="AX181" s="14" t="s">
        <v>75</v>
      </c>
      <c r="AY181" s="270" t="s">
        <v>127</v>
      </c>
    </row>
    <row r="182" s="12" customFormat="1">
      <c r="B182" s="236"/>
      <c r="C182" s="237"/>
      <c r="D182" s="238" t="s">
        <v>136</v>
      </c>
      <c r="E182" s="239" t="s">
        <v>1</v>
      </c>
      <c r="F182" s="240" t="s">
        <v>214</v>
      </c>
      <c r="G182" s="237"/>
      <c r="H182" s="241">
        <v>0.69999999999999996</v>
      </c>
      <c r="I182" s="242"/>
      <c r="J182" s="237"/>
      <c r="K182" s="237"/>
      <c r="L182" s="243"/>
      <c r="M182" s="244"/>
      <c r="N182" s="245"/>
      <c r="O182" s="245"/>
      <c r="P182" s="245"/>
      <c r="Q182" s="245"/>
      <c r="R182" s="245"/>
      <c r="S182" s="245"/>
      <c r="T182" s="246"/>
      <c r="AT182" s="247" t="s">
        <v>136</v>
      </c>
      <c r="AU182" s="247" t="s">
        <v>85</v>
      </c>
      <c r="AV182" s="12" t="s">
        <v>85</v>
      </c>
      <c r="AW182" s="12" t="s">
        <v>31</v>
      </c>
      <c r="AX182" s="12" t="s">
        <v>75</v>
      </c>
      <c r="AY182" s="247" t="s">
        <v>127</v>
      </c>
    </row>
    <row r="183" s="14" customFormat="1">
      <c r="B183" s="261"/>
      <c r="C183" s="262"/>
      <c r="D183" s="238" t="s">
        <v>136</v>
      </c>
      <c r="E183" s="263" t="s">
        <v>1</v>
      </c>
      <c r="F183" s="264" t="s">
        <v>218</v>
      </c>
      <c r="G183" s="262"/>
      <c r="H183" s="263" t="s">
        <v>1</v>
      </c>
      <c r="I183" s="265"/>
      <c r="J183" s="262"/>
      <c r="K183" s="262"/>
      <c r="L183" s="266"/>
      <c r="M183" s="267"/>
      <c r="N183" s="268"/>
      <c r="O183" s="268"/>
      <c r="P183" s="268"/>
      <c r="Q183" s="268"/>
      <c r="R183" s="268"/>
      <c r="S183" s="268"/>
      <c r="T183" s="269"/>
      <c r="AT183" s="270" t="s">
        <v>136</v>
      </c>
      <c r="AU183" s="270" t="s">
        <v>85</v>
      </c>
      <c r="AV183" s="14" t="s">
        <v>83</v>
      </c>
      <c r="AW183" s="14" t="s">
        <v>31</v>
      </c>
      <c r="AX183" s="14" t="s">
        <v>75</v>
      </c>
      <c r="AY183" s="270" t="s">
        <v>127</v>
      </c>
    </row>
    <row r="184" s="12" customFormat="1">
      <c r="B184" s="236"/>
      <c r="C184" s="237"/>
      <c r="D184" s="238" t="s">
        <v>136</v>
      </c>
      <c r="E184" s="239" t="s">
        <v>1</v>
      </c>
      <c r="F184" s="240" t="s">
        <v>219</v>
      </c>
      <c r="G184" s="237"/>
      <c r="H184" s="241">
        <v>3.1360000000000001</v>
      </c>
      <c r="I184" s="242"/>
      <c r="J184" s="237"/>
      <c r="K184" s="237"/>
      <c r="L184" s="243"/>
      <c r="M184" s="244"/>
      <c r="N184" s="245"/>
      <c r="O184" s="245"/>
      <c r="P184" s="245"/>
      <c r="Q184" s="245"/>
      <c r="R184" s="245"/>
      <c r="S184" s="245"/>
      <c r="T184" s="246"/>
      <c r="AT184" s="247" t="s">
        <v>136</v>
      </c>
      <c r="AU184" s="247" t="s">
        <v>85</v>
      </c>
      <c r="AV184" s="12" t="s">
        <v>85</v>
      </c>
      <c r="AW184" s="12" t="s">
        <v>31</v>
      </c>
      <c r="AX184" s="12" t="s">
        <v>75</v>
      </c>
      <c r="AY184" s="247" t="s">
        <v>127</v>
      </c>
    </row>
    <row r="185" s="14" customFormat="1">
      <c r="B185" s="261"/>
      <c r="C185" s="262"/>
      <c r="D185" s="238" t="s">
        <v>136</v>
      </c>
      <c r="E185" s="263" t="s">
        <v>1</v>
      </c>
      <c r="F185" s="264" t="s">
        <v>208</v>
      </c>
      <c r="G185" s="262"/>
      <c r="H185" s="263" t="s">
        <v>1</v>
      </c>
      <c r="I185" s="265"/>
      <c r="J185" s="262"/>
      <c r="K185" s="262"/>
      <c r="L185" s="266"/>
      <c r="M185" s="267"/>
      <c r="N185" s="268"/>
      <c r="O185" s="268"/>
      <c r="P185" s="268"/>
      <c r="Q185" s="268"/>
      <c r="R185" s="268"/>
      <c r="S185" s="268"/>
      <c r="T185" s="269"/>
      <c r="AT185" s="270" t="s">
        <v>136</v>
      </c>
      <c r="AU185" s="270" t="s">
        <v>85</v>
      </c>
      <c r="AV185" s="14" t="s">
        <v>83</v>
      </c>
      <c r="AW185" s="14" t="s">
        <v>31</v>
      </c>
      <c r="AX185" s="14" t="s">
        <v>75</v>
      </c>
      <c r="AY185" s="270" t="s">
        <v>127</v>
      </c>
    </row>
    <row r="186" s="12" customFormat="1">
      <c r="B186" s="236"/>
      <c r="C186" s="237"/>
      <c r="D186" s="238" t="s">
        <v>136</v>
      </c>
      <c r="E186" s="239" t="s">
        <v>1</v>
      </c>
      <c r="F186" s="240" t="s">
        <v>209</v>
      </c>
      <c r="G186" s="237"/>
      <c r="H186" s="241">
        <v>0.17499999999999999</v>
      </c>
      <c r="I186" s="242"/>
      <c r="J186" s="237"/>
      <c r="K186" s="237"/>
      <c r="L186" s="243"/>
      <c r="M186" s="244"/>
      <c r="N186" s="245"/>
      <c r="O186" s="245"/>
      <c r="P186" s="245"/>
      <c r="Q186" s="245"/>
      <c r="R186" s="245"/>
      <c r="S186" s="245"/>
      <c r="T186" s="246"/>
      <c r="AT186" s="247" t="s">
        <v>136</v>
      </c>
      <c r="AU186" s="247" t="s">
        <v>85</v>
      </c>
      <c r="AV186" s="12" t="s">
        <v>85</v>
      </c>
      <c r="AW186" s="12" t="s">
        <v>31</v>
      </c>
      <c r="AX186" s="12" t="s">
        <v>75</v>
      </c>
      <c r="AY186" s="247" t="s">
        <v>127</v>
      </c>
    </row>
    <row r="187" s="13" customFormat="1">
      <c r="B187" s="248"/>
      <c r="C187" s="249"/>
      <c r="D187" s="238" t="s">
        <v>136</v>
      </c>
      <c r="E187" s="250" t="s">
        <v>1</v>
      </c>
      <c r="F187" s="251" t="s">
        <v>159</v>
      </c>
      <c r="G187" s="249"/>
      <c r="H187" s="252">
        <v>6.3109999999999999</v>
      </c>
      <c r="I187" s="253"/>
      <c r="J187" s="249"/>
      <c r="K187" s="249"/>
      <c r="L187" s="254"/>
      <c r="M187" s="255"/>
      <c r="N187" s="256"/>
      <c r="O187" s="256"/>
      <c r="P187" s="256"/>
      <c r="Q187" s="256"/>
      <c r="R187" s="256"/>
      <c r="S187" s="256"/>
      <c r="T187" s="257"/>
      <c r="AT187" s="258" t="s">
        <v>136</v>
      </c>
      <c r="AU187" s="258" t="s">
        <v>85</v>
      </c>
      <c r="AV187" s="13" t="s">
        <v>134</v>
      </c>
      <c r="AW187" s="13" t="s">
        <v>31</v>
      </c>
      <c r="AX187" s="13" t="s">
        <v>83</v>
      </c>
      <c r="AY187" s="258" t="s">
        <v>127</v>
      </c>
    </row>
    <row r="188" s="1" customFormat="1" ht="36" customHeight="1">
      <c r="B188" s="37"/>
      <c r="C188" s="223" t="s">
        <v>220</v>
      </c>
      <c r="D188" s="223" t="s">
        <v>129</v>
      </c>
      <c r="E188" s="224" t="s">
        <v>221</v>
      </c>
      <c r="F188" s="225" t="s">
        <v>222</v>
      </c>
      <c r="G188" s="226" t="s">
        <v>223</v>
      </c>
      <c r="H188" s="227">
        <v>12</v>
      </c>
      <c r="I188" s="228"/>
      <c r="J188" s="229">
        <f>ROUND(I188*H188,2)</f>
        <v>0</v>
      </c>
      <c r="K188" s="225" t="s">
        <v>1</v>
      </c>
      <c r="L188" s="42"/>
      <c r="M188" s="230" t="s">
        <v>1</v>
      </c>
      <c r="N188" s="231" t="s">
        <v>40</v>
      </c>
      <c r="O188" s="85"/>
      <c r="P188" s="232">
        <f>O188*H188</f>
        <v>0</v>
      </c>
      <c r="Q188" s="232">
        <v>0</v>
      </c>
      <c r="R188" s="232">
        <f>Q188*H188</f>
        <v>0</v>
      </c>
      <c r="S188" s="232">
        <v>0</v>
      </c>
      <c r="T188" s="233">
        <f>S188*H188</f>
        <v>0</v>
      </c>
      <c r="AR188" s="234" t="s">
        <v>134</v>
      </c>
      <c r="AT188" s="234" t="s">
        <v>129</v>
      </c>
      <c r="AU188" s="234" t="s">
        <v>85</v>
      </c>
      <c r="AY188" s="16" t="s">
        <v>127</v>
      </c>
      <c r="BE188" s="235">
        <f>IF(N188="základní",J188,0)</f>
        <v>0</v>
      </c>
      <c r="BF188" s="235">
        <f>IF(N188="snížená",J188,0)</f>
        <v>0</v>
      </c>
      <c r="BG188" s="235">
        <f>IF(N188="zákl. přenesená",J188,0)</f>
        <v>0</v>
      </c>
      <c r="BH188" s="235">
        <f>IF(N188="sníž. přenesená",J188,0)</f>
        <v>0</v>
      </c>
      <c r="BI188" s="235">
        <f>IF(N188="nulová",J188,0)</f>
        <v>0</v>
      </c>
      <c r="BJ188" s="16" t="s">
        <v>83</v>
      </c>
      <c r="BK188" s="235">
        <f>ROUND(I188*H188,2)</f>
        <v>0</v>
      </c>
      <c r="BL188" s="16" t="s">
        <v>134</v>
      </c>
      <c r="BM188" s="234" t="s">
        <v>224</v>
      </c>
    </row>
    <row r="189" s="14" customFormat="1">
      <c r="B189" s="261"/>
      <c r="C189" s="262"/>
      <c r="D189" s="238" t="s">
        <v>136</v>
      </c>
      <c r="E189" s="263" t="s">
        <v>1</v>
      </c>
      <c r="F189" s="264" t="s">
        <v>225</v>
      </c>
      <c r="G189" s="262"/>
      <c r="H189" s="263" t="s">
        <v>1</v>
      </c>
      <c r="I189" s="265"/>
      <c r="J189" s="262"/>
      <c r="K189" s="262"/>
      <c r="L189" s="266"/>
      <c r="M189" s="267"/>
      <c r="N189" s="268"/>
      <c r="O189" s="268"/>
      <c r="P189" s="268"/>
      <c r="Q189" s="268"/>
      <c r="R189" s="268"/>
      <c r="S189" s="268"/>
      <c r="T189" s="269"/>
      <c r="AT189" s="270" t="s">
        <v>136</v>
      </c>
      <c r="AU189" s="270" t="s">
        <v>85</v>
      </c>
      <c r="AV189" s="14" t="s">
        <v>83</v>
      </c>
      <c r="AW189" s="14" t="s">
        <v>31</v>
      </c>
      <c r="AX189" s="14" t="s">
        <v>75</v>
      </c>
      <c r="AY189" s="270" t="s">
        <v>127</v>
      </c>
    </row>
    <row r="190" s="12" customFormat="1">
      <c r="B190" s="236"/>
      <c r="C190" s="237"/>
      <c r="D190" s="238" t="s">
        <v>136</v>
      </c>
      <c r="E190" s="239" t="s">
        <v>1</v>
      </c>
      <c r="F190" s="240" t="s">
        <v>226</v>
      </c>
      <c r="G190" s="237"/>
      <c r="H190" s="241">
        <v>12</v>
      </c>
      <c r="I190" s="242"/>
      <c r="J190" s="237"/>
      <c r="K190" s="237"/>
      <c r="L190" s="243"/>
      <c r="M190" s="244"/>
      <c r="N190" s="245"/>
      <c r="O190" s="245"/>
      <c r="P190" s="245"/>
      <c r="Q190" s="245"/>
      <c r="R190" s="245"/>
      <c r="S190" s="245"/>
      <c r="T190" s="246"/>
      <c r="AT190" s="247" t="s">
        <v>136</v>
      </c>
      <c r="AU190" s="247" t="s">
        <v>85</v>
      </c>
      <c r="AV190" s="12" t="s">
        <v>85</v>
      </c>
      <c r="AW190" s="12" t="s">
        <v>31</v>
      </c>
      <c r="AX190" s="12" t="s">
        <v>83</v>
      </c>
      <c r="AY190" s="247" t="s">
        <v>127</v>
      </c>
    </row>
    <row r="191" s="11" customFormat="1" ht="22.8" customHeight="1">
      <c r="B191" s="207"/>
      <c r="C191" s="208"/>
      <c r="D191" s="209" t="s">
        <v>74</v>
      </c>
      <c r="E191" s="221" t="s">
        <v>134</v>
      </c>
      <c r="F191" s="221" t="s">
        <v>227</v>
      </c>
      <c r="G191" s="208"/>
      <c r="H191" s="208"/>
      <c r="I191" s="211"/>
      <c r="J191" s="222">
        <f>BK191</f>
        <v>0</v>
      </c>
      <c r="K191" s="208"/>
      <c r="L191" s="213"/>
      <c r="M191" s="214"/>
      <c r="N191" s="215"/>
      <c r="O191" s="215"/>
      <c r="P191" s="216">
        <f>SUM(P192:P195)</f>
        <v>0</v>
      </c>
      <c r="Q191" s="215"/>
      <c r="R191" s="216">
        <f>SUM(R192:R195)</f>
        <v>266.33027200000004</v>
      </c>
      <c r="S191" s="215"/>
      <c r="T191" s="217">
        <f>SUM(T192:T195)</f>
        <v>0</v>
      </c>
      <c r="AR191" s="218" t="s">
        <v>83</v>
      </c>
      <c r="AT191" s="219" t="s">
        <v>74</v>
      </c>
      <c r="AU191" s="219" t="s">
        <v>83</v>
      </c>
      <c r="AY191" s="218" t="s">
        <v>127</v>
      </c>
      <c r="BK191" s="220">
        <f>SUM(BK192:BK195)</f>
        <v>0</v>
      </c>
    </row>
    <row r="192" s="1" customFormat="1" ht="60" customHeight="1">
      <c r="B192" s="37"/>
      <c r="C192" s="223" t="s">
        <v>228</v>
      </c>
      <c r="D192" s="223" t="s">
        <v>129</v>
      </c>
      <c r="E192" s="224" t="s">
        <v>229</v>
      </c>
      <c r="F192" s="225" t="s">
        <v>230</v>
      </c>
      <c r="G192" s="226" t="s">
        <v>231</v>
      </c>
      <c r="H192" s="227">
        <v>256.60000000000002</v>
      </c>
      <c r="I192" s="228"/>
      <c r="J192" s="229">
        <f>ROUND(I192*H192,2)</f>
        <v>0</v>
      </c>
      <c r="K192" s="225" t="s">
        <v>1</v>
      </c>
      <c r="L192" s="42"/>
      <c r="M192" s="230" t="s">
        <v>1</v>
      </c>
      <c r="N192" s="231" t="s">
        <v>40</v>
      </c>
      <c r="O192" s="85"/>
      <c r="P192" s="232">
        <f>O192*H192</f>
        <v>0</v>
      </c>
      <c r="Q192" s="232">
        <v>0.52451999999999999</v>
      </c>
      <c r="R192" s="232">
        <f>Q192*H192</f>
        <v>134.59183200000001</v>
      </c>
      <c r="S192" s="232">
        <v>0</v>
      </c>
      <c r="T192" s="233">
        <f>S192*H192</f>
        <v>0</v>
      </c>
      <c r="AR192" s="234" t="s">
        <v>134</v>
      </c>
      <c r="AT192" s="234" t="s">
        <v>129</v>
      </c>
      <c r="AU192" s="234" t="s">
        <v>85</v>
      </c>
      <c r="AY192" s="16" t="s">
        <v>127</v>
      </c>
      <c r="BE192" s="235">
        <f>IF(N192="základní",J192,0)</f>
        <v>0</v>
      </c>
      <c r="BF192" s="235">
        <f>IF(N192="snížená",J192,0)</f>
        <v>0</v>
      </c>
      <c r="BG192" s="235">
        <f>IF(N192="zákl. přenesená",J192,0)</f>
        <v>0</v>
      </c>
      <c r="BH192" s="235">
        <f>IF(N192="sníž. přenesená",J192,0)</f>
        <v>0</v>
      </c>
      <c r="BI192" s="235">
        <f>IF(N192="nulová",J192,0)</f>
        <v>0</v>
      </c>
      <c r="BJ192" s="16" t="s">
        <v>83</v>
      </c>
      <c r="BK192" s="235">
        <f>ROUND(I192*H192,2)</f>
        <v>0</v>
      </c>
      <c r="BL192" s="16" t="s">
        <v>134</v>
      </c>
      <c r="BM192" s="234" t="s">
        <v>232</v>
      </c>
    </row>
    <row r="193" s="12" customFormat="1">
      <c r="B193" s="236"/>
      <c r="C193" s="237"/>
      <c r="D193" s="238" t="s">
        <v>136</v>
      </c>
      <c r="E193" s="239" t="s">
        <v>1</v>
      </c>
      <c r="F193" s="240" t="s">
        <v>233</v>
      </c>
      <c r="G193" s="237"/>
      <c r="H193" s="241">
        <v>256.60000000000002</v>
      </c>
      <c r="I193" s="242"/>
      <c r="J193" s="237"/>
      <c r="K193" s="237"/>
      <c r="L193" s="243"/>
      <c r="M193" s="244"/>
      <c r="N193" s="245"/>
      <c r="O193" s="245"/>
      <c r="P193" s="245"/>
      <c r="Q193" s="245"/>
      <c r="R193" s="245"/>
      <c r="S193" s="245"/>
      <c r="T193" s="246"/>
      <c r="AT193" s="247" t="s">
        <v>136</v>
      </c>
      <c r="AU193" s="247" t="s">
        <v>85</v>
      </c>
      <c r="AV193" s="12" t="s">
        <v>85</v>
      </c>
      <c r="AW193" s="12" t="s">
        <v>31</v>
      </c>
      <c r="AX193" s="12" t="s">
        <v>83</v>
      </c>
      <c r="AY193" s="247" t="s">
        <v>127</v>
      </c>
    </row>
    <row r="194" s="1" customFormat="1" ht="48" customHeight="1">
      <c r="B194" s="37"/>
      <c r="C194" s="223" t="s">
        <v>8</v>
      </c>
      <c r="D194" s="223" t="s">
        <v>129</v>
      </c>
      <c r="E194" s="224" t="s">
        <v>234</v>
      </c>
      <c r="F194" s="225" t="s">
        <v>235</v>
      </c>
      <c r="G194" s="226" t="s">
        <v>231</v>
      </c>
      <c r="H194" s="227">
        <v>256.60000000000002</v>
      </c>
      <c r="I194" s="228"/>
      <c r="J194" s="229">
        <f>ROUND(I194*H194,2)</f>
        <v>0</v>
      </c>
      <c r="K194" s="225" t="s">
        <v>236</v>
      </c>
      <c r="L194" s="42"/>
      <c r="M194" s="230" t="s">
        <v>1</v>
      </c>
      <c r="N194" s="231" t="s">
        <v>40</v>
      </c>
      <c r="O194" s="85"/>
      <c r="P194" s="232">
        <f>O194*H194</f>
        <v>0</v>
      </c>
      <c r="Q194" s="232">
        <v>0.51339999999999997</v>
      </c>
      <c r="R194" s="232">
        <f>Q194*H194</f>
        <v>131.73844</v>
      </c>
      <c r="S194" s="232">
        <v>0</v>
      </c>
      <c r="T194" s="233">
        <f>S194*H194</f>
        <v>0</v>
      </c>
      <c r="AR194" s="234" t="s">
        <v>134</v>
      </c>
      <c r="AT194" s="234" t="s">
        <v>129</v>
      </c>
      <c r="AU194" s="234" t="s">
        <v>85</v>
      </c>
      <c r="AY194" s="16" t="s">
        <v>127</v>
      </c>
      <c r="BE194" s="235">
        <f>IF(N194="základní",J194,0)</f>
        <v>0</v>
      </c>
      <c r="BF194" s="235">
        <f>IF(N194="snížená",J194,0)</f>
        <v>0</v>
      </c>
      <c r="BG194" s="235">
        <f>IF(N194="zákl. přenesená",J194,0)</f>
        <v>0</v>
      </c>
      <c r="BH194" s="235">
        <f>IF(N194="sníž. přenesená",J194,0)</f>
        <v>0</v>
      </c>
      <c r="BI194" s="235">
        <f>IF(N194="nulová",J194,0)</f>
        <v>0</v>
      </c>
      <c r="BJ194" s="16" t="s">
        <v>83</v>
      </c>
      <c r="BK194" s="235">
        <f>ROUND(I194*H194,2)</f>
        <v>0</v>
      </c>
      <c r="BL194" s="16" t="s">
        <v>134</v>
      </c>
      <c r="BM194" s="234" t="s">
        <v>237</v>
      </c>
    </row>
    <row r="195" s="12" customFormat="1">
      <c r="B195" s="236"/>
      <c r="C195" s="237"/>
      <c r="D195" s="238" t="s">
        <v>136</v>
      </c>
      <c r="E195" s="239" t="s">
        <v>1</v>
      </c>
      <c r="F195" s="240" t="s">
        <v>233</v>
      </c>
      <c r="G195" s="237"/>
      <c r="H195" s="241">
        <v>256.60000000000002</v>
      </c>
      <c r="I195" s="242"/>
      <c r="J195" s="237"/>
      <c r="K195" s="237"/>
      <c r="L195" s="243"/>
      <c r="M195" s="244"/>
      <c r="N195" s="245"/>
      <c r="O195" s="245"/>
      <c r="P195" s="245"/>
      <c r="Q195" s="245"/>
      <c r="R195" s="245"/>
      <c r="S195" s="245"/>
      <c r="T195" s="246"/>
      <c r="AT195" s="247" t="s">
        <v>136</v>
      </c>
      <c r="AU195" s="247" t="s">
        <v>85</v>
      </c>
      <c r="AV195" s="12" t="s">
        <v>85</v>
      </c>
      <c r="AW195" s="12" t="s">
        <v>31</v>
      </c>
      <c r="AX195" s="12" t="s">
        <v>83</v>
      </c>
      <c r="AY195" s="247" t="s">
        <v>127</v>
      </c>
    </row>
    <row r="196" s="11" customFormat="1" ht="22.8" customHeight="1">
      <c r="B196" s="207"/>
      <c r="C196" s="208"/>
      <c r="D196" s="209" t="s">
        <v>74</v>
      </c>
      <c r="E196" s="221" t="s">
        <v>167</v>
      </c>
      <c r="F196" s="221" t="s">
        <v>238</v>
      </c>
      <c r="G196" s="208"/>
      <c r="H196" s="208"/>
      <c r="I196" s="211"/>
      <c r="J196" s="222">
        <f>BK196</f>
        <v>0</v>
      </c>
      <c r="K196" s="208"/>
      <c r="L196" s="213"/>
      <c r="M196" s="214"/>
      <c r="N196" s="215"/>
      <c r="O196" s="215"/>
      <c r="P196" s="216">
        <f>SUM(P197:P209)</f>
        <v>0</v>
      </c>
      <c r="Q196" s="215"/>
      <c r="R196" s="216">
        <f>SUM(R197:R209)</f>
        <v>26.809380000000001</v>
      </c>
      <c r="S196" s="215"/>
      <c r="T196" s="217">
        <f>SUM(T197:T209)</f>
        <v>0</v>
      </c>
      <c r="AR196" s="218" t="s">
        <v>83</v>
      </c>
      <c r="AT196" s="219" t="s">
        <v>74</v>
      </c>
      <c r="AU196" s="219" t="s">
        <v>83</v>
      </c>
      <c r="AY196" s="218" t="s">
        <v>127</v>
      </c>
      <c r="BK196" s="220">
        <f>SUM(BK197:BK209)</f>
        <v>0</v>
      </c>
    </row>
    <row r="197" s="1" customFormat="1" ht="36" customHeight="1">
      <c r="B197" s="37"/>
      <c r="C197" s="223" t="s">
        <v>239</v>
      </c>
      <c r="D197" s="223" t="s">
        <v>129</v>
      </c>
      <c r="E197" s="224" t="s">
        <v>240</v>
      </c>
      <c r="F197" s="225" t="s">
        <v>241</v>
      </c>
      <c r="G197" s="226" t="s">
        <v>231</v>
      </c>
      <c r="H197" s="227">
        <v>12</v>
      </c>
      <c r="I197" s="228"/>
      <c r="J197" s="229">
        <f>ROUND(I197*H197,2)</f>
        <v>0</v>
      </c>
      <c r="K197" s="225" t="s">
        <v>133</v>
      </c>
      <c r="L197" s="42"/>
      <c r="M197" s="230" t="s">
        <v>1</v>
      </c>
      <c r="N197" s="231" t="s">
        <v>40</v>
      </c>
      <c r="O197" s="85"/>
      <c r="P197" s="232">
        <f>O197*H197</f>
        <v>0</v>
      </c>
      <c r="Q197" s="232">
        <v>0.039899999999999998</v>
      </c>
      <c r="R197" s="232">
        <f>Q197*H197</f>
        <v>0.4788</v>
      </c>
      <c r="S197" s="232">
        <v>0</v>
      </c>
      <c r="T197" s="233">
        <f>S197*H197</f>
        <v>0</v>
      </c>
      <c r="AR197" s="234" t="s">
        <v>134</v>
      </c>
      <c r="AT197" s="234" t="s">
        <v>129</v>
      </c>
      <c r="AU197" s="234" t="s">
        <v>85</v>
      </c>
      <c r="AY197" s="16" t="s">
        <v>127</v>
      </c>
      <c r="BE197" s="235">
        <f>IF(N197="základní",J197,0)</f>
        <v>0</v>
      </c>
      <c r="BF197" s="235">
        <f>IF(N197="snížená",J197,0)</f>
        <v>0</v>
      </c>
      <c r="BG197" s="235">
        <f>IF(N197="zákl. přenesená",J197,0)</f>
        <v>0</v>
      </c>
      <c r="BH197" s="235">
        <f>IF(N197="sníž. přenesená",J197,0)</f>
        <v>0</v>
      </c>
      <c r="BI197" s="235">
        <f>IF(N197="nulová",J197,0)</f>
        <v>0</v>
      </c>
      <c r="BJ197" s="16" t="s">
        <v>83</v>
      </c>
      <c r="BK197" s="235">
        <f>ROUND(I197*H197,2)</f>
        <v>0</v>
      </c>
      <c r="BL197" s="16" t="s">
        <v>134</v>
      </c>
      <c r="BM197" s="234" t="s">
        <v>242</v>
      </c>
    </row>
    <row r="198" s="14" customFormat="1">
      <c r="B198" s="261"/>
      <c r="C198" s="262"/>
      <c r="D198" s="238" t="s">
        <v>136</v>
      </c>
      <c r="E198" s="263" t="s">
        <v>1</v>
      </c>
      <c r="F198" s="264" t="s">
        <v>243</v>
      </c>
      <c r="G198" s="262"/>
      <c r="H198" s="263" t="s">
        <v>1</v>
      </c>
      <c r="I198" s="265"/>
      <c r="J198" s="262"/>
      <c r="K198" s="262"/>
      <c r="L198" s="266"/>
      <c r="M198" s="267"/>
      <c r="N198" s="268"/>
      <c r="O198" s="268"/>
      <c r="P198" s="268"/>
      <c r="Q198" s="268"/>
      <c r="R198" s="268"/>
      <c r="S198" s="268"/>
      <c r="T198" s="269"/>
      <c r="AT198" s="270" t="s">
        <v>136</v>
      </c>
      <c r="AU198" s="270" t="s">
        <v>85</v>
      </c>
      <c r="AV198" s="14" t="s">
        <v>83</v>
      </c>
      <c r="AW198" s="14" t="s">
        <v>31</v>
      </c>
      <c r="AX198" s="14" t="s">
        <v>75</v>
      </c>
      <c r="AY198" s="270" t="s">
        <v>127</v>
      </c>
    </row>
    <row r="199" s="12" customFormat="1">
      <c r="B199" s="236"/>
      <c r="C199" s="237"/>
      <c r="D199" s="238" t="s">
        <v>136</v>
      </c>
      <c r="E199" s="239" t="s">
        <v>1</v>
      </c>
      <c r="F199" s="240" t="s">
        <v>244</v>
      </c>
      <c r="G199" s="237"/>
      <c r="H199" s="241">
        <v>12</v>
      </c>
      <c r="I199" s="242"/>
      <c r="J199" s="237"/>
      <c r="K199" s="237"/>
      <c r="L199" s="243"/>
      <c r="M199" s="244"/>
      <c r="N199" s="245"/>
      <c r="O199" s="245"/>
      <c r="P199" s="245"/>
      <c r="Q199" s="245"/>
      <c r="R199" s="245"/>
      <c r="S199" s="245"/>
      <c r="T199" s="246"/>
      <c r="AT199" s="247" t="s">
        <v>136</v>
      </c>
      <c r="AU199" s="247" t="s">
        <v>85</v>
      </c>
      <c r="AV199" s="12" t="s">
        <v>85</v>
      </c>
      <c r="AW199" s="12" t="s">
        <v>31</v>
      </c>
      <c r="AX199" s="12" t="s">
        <v>83</v>
      </c>
      <c r="AY199" s="247" t="s">
        <v>127</v>
      </c>
    </row>
    <row r="200" s="1" customFormat="1" ht="36" customHeight="1">
      <c r="B200" s="37"/>
      <c r="C200" s="223" t="s">
        <v>245</v>
      </c>
      <c r="D200" s="223" t="s">
        <v>129</v>
      </c>
      <c r="E200" s="224" t="s">
        <v>246</v>
      </c>
      <c r="F200" s="225" t="s">
        <v>247</v>
      </c>
      <c r="G200" s="226" t="s">
        <v>231</v>
      </c>
      <c r="H200" s="227">
        <v>461.94</v>
      </c>
      <c r="I200" s="228"/>
      <c r="J200" s="229">
        <f>ROUND(I200*H200,2)</f>
        <v>0</v>
      </c>
      <c r="K200" s="225" t="s">
        <v>133</v>
      </c>
      <c r="L200" s="42"/>
      <c r="M200" s="230" t="s">
        <v>1</v>
      </c>
      <c r="N200" s="231" t="s">
        <v>40</v>
      </c>
      <c r="O200" s="85"/>
      <c r="P200" s="232">
        <f>O200*H200</f>
        <v>0</v>
      </c>
      <c r="Q200" s="232">
        <v>0.057000000000000002</v>
      </c>
      <c r="R200" s="232">
        <f>Q200*H200</f>
        <v>26.330580000000001</v>
      </c>
      <c r="S200" s="232">
        <v>0</v>
      </c>
      <c r="T200" s="233">
        <f>S200*H200</f>
        <v>0</v>
      </c>
      <c r="AR200" s="234" t="s">
        <v>134</v>
      </c>
      <c r="AT200" s="234" t="s">
        <v>129</v>
      </c>
      <c r="AU200" s="234" t="s">
        <v>85</v>
      </c>
      <c r="AY200" s="16" t="s">
        <v>127</v>
      </c>
      <c r="BE200" s="235">
        <f>IF(N200="základní",J200,0)</f>
        <v>0</v>
      </c>
      <c r="BF200" s="235">
        <f>IF(N200="snížená",J200,0)</f>
        <v>0</v>
      </c>
      <c r="BG200" s="235">
        <f>IF(N200="zákl. přenesená",J200,0)</f>
        <v>0</v>
      </c>
      <c r="BH200" s="235">
        <f>IF(N200="sníž. přenesená",J200,0)</f>
        <v>0</v>
      </c>
      <c r="BI200" s="235">
        <f>IF(N200="nulová",J200,0)</f>
        <v>0</v>
      </c>
      <c r="BJ200" s="16" t="s">
        <v>83</v>
      </c>
      <c r="BK200" s="235">
        <f>ROUND(I200*H200,2)</f>
        <v>0</v>
      </c>
      <c r="BL200" s="16" t="s">
        <v>134</v>
      </c>
      <c r="BM200" s="234" t="s">
        <v>248</v>
      </c>
    </row>
    <row r="201" s="12" customFormat="1">
      <c r="B201" s="236"/>
      <c r="C201" s="237"/>
      <c r="D201" s="238" t="s">
        <v>136</v>
      </c>
      <c r="E201" s="239" t="s">
        <v>1</v>
      </c>
      <c r="F201" s="240" t="s">
        <v>249</v>
      </c>
      <c r="G201" s="237"/>
      <c r="H201" s="241">
        <v>15.539999999999999</v>
      </c>
      <c r="I201" s="242"/>
      <c r="J201" s="237"/>
      <c r="K201" s="237"/>
      <c r="L201" s="243"/>
      <c r="M201" s="244"/>
      <c r="N201" s="245"/>
      <c r="O201" s="245"/>
      <c r="P201" s="245"/>
      <c r="Q201" s="245"/>
      <c r="R201" s="245"/>
      <c r="S201" s="245"/>
      <c r="T201" s="246"/>
      <c r="AT201" s="247" t="s">
        <v>136</v>
      </c>
      <c r="AU201" s="247" t="s">
        <v>85</v>
      </c>
      <c r="AV201" s="12" t="s">
        <v>85</v>
      </c>
      <c r="AW201" s="12" t="s">
        <v>31</v>
      </c>
      <c r="AX201" s="12" t="s">
        <v>75</v>
      </c>
      <c r="AY201" s="247" t="s">
        <v>127</v>
      </c>
    </row>
    <row r="202" s="12" customFormat="1">
      <c r="B202" s="236"/>
      <c r="C202" s="237"/>
      <c r="D202" s="238" t="s">
        <v>136</v>
      </c>
      <c r="E202" s="239" t="s">
        <v>1</v>
      </c>
      <c r="F202" s="240" t="s">
        <v>250</v>
      </c>
      <c r="G202" s="237"/>
      <c r="H202" s="241">
        <v>34.560000000000002</v>
      </c>
      <c r="I202" s="242"/>
      <c r="J202" s="237"/>
      <c r="K202" s="237"/>
      <c r="L202" s="243"/>
      <c r="M202" s="244"/>
      <c r="N202" s="245"/>
      <c r="O202" s="245"/>
      <c r="P202" s="245"/>
      <c r="Q202" s="245"/>
      <c r="R202" s="245"/>
      <c r="S202" s="245"/>
      <c r="T202" s="246"/>
      <c r="AT202" s="247" t="s">
        <v>136</v>
      </c>
      <c r="AU202" s="247" t="s">
        <v>85</v>
      </c>
      <c r="AV202" s="12" t="s">
        <v>85</v>
      </c>
      <c r="AW202" s="12" t="s">
        <v>31</v>
      </c>
      <c r="AX202" s="12" t="s">
        <v>75</v>
      </c>
      <c r="AY202" s="247" t="s">
        <v>127</v>
      </c>
    </row>
    <row r="203" s="12" customFormat="1">
      <c r="B203" s="236"/>
      <c r="C203" s="237"/>
      <c r="D203" s="238" t="s">
        <v>136</v>
      </c>
      <c r="E203" s="239" t="s">
        <v>1</v>
      </c>
      <c r="F203" s="240" t="s">
        <v>251</v>
      </c>
      <c r="G203" s="237"/>
      <c r="H203" s="241">
        <v>126.36</v>
      </c>
      <c r="I203" s="242"/>
      <c r="J203" s="237"/>
      <c r="K203" s="237"/>
      <c r="L203" s="243"/>
      <c r="M203" s="244"/>
      <c r="N203" s="245"/>
      <c r="O203" s="245"/>
      <c r="P203" s="245"/>
      <c r="Q203" s="245"/>
      <c r="R203" s="245"/>
      <c r="S203" s="245"/>
      <c r="T203" s="246"/>
      <c r="AT203" s="247" t="s">
        <v>136</v>
      </c>
      <c r="AU203" s="247" t="s">
        <v>85</v>
      </c>
      <c r="AV203" s="12" t="s">
        <v>85</v>
      </c>
      <c r="AW203" s="12" t="s">
        <v>31</v>
      </c>
      <c r="AX203" s="12" t="s">
        <v>75</v>
      </c>
      <c r="AY203" s="247" t="s">
        <v>127</v>
      </c>
    </row>
    <row r="204" s="12" customFormat="1">
      <c r="B204" s="236"/>
      <c r="C204" s="237"/>
      <c r="D204" s="238" t="s">
        <v>136</v>
      </c>
      <c r="E204" s="239" t="s">
        <v>1</v>
      </c>
      <c r="F204" s="240" t="s">
        <v>252</v>
      </c>
      <c r="G204" s="237"/>
      <c r="H204" s="241">
        <v>48.060000000000002</v>
      </c>
      <c r="I204" s="242"/>
      <c r="J204" s="237"/>
      <c r="K204" s="237"/>
      <c r="L204" s="243"/>
      <c r="M204" s="244"/>
      <c r="N204" s="245"/>
      <c r="O204" s="245"/>
      <c r="P204" s="245"/>
      <c r="Q204" s="245"/>
      <c r="R204" s="245"/>
      <c r="S204" s="245"/>
      <c r="T204" s="246"/>
      <c r="AT204" s="247" t="s">
        <v>136</v>
      </c>
      <c r="AU204" s="247" t="s">
        <v>85</v>
      </c>
      <c r="AV204" s="12" t="s">
        <v>85</v>
      </c>
      <c r="AW204" s="12" t="s">
        <v>31</v>
      </c>
      <c r="AX204" s="12" t="s">
        <v>75</v>
      </c>
      <c r="AY204" s="247" t="s">
        <v>127</v>
      </c>
    </row>
    <row r="205" s="12" customFormat="1">
      <c r="B205" s="236"/>
      <c r="C205" s="237"/>
      <c r="D205" s="238" t="s">
        <v>136</v>
      </c>
      <c r="E205" s="239" t="s">
        <v>1</v>
      </c>
      <c r="F205" s="240" t="s">
        <v>253</v>
      </c>
      <c r="G205" s="237"/>
      <c r="H205" s="241">
        <v>142.56</v>
      </c>
      <c r="I205" s="242"/>
      <c r="J205" s="237"/>
      <c r="K205" s="237"/>
      <c r="L205" s="243"/>
      <c r="M205" s="244"/>
      <c r="N205" s="245"/>
      <c r="O205" s="245"/>
      <c r="P205" s="245"/>
      <c r="Q205" s="245"/>
      <c r="R205" s="245"/>
      <c r="S205" s="245"/>
      <c r="T205" s="246"/>
      <c r="AT205" s="247" t="s">
        <v>136</v>
      </c>
      <c r="AU205" s="247" t="s">
        <v>85</v>
      </c>
      <c r="AV205" s="12" t="s">
        <v>85</v>
      </c>
      <c r="AW205" s="12" t="s">
        <v>31</v>
      </c>
      <c r="AX205" s="12" t="s">
        <v>75</v>
      </c>
      <c r="AY205" s="247" t="s">
        <v>127</v>
      </c>
    </row>
    <row r="206" s="12" customFormat="1">
      <c r="B206" s="236"/>
      <c r="C206" s="237"/>
      <c r="D206" s="238" t="s">
        <v>136</v>
      </c>
      <c r="E206" s="239" t="s">
        <v>1</v>
      </c>
      <c r="F206" s="240" t="s">
        <v>254</v>
      </c>
      <c r="G206" s="237"/>
      <c r="H206" s="241">
        <v>45.899999999999999</v>
      </c>
      <c r="I206" s="242"/>
      <c r="J206" s="237"/>
      <c r="K206" s="237"/>
      <c r="L206" s="243"/>
      <c r="M206" s="244"/>
      <c r="N206" s="245"/>
      <c r="O206" s="245"/>
      <c r="P206" s="245"/>
      <c r="Q206" s="245"/>
      <c r="R206" s="245"/>
      <c r="S206" s="245"/>
      <c r="T206" s="246"/>
      <c r="AT206" s="247" t="s">
        <v>136</v>
      </c>
      <c r="AU206" s="247" t="s">
        <v>85</v>
      </c>
      <c r="AV206" s="12" t="s">
        <v>85</v>
      </c>
      <c r="AW206" s="12" t="s">
        <v>31</v>
      </c>
      <c r="AX206" s="12" t="s">
        <v>75</v>
      </c>
      <c r="AY206" s="247" t="s">
        <v>127</v>
      </c>
    </row>
    <row r="207" s="12" customFormat="1">
      <c r="B207" s="236"/>
      <c r="C207" s="237"/>
      <c r="D207" s="238" t="s">
        <v>136</v>
      </c>
      <c r="E207" s="239" t="s">
        <v>1</v>
      </c>
      <c r="F207" s="240" t="s">
        <v>255</v>
      </c>
      <c r="G207" s="237"/>
      <c r="H207" s="241">
        <v>16.32</v>
      </c>
      <c r="I207" s="242"/>
      <c r="J207" s="237"/>
      <c r="K207" s="237"/>
      <c r="L207" s="243"/>
      <c r="M207" s="244"/>
      <c r="N207" s="245"/>
      <c r="O207" s="245"/>
      <c r="P207" s="245"/>
      <c r="Q207" s="245"/>
      <c r="R207" s="245"/>
      <c r="S207" s="245"/>
      <c r="T207" s="246"/>
      <c r="AT207" s="247" t="s">
        <v>136</v>
      </c>
      <c r="AU207" s="247" t="s">
        <v>85</v>
      </c>
      <c r="AV207" s="12" t="s">
        <v>85</v>
      </c>
      <c r="AW207" s="12" t="s">
        <v>31</v>
      </c>
      <c r="AX207" s="12" t="s">
        <v>75</v>
      </c>
      <c r="AY207" s="247" t="s">
        <v>127</v>
      </c>
    </row>
    <row r="208" s="12" customFormat="1">
      <c r="B208" s="236"/>
      <c r="C208" s="237"/>
      <c r="D208" s="238" t="s">
        <v>136</v>
      </c>
      <c r="E208" s="239" t="s">
        <v>1</v>
      </c>
      <c r="F208" s="240" t="s">
        <v>256</v>
      </c>
      <c r="G208" s="237"/>
      <c r="H208" s="241">
        <v>32.640000000000001</v>
      </c>
      <c r="I208" s="242"/>
      <c r="J208" s="237"/>
      <c r="K208" s="237"/>
      <c r="L208" s="243"/>
      <c r="M208" s="244"/>
      <c r="N208" s="245"/>
      <c r="O208" s="245"/>
      <c r="P208" s="245"/>
      <c r="Q208" s="245"/>
      <c r="R208" s="245"/>
      <c r="S208" s="245"/>
      <c r="T208" s="246"/>
      <c r="AT208" s="247" t="s">
        <v>136</v>
      </c>
      <c r="AU208" s="247" t="s">
        <v>85</v>
      </c>
      <c r="AV208" s="12" t="s">
        <v>85</v>
      </c>
      <c r="AW208" s="12" t="s">
        <v>31</v>
      </c>
      <c r="AX208" s="12" t="s">
        <v>75</v>
      </c>
      <c r="AY208" s="247" t="s">
        <v>127</v>
      </c>
    </row>
    <row r="209" s="13" customFormat="1">
      <c r="B209" s="248"/>
      <c r="C209" s="249"/>
      <c r="D209" s="238" t="s">
        <v>136</v>
      </c>
      <c r="E209" s="250" t="s">
        <v>1</v>
      </c>
      <c r="F209" s="251" t="s">
        <v>159</v>
      </c>
      <c r="G209" s="249"/>
      <c r="H209" s="252">
        <v>461.94</v>
      </c>
      <c r="I209" s="253"/>
      <c r="J209" s="249"/>
      <c r="K209" s="249"/>
      <c r="L209" s="254"/>
      <c r="M209" s="255"/>
      <c r="N209" s="256"/>
      <c r="O209" s="256"/>
      <c r="P209" s="256"/>
      <c r="Q209" s="256"/>
      <c r="R209" s="256"/>
      <c r="S209" s="256"/>
      <c r="T209" s="257"/>
      <c r="AT209" s="258" t="s">
        <v>136</v>
      </c>
      <c r="AU209" s="258" t="s">
        <v>85</v>
      </c>
      <c r="AV209" s="13" t="s">
        <v>134</v>
      </c>
      <c r="AW209" s="13" t="s">
        <v>31</v>
      </c>
      <c r="AX209" s="13" t="s">
        <v>83</v>
      </c>
      <c r="AY209" s="258" t="s">
        <v>127</v>
      </c>
    </row>
    <row r="210" s="11" customFormat="1" ht="22.8" customHeight="1">
      <c r="B210" s="207"/>
      <c r="C210" s="208"/>
      <c r="D210" s="209" t="s">
        <v>74</v>
      </c>
      <c r="E210" s="221" t="s">
        <v>177</v>
      </c>
      <c r="F210" s="221" t="s">
        <v>257</v>
      </c>
      <c r="G210" s="208"/>
      <c r="H210" s="208"/>
      <c r="I210" s="211"/>
      <c r="J210" s="222">
        <f>BK210</f>
        <v>0</v>
      </c>
      <c r="K210" s="208"/>
      <c r="L210" s="213"/>
      <c r="M210" s="214"/>
      <c r="N210" s="215"/>
      <c r="O210" s="215"/>
      <c r="P210" s="216">
        <f>SUM(P211:P212)</f>
        <v>0</v>
      </c>
      <c r="Q210" s="215"/>
      <c r="R210" s="216">
        <f>SUM(R211:R212)</f>
        <v>0.55257000000000001</v>
      </c>
      <c r="S210" s="215"/>
      <c r="T210" s="217">
        <f>SUM(T211:T212)</f>
        <v>0</v>
      </c>
      <c r="AR210" s="218" t="s">
        <v>83</v>
      </c>
      <c r="AT210" s="219" t="s">
        <v>74</v>
      </c>
      <c r="AU210" s="219" t="s">
        <v>83</v>
      </c>
      <c r="AY210" s="218" t="s">
        <v>127</v>
      </c>
      <c r="BK210" s="220">
        <f>SUM(BK211:BK212)</f>
        <v>0</v>
      </c>
    </row>
    <row r="211" s="1" customFormat="1" ht="16.5" customHeight="1">
      <c r="B211" s="37"/>
      <c r="C211" s="223" t="s">
        <v>258</v>
      </c>
      <c r="D211" s="223" t="s">
        <v>129</v>
      </c>
      <c r="E211" s="224" t="s">
        <v>259</v>
      </c>
      <c r="F211" s="225" t="s">
        <v>260</v>
      </c>
      <c r="G211" s="226" t="s">
        <v>261</v>
      </c>
      <c r="H211" s="227">
        <v>1</v>
      </c>
      <c r="I211" s="228"/>
      <c r="J211" s="229">
        <f>ROUND(I211*H211,2)</f>
        <v>0</v>
      </c>
      <c r="K211" s="225" t="s">
        <v>1</v>
      </c>
      <c r="L211" s="42"/>
      <c r="M211" s="230" t="s">
        <v>1</v>
      </c>
      <c r="N211" s="231" t="s">
        <v>40</v>
      </c>
      <c r="O211" s="85"/>
      <c r="P211" s="232">
        <f>O211*H211</f>
        <v>0</v>
      </c>
      <c r="Q211" s="232">
        <v>0.55257000000000001</v>
      </c>
      <c r="R211" s="232">
        <f>Q211*H211</f>
        <v>0.55257000000000001</v>
      </c>
      <c r="S211" s="232">
        <v>0</v>
      </c>
      <c r="T211" s="233">
        <f>S211*H211</f>
        <v>0</v>
      </c>
      <c r="AR211" s="234" t="s">
        <v>134</v>
      </c>
      <c r="AT211" s="234" t="s">
        <v>129</v>
      </c>
      <c r="AU211" s="234" t="s">
        <v>85</v>
      </c>
      <c r="AY211" s="16" t="s">
        <v>127</v>
      </c>
      <c r="BE211" s="235">
        <f>IF(N211="základní",J211,0)</f>
        <v>0</v>
      </c>
      <c r="BF211" s="235">
        <f>IF(N211="snížená",J211,0)</f>
        <v>0</v>
      </c>
      <c r="BG211" s="235">
        <f>IF(N211="zákl. přenesená",J211,0)</f>
        <v>0</v>
      </c>
      <c r="BH211" s="235">
        <f>IF(N211="sníž. přenesená",J211,0)</f>
        <v>0</v>
      </c>
      <c r="BI211" s="235">
        <f>IF(N211="nulová",J211,0)</f>
        <v>0</v>
      </c>
      <c r="BJ211" s="16" t="s">
        <v>83</v>
      </c>
      <c r="BK211" s="235">
        <f>ROUND(I211*H211,2)</f>
        <v>0</v>
      </c>
      <c r="BL211" s="16" t="s">
        <v>134</v>
      </c>
      <c r="BM211" s="234" t="s">
        <v>262</v>
      </c>
    </row>
    <row r="212" s="1" customFormat="1">
      <c r="B212" s="37"/>
      <c r="C212" s="38"/>
      <c r="D212" s="238" t="s">
        <v>164</v>
      </c>
      <c r="E212" s="38"/>
      <c r="F212" s="259" t="s">
        <v>263</v>
      </c>
      <c r="G212" s="38"/>
      <c r="H212" s="38"/>
      <c r="I212" s="138"/>
      <c r="J212" s="38"/>
      <c r="K212" s="38"/>
      <c r="L212" s="42"/>
      <c r="M212" s="260"/>
      <c r="N212" s="85"/>
      <c r="O212" s="85"/>
      <c r="P212" s="85"/>
      <c r="Q212" s="85"/>
      <c r="R212" s="85"/>
      <c r="S212" s="85"/>
      <c r="T212" s="86"/>
      <c r="AT212" s="16" t="s">
        <v>164</v>
      </c>
      <c r="AU212" s="16" t="s">
        <v>85</v>
      </c>
    </row>
    <row r="213" s="11" customFormat="1" ht="22.8" customHeight="1">
      <c r="B213" s="207"/>
      <c r="C213" s="208"/>
      <c r="D213" s="209" t="s">
        <v>74</v>
      </c>
      <c r="E213" s="221" t="s">
        <v>187</v>
      </c>
      <c r="F213" s="221" t="s">
        <v>264</v>
      </c>
      <c r="G213" s="208"/>
      <c r="H213" s="208"/>
      <c r="I213" s="211"/>
      <c r="J213" s="222">
        <f>BK213</f>
        <v>0</v>
      </c>
      <c r="K213" s="208"/>
      <c r="L213" s="213"/>
      <c r="M213" s="214"/>
      <c r="N213" s="215"/>
      <c r="O213" s="215"/>
      <c r="P213" s="216">
        <f>SUM(P214:P237)</f>
        <v>0</v>
      </c>
      <c r="Q213" s="215"/>
      <c r="R213" s="216">
        <f>SUM(R214:R237)</f>
        <v>0</v>
      </c>
      <c r="S213" s="215"/>
      <c r="T213" s="217">
        <f>SUM(T214:T237)</f>
        <v>21.574629999999999</v>
      </c>
      <c r="AR213" s="218" t="s">
        <v>83</v>
      </c>
      <c r="AT213" s="219" t="s">
        <v>74</v>
      </c>
      <c r="AU213" s="219" t="s">
        <v>83</v>
      </c>
      <c r="AY213" s="218" t="s">
        <v>127</v>
      </c>
      <c r="BK213" s="220">
        <f>SUM(BK214:BK237)</f>
        <v>0</v>
      </c>
    </row>
    <row r="214" s="1" customFormat="1" ht="60" customHeight="1">
      <c r="B214" s="37"/>
      <c r="C214" s="223" t="s">
        <v>265</v>
      </c>
      <c r="D214" s="223" t="s">
        <v>129</v>
      </c>
      <c r="E214" s="224" t="s">
        <v>266</v>
      </c>
      <c r="F214" s="225" t="s">
        <v>267</v>
      </c>
      <c r="G214" s="226" t="s">
        <v>231</v>
      </c>
      <c r="H214" s="227">
        <v>12</v>
      </c>
      <c r="I214" s="228"/>
      <c r="J214" s="229">
        <f>ROUND(I214*H214,2)</f>
        <v>0</v>
      </c>
      <c r="K214" s="225" t="s">
        <v>133</v>
      </c>
      <c r="L214" s="42"/>
      <c r="M214" s="230" t="s">
        <v>1</v>
      </c>
      <c r="N214" s="231" t="s">
        <v>40</v>
      </c>
      <c r="O214" s="85"/>
      <c r="P214" s="232">
        <f>O214*H214</f>
        <v>0</v>
      </c>
      <c r="Q214" s="232">
        <v>0</v>
      </c>
      <c r="R214" s="232">
        <f>Q214*H214</f>
        <v>0</v>
      </c>
      <c r="S214" s="232">
        <v>0.023</v>
      </c>
      <c r="T214" s="233">
        <f>S214*H214</f>
        <v>0.27600000000000002</v>
      </c>
      <c r="AR214" s="234" t="s">
        <v>134</v>
      </c>
      <c r="AT214" s="234" t="s">
        <v>129</v>
      </c>
      <c r="AU214" s="234" t="s">
        <v>85</v>
      </c>
      <c r="AY214" s="16" t="s">
        <v>127</v>
      </c>
      <c r="BE214" s="235">
        <f>IF(N214="základní",J214,0)</f>
        <v>0</v>
      </c>
      <c r="BF214" s="235">
        <f>IF(N214="snížená",J214,0)</f>
        <v>0</v>
      </c>
      <c r="BG214" s="235">
        <f>IF(N214="zákl. přenesená",J214,0)</f>
        <v>0</v>
      </c>
      <c r="BH214" s="235">
        <f>IF(N214="sníž. přenesená",J214,0)</f>
        <v>0</v>
      </c>
      <c r="BI214" s="235">
        <f>IF(N214="nulová",J214,0)</f>
        <v>0</v>
      </c>
      <c r="BJ214" s="16" t="s">
        <v>83</v>
      </c>
      <c r="BK214" s="235">
        <f>ROUND(I214*H214,2)</f>
        <v>0</v>
      </c>
      <c r="BL214" s="16" t="s">
        <v>134</v>
      </c>
      <c r="BM214" s="234" t="s">
        <v>268</v>
      </c>
    </row>
    <row r="215" s="1" customFormat="1" ht="72" customHeight="1">
      <c r="B215" s="37"/>
      <c r="C215" s="223" t="s">
        <v>269</v>
      </c>
      <c r="D215" s="223" t="s">
        <v>129</v>
      </c>
      <c r="E215" s="224" t="s">
        <v>270</v>
      </c>
      <c r="F215" s="225" t="s">
        <v>271</v>
      </c>
      <c r="G215" s="226" t="s">
        <v>231</v>
      </c>
      <c r="H215" s="227">
        <v>461.94</v>
      </c>
      <c r="I215" s="228"/>
      <c r="J215" s="229">
        <f>ROUND(I215*H215,2)</f>
        <v>0</v>
      </c>
      <c r="K215" s="225" t="s">
        <v>133</v>
      </c>
      <c r="L215" s="42"/>
      <c r="M215" s="230" t="s">
        <v>1</v>
      </c>
      <c r="N215" s="231" t="s">
        <v>40</v>
      </c>
      <c r="O215" s="85"/>
      <c r="P215" s="232">
        <f>O215*H215</f>
        <v>0</v>
      </c>
      <c r="Q215" s="232">
        <v>0</v>
      </c>
      <c r="R215" s="232">
        <f>Q215*H215</f>
        <v>0</v>
      </c>
      <c r="S215" s="232">
        <v>0.027</v>
      </c>
      <c r="T215" s="233">
        <f>S215*H215</f>
        <v>12.472379999999999</v>
      </c>
      <c r="AR215" s="234" t="s">
        <v>134</v>
      </c>
      <c r="AT215" s="234" t="s">
        <v>129</v>
      </c>
      <c r="AU215" s="234" t="s">
        <v>85</v>
      </c>
      <c r="AY215" s="16" t="s">
        <v>127</v>
      </c>
      <c r="BE215" s="235">
        <f>IF(N215="základní",J215,0)</f>
        <v>0</v>
      </c>
      <c r="BF215" s="235">
        <f>IF(N215="snížená",J215,0)</f>
        <v>0</v>
      </c>
      <c r="BG215" s="235">
        <f>IF(N215="zákl. přenesená",J215,0)</f>
        <v>0</v>
      </c>
      <c r="BH215" s="235">
        <f>IF(N215="sníž. přenesená",J215,0)</f>
        <v>0</v>
      </c>
      <c r="BI215" s="235">
        <f>IF(N215="nulová",J215,0)</f>
        <v>0</v>
      </c>
      <c r="BJ215" s="16" t="s">
        <v>83</v>
      </c>
      <c r="BK215" s="235">
        <f>ROUND(I215*H215,2)</f>
        <v>0</v>
      </c>
      <c r="BL215" s="16" t="s">
        <v>134</v>
      </c>
      <c r="BM215" s="234" t="s">
        <v>272</v>
      </c>
    </row>
    <row r="216" s="1" customFormat="1" ht="24" customHeight="1">
      <c r="B216" s="37"/>
      <c r="C216" s="223" t="s">
        <v>7</v>
      </c>
      <c r="D216" s="223" t="s">
        <v>129</v>
      </c>
      <c r="E216" s="224" t="s">
        <v>273</v>
      </c>
      <c r="F216" s="225" t="s">
        <v>274</v>
      </c>
      <c r="G216" s="226" t="s">
        <v>231</v>
      </c>
      <c r="H216" s="227">
        <v>593.94000000000005</v>
      </c>
      <c r="I216" s="228"/>
      <c r="J216" s="229">
        <f>ROUND(I216*H216,2)</f>
        <v>0</v>
      </c>
      <c r="K216" s="225" t="s">
        <v>133</v>
      </c>
      <c r="L216" s="42"/>
      <c r="M216" s="230" t="s">
        <v>1</v>
      </c>
      <c r="N216" s="231" t="s">
        <v>40</v>
      </c>
      <c r="O216" s="85"/>
      <c r="P216" s="232">
        <f>O216*H216</f>
        <v>0</v>
      </c>
      <c r="Q216" s="232">
        <v>0</v>
      </c>
      <c r="R216" s="232">
        <f>Q216*H216</f>
        <v>0</v>
      </c>
      <c r="S216" s="232">
        <v>0</v>
      </c>
      <c r="T216" s="233">
        <f>S216*H216</f>
        <v>0</v>
      </c>
      <c r="AR216" s="234" t="s">
        <v>134</v>
      </c>
      <c r="AT216" s="234" t="s">
        <v>129</v>
      </c>
      <c r="AU216" s="234" t="s">
        <v>85</v>
      </c>
      <c r="AY216" s="16" t="s">
        <v>127</v>
      </c>
      <c r="BE216" s="235">
        <f>IF(N216="základní",J216,0)</f>
        <v>0</v>
      </c>
      <c r="BF216" s="235">
        <f>IF(N216="snížená",J216,0)</f>
        <v>0</v>
      </c>
      <c r="BG216" s="235">
        <f>IF(N216="zákl. přenesená",J216,0)</f>
        <v>0</v>
      </c>
      <c r="BH216" s="235">
        <f>IF(N216="sníž. přenesená",J216,0)</f>
        <v>0</v>
      </c>
      <c r="BI216" s="235">
        <f>IF(N216="nulová",J216,0)</f>
        <v>0</v>
      </c>
      <c r="BJ216" s="16" t="s">
        <v>83</v>
      </c>
      <c r="BK216" s="235">
        <f>ROUND(I216*H216,2)</f>
        <v>0</v>
      </c>
      <c r="BL216" s="16" t="s">
        <v>134</v>
      </c>
      <c r="BM216" s="234" t="s">
        <v>275</v>
      </c>
    </row>
    <row r="217" s="14" customFormat="1">
      <c r="B217" s="261"/>
      <c r="C217" s="262"/>
      <c r="D217" s="238" t="s">
        <v>136</v>
      </c>
      <c r="E217" s="263" t="s">
        <v>1</v>
      </c>
      <c r="F217" s="264" t="s">
        <v>276</v>
      </c>
      <c r="G217" s="262"/>
      <c r="H217" s="263" t="s">
        <v>1</v>
      </c>
      <c r="I217" s="265"/>
      <c r="J217" s="262"/>
      <c r="K217" s="262"/>
      <c r="L217" s="266"/>
      <c r="M217" s="267"/>
      <c r="N217" s="268"/>
      <c r="O217" s="268"/>
      <c r="P217" s="268"/>
      <c r="Q217" s="268"/>
      <c r="R217" s="268"/>
      <c r="S217" s="268"/>
      <c r="T217" s="269"/>
      <c r="AT217" s="270" t="s">
        <v>136</v>
      </c>
      <c r="AU217" s="270" t="s">
        <v>85</v>
      </c>
      <c r="AV217" s="14" t="s">
        <v>83</v>
      </c>
      <c r="AW217" s="14" t="s">
        <v>31</v>
      </c>
      <c r="AX217" s="14" t="s">
        <v>75</v>
      </c>
      <c r="AY217" s="270" t="s">
        <v>127</v>
      </c>
    </row>
    <row r="218" s="12" customFormat="1">
      <c r="B218" s="236"/>
      <c r="C218" s="237"/>
      <c r="D218" s="238" t="s">
        <v>136</v>
      </c>
      <c r="E218" s="239" t="s">
        <v>1</v>
      </c>
      <c r="F218" s="240" t="s">
        <v>277</v>
      </c>
      <c r="G218" s="237"/>
      <c r="H218" s="241">
        <v>461.94</v>
      </c>
      <c r="I218" s="242"/>
      <c r="J218" s="237"/>
      <c r="K218" s="237"/>
      <c r="L218" s="243"/>
      <c r="M218" s="244"/>
      <c r="N218" s="245"/>
      <c r="O218" s="245"/>
      <c r="P218" s="245"/>
      <c r="Q218" s="245"/>
      <c r="R218" s="245"/>
      <c r="S218" s="245"/>
      <c r="T218" s="246"/>
      <c r="AT218" s="247" t="s">
        <v>136</v>
      </c>
      <c r="AU218" s="247" t="s">
        <v>85</v>
      </c>
      <c r="AV218" s="12" t="s">
        <v>85</v>
      </c>
      <c r="AW218" s="12" t="s">
        <v>31</v>
      </c>
      <c r="AX218" s="12" t="s">
        <v>75</v>
      </c>
      <c r="AY218" s="247" t="s">
        <v>127</v>
      </c>
    </row>
    <row r="219" s="14" customFormat="1">
      <c r="B219" s="261"/>
      <c r="C219" s="262"/>
      <c r="D219" s="238" t="s">
        <v>136</v>
      </c>
      <c r="E219" s="263" t="s">
        <v>1</v>
      </c>
      <c r="F219" s="264" t="s">
        <v>278</v>
      </c>
      <c r="G219" s="262"/>
      <c r="H219" s="263" t="s">
        <v>1</v>
      </c>
      <c r="I219" s="265"/>
      <c r="J219" s="262"/>
      <c r="K219" s="262"/>
      <c r="L219" s="266"/>
      <c r="M219" s="267"/>
      <c r="N219" s="268"/>
      <c r="O219" s="268"/>
      <c r="P219" s="268"/>
      <c r="Q219" s="268"/>
      <c r="R219" s="268"/>
      <c r="S219" s="268"/>
      <c r="T219" s="269"/>
      <c r="AT219" s="270" t="s">
        <v>136</v>
      </c>
      <c r="AU219" s="270" t="s">
        <v>85</v>
      </c>
      <c r="AV219" s="14" t="s">
        <v>83</v>
      </c>
      <c r="AW219" s="14" t="s">
        <v>31</v>
      </c>
      <c r="AX219" s="14" t="s">
        <v>75</v>
      </c>
      <c r="AY219" s="270" t="s">
        <v>127</v>
      </c>
    </row>
    <row r="220" s="12" customFormat="1">
      <c r="B220" s="236"/>
      <c r="C220" s="237"/>
      <c r="D220" s="238" t="s">
        <v>136</v>
      </c>
      <c r="E220" s="239" t="s">
        <v>1</v>
      </c>
      <c r="F220" s="240" t="s">
        <v>279</v>
      </c>
      <c r="G220" s="237"/>
      <c r="H220" s="241">
        <v>120</v>
      </c>
      <c r="I220" s="242"/>
      <c r="J220" s="237"/>
      <c r="K220" s="237"/>
      <c r="L220" s="243"/>
      <c r="M220" s="244"/>
      <c r="N220" s="245"/>
      <c r="O220" s="245"/>
      <c r="P220" s="245"/>
      <c r="Q220" s="245"/>
      <c r="R220" s="245"/>
      <c r="S220" s="245"/>
      <c r="T220" s="246"/>
      <c r="AT220" s="247" t="s">
        <v>136</v>
      </c>
      <c r="AU220" s="247" t="s">
        <v>85</v>
      </c>
      <c r="AV220" s="12" t="s">
        <v>85</v>
      </c>
      <c r="AW220" s="12" t="s">
        <v>31</v>
      </c>
      <c r="AX220" s="12" t="s">
        <v>75</v>
      </c>
      <c r="AY220" s="247" t="s">
        <v>127</v>
      </c>
    </row>
    <row r="221" s="14" customFormat="1">
      <c r="B221" s="261"/>
      <c r="C221" s="262"/>
      <c r="D221" s="238" t="s">
        <v>136</v>
      </c>
      <c r="E221" s="263" t="s">
        <v>1</v>
      </c>
      <c r="F221" s="264" t="s">
        <v>280</v>
      </c>
      <c r="G221" s="262"/>
      <c r="H221" s="263" t="s">
        <v>1</v>
      </c>
      <c r="I221" s="265"/>
      <c r="J221" s="262"/>
      <c r="K221" s="262"/>
      <c r="L221" s="266"/>
      <c r="M221" s="267"/>
      <c r="N221" s="268"/>
      <c r="O221" s="268"/>
      <c r="P221" s="268"/>
      <c r="Q221" s="268"/>
      <c r="R221" s="268"/>
      <c r="S221" s="268"/>
      <c r="T221" s="269"/>
      <c r="AT221" s="270" t="s">
        <v>136</v>
      </c>
      <c r="AU221" s="270" t="s">
        <v>85</v>
      </c>
      <c r="AV221" s="14" t="s">
        <v>83</v>
      </c>
      <c r="AW221" s="14" t="s">
        <v>31</v>
      </c>
      <c r="AX221" s="14" t="s">
        <v>75</v>
      </c>
      <c r="AY221" s="270" t="s">
        <v>127</v>
      </c>
    </row>
    <row r="222" s="12" customFormat="1">
      <c r="B222" s="236"/>
      <c r="C222" s="237"/>
      <c r="D222" s="238" t="s">
        <v>136</v>
      </c>
      <c r="E222" s="239" t="s">
        <v>1</v>
      </c>
      <c r="F222" s="240" t="s">
        <v>244</v>
      </c>
      <c r="G222" s="237"/>
      <c r="H222" s="241">
        <v>12</v>
      </c>
      <c r="I222" s="242"/>
      <c r="J222" s="237"/>
      <c r="K222" s="237"/>
      <c r="L222" s="243"/>
      <c r="M222" s="244"/>
      <c r="N222" s="245"/>
      <c r="O222" s="245"/>
      <c r="P222" s="245"/>
      <c r="Q222" s="245"/>
      <c r="R222" s="245"/>
      <c r="S222" s="245"/>
      <c r="T222" s="246"/>
      <c r="AT222" s="247" t="s">
        <v>136</v>
      </c>
      <c r="AU222" s="247" t="s">
        <v>85</v>
      </c>
      <c r="AV222" s="12" t="s">
        <v>85</v>
      </c>
      <c r="AW222" s="12" t="s">
        <v>31</v>
      </c>
      <c r="AX222" s="12" t="s">
        <v>75</v>
      </c>
      <c r="AY222" s="247" t="s">
        <v>127</v>
      </c>
    </row>
    <row r="223" s="13" customFormat="1">
      <c r="B223" s="248"/>
      <c r="C223" s="249"/>
      <c r="D223" s="238" t="s">
        <v>136</v>
      </c>
      <c r="E223" s="250" t="s">
        <v>1</v>
      </c>
      <c r="F223" s="251" t="s">
        <v>159</v>
      </c>
      <c r="G223" s="249"/>
      <c r="H223" s="252">
        <v>593.94000000000005</v>
      </c>
      <c r="I223" s="253"/>
      <c r="J223" s="249"/>
      <c r="K223" s="249"/>
      <c r="L223" s="254"/>
      <c r="M223" s="255"/>
      <c r="N223" s="256"/>
      <c r="O223" s="256"/>
      <c r="P223" s="256"/>
      <c r="Q223" s="256"/>
      <c r="R223" s="256"/>
      <c r="S223" s="256"/>
      <c r="T223" s="257"/>
      <c r="AT223" s="258" t="s">
        <v>136</v>
      </c>
      <c r="AU223" s="258" t="s">
        <v>85</v>
      </c>
      <c r="AV223" s="13" t="s">
        <v>134</v>
      </c>
      <c r="AW223" s="13" t="s">
        <v>31</v>
      </c>
      <c r="AX223" s="13" t="s">
        <v>83</v>
      </c>
      <c r="AY223" s="258" t="s">
        <v>127</v>
      </c>
    </row>
    <row r="224" s="1" customFormat="1" ht="24" customHeight="1">
      <c r="B224" s="37"/>
      <c r="C224" s="223" t="s">
        <v>281</v>
      </c>
      <c r="D224" s="223" t="s">
        <v>129</v>
      </c>
      <c r="E224" s="224" t="s">
        <v>282</v>
      </c>
      <c r="F224" s="225" t="s">
        <v>283</v>
      </c>
      <c r="G224" s="226" t="s">
        <v>140</v>
      </c>
      <c r="H224" s="227">
        <v>7.0609999999999999</v>
      </c>
      <c r="I224" s="228"/>
      <c r="J224" s="229">
        <f>ROUND(I224*H224,2)</f>
        <v>0</v>
      </c>
      <c r="K224" s="225" t="s">
        <v>133</v>
      </c>
      <c r="L224" s="42"/>
      <c r="M224" s="230" t="s">
        <v>1</v>
      </c>
      <c r="N224" s="231" t="s">
        <v>40</v>
      </c>
      <c r="O224" s="85"/>
      <c r="P224" s="232">
        <f>O224*H224</f>
        <v>0</v>
      </c>
      <c r="Q224" s="232">
        <v>0</v>
      </c>
      <c r="R224" s="232">
        <f>Q224*H224</f>
        <v>0</v>
      </c>
      <c r="S224" s="232">
        <v>1.25</v>
      </c>
      <c r="T224" s="233">
        <f>S224*H224</f>
        <v>8.8262499999999999</v>
      </c>
      <c r="AR224" s="234" t="s">
        <v>134</v>
      </c>
      <c r="AT224" s="234" t="s">
        <v>129</v>
      </c>
      <c r="AU224" s="234" t="s">
        <v>85</v>
      </c>
      <c r="AY224" s="16" t="s">
        <v>127</v>
      </c>
      <c r="BE224" s="235">
        <f>IF(N224="základní",J224,0)</f>
        <v>0</v>
      </c>
      <c r="BF224" s="235">
        <f>IF(N224="snížená",J224,0)</f>
        <v>0</v>
      </c>
      <c r="BG224" s="235">
        <f>IF(N224="zákl. přenesená",J224,0)</f>
        <v>0</v>
      </c>
      <c r="BH224" s="235">
        <f>IF(N224="sníž. přenesená",J224,0)</f>
        <v>0</v>
      </c>
      <c r="BI224" s="235">
        <f>IF(N224="nulová",J224,0)</f>
        <v>0</v>
      </c>
      <c r="BJ224" s="16" t="s">
        <v>83</v>
      </c>
      <c r="BK224" s="235">
        <f>ROUND(I224*H224,2)</f>
        <v>0</v>
      </c>
      <c r="BL224" s="16" t="s">
        <v>134</v>
      </c>
      <c r="BM224" s="234" t="s">
        <v>284</v>
      </c>
    </row>
    <row r="225" s="14" customFormat="1">
      <c r="B225" s="261"/>
      <c r="C225" s="262"/>
      <c r="D225" s="238" t="s">
        <v>136</v>
      </c>
      <c r="E225" s="263" t="s">
        <v>1</v>
      </c>
      <c r="F225" s="264" t="s">
        <v>199</v>
      </c>
      <c r="G225" s="262"/>
      <c r="H225" s="263" t="s">
        <v>1</v>
      </c>
      <c r="I225" s="265"/>
      <c r="J225" s="262"/>
      <c r="K225" s="262"/>
      <c r="L225" s="266"/>
      <c r="M225" s="267"/>
      <c r="N225" s="268"/>
      <c r="O225" s="268"/>
      <c r="P225" s="268"/>
      <c r="Q225" s="268"/>
      <c r="R225" s="268"/>
      <c r="S225" s="268"/>
      <c r="T225" s="269"/>
      <c r="AT225" s="270" t="s">
        <v>136</v>
      </c>
      <c r="AU225" s="270" t="s">
        <v>85</v>
      </c>
      <c r="AV225" s="14" t="s">
        <v>83</v>
      </c>
      <c r="AW225" s="14" t="s">
        <v>31</v>
      </c>
      <c r="AX225" s="14" t="s">
        <v>75</v>
      </c>
      <c r="AY225" s="270" t="s">
        <v>127</v>
      </c>
    </row>
    <row r="226" s="12" customFormat="1">
      <c r="B226" s="236"/>
      <c r="C226" s="237"/>
      <c r="D226" s="238" t="s">
        <v>136</v>
      </c>
      <c r="E226" s="239" t="s">
        <v>1</v>
      </c>
      <c r="F226" s="240" t="s">
        <v>285</v>
      </c>
      <c r="G226" s="237"/>
      <c r="H226" s="241">
        <v>0.75</v>
      </c>
      <c r="I226" s="242"/>
      <c r="J226" s="237"/>
      <c r="K226" s="237"/>
      <c r="L226" s="243"/>
      <c r="M226" s="244"/>
      <c r="N226" s="245"/>
      <c r="O226" s="245"/>
      <c r="P226" s="245"/>
      <c r="Q226" s="245"/>
      <c r="R226" s="245"/>
      <c r="S226" s="245"/>
      <c r="T226" s="246"/>
      <c r="AT226" s="247" t="s">
        <v>136</v>
      </c>
      <c r="AU226" s="247" t="s">
        <v>85</v>
      </c>
      <c r="AV226" s="12" t="s">
        <v>85</v>
      </c>
      <c r="AW226" s="12" t="s">
        <v>31</v>
      </c>
      <c r="AX226" s="12" t="s">
        <v>75</v>
      </c>
      <c r="AY226" s="247" t="s">
        <v>127</v>
      </c>
    </row>
    <row r="227" s="14" customFormat="1">
      <c r="B227" s="261"/>
      <c r="C227" s="262"/>
      <c r="D227" s="238" t="s">
        <v>136</v>
      </c>
      <c r="E227" s="263" t="s">
        <v>1</v>
      </c>
      <c r="F227" s="264" t="s">
        <v>213</v>
      </c>
      <c r="G227" s="262"/>
      <c r="H227" s="263" t="s">
        <v>1</v>
      </c>
      <c r="I227" s="265"/>
      <c r="J227" s="262"/>
      <c r="K227" s="262"/>
      <c r="L227" s="266"/>
      <c r="M227" s="267"/>
      <c r="N227" s="268"/>
      <c r="O227" s="268"/>
      <c r="P227" s="268"/>
      <c r="Q227" s="268"/>
      <c r="R227" s="268"/>
      <c r="S227" s="268"/>
      <c r="T227" s="269"/>
      <c r="AT227" s="270" t="s">
        <v>136</v>
      </c>
      <c r="AU227" s="270" t="s">
        <v>85</v>
      </c>
      <c r="AV227" s="14" t="s">
        <v>83</v>
      </c>
      <c r="AW227" s="14" t="s">
        <v>31</v>
      </c>
      <c r="AX227" s="14" t="s">
        <v>75</v>
      </c>
      <c r="AY227" s="270" t="s">
        <v>127</v>
      </c>
    </row>
    <row r="228" s="12" customFormat="1">
      <c r="B228" s="236"/>
      <c r="C228" s="237"/>
      <c r="D228" s="238" t="s">
        <v>136</v>
      </c>
      <c r="E228" s="239" t="s">
        <v>1</v>
      </c>
      <c r="F228" s="240" t="s">
        <v>214</v>
      </c>
      <c r="G228" s="237"/>
      <c r="H228" s="241">
        <v>0.69999999999999996</v>
      </c>
      <c r="I228" s="242"/>
      <c r="J228" s="237"/>
      <c r="K228" s="237"/>
      <c r="L228" s="243"/>
      <c r="M228" s="244"/>
      <c r="N228" s="245"/>
      <c r="O228" s="245"/>
      <c r="P228" s="245"/>
      <c r="Q228" s="245"/>
      <c r="R228" s="245"/>
      <c r="S228" s="245"/>
      <c r="T228" s="246"/>
      <c r="AT228" s="247" t="s">
        <v>136</v>
      </c>
      <c r="AU228" s="247" t="s">
        <v>85</v>
      </c>
      <c r="AV228" s="12" t="s">
        <v>85</v>
      </c>
      <c r="AW228" s="12" t="s">
        <v>31</v>
      </c>
      <c r="AX228" s="12" t="s">
        <v>75</v>
      </c>
      <c r="AY228" s="247" t="s">
        <v>127</v>
      </c>
    </row>
    <row r="229" s="14" customFormat="1">
      <c r="B229" s="261"/>
      <c r="C229" s="262"/>
      <c r="D229" s="238" t="s">
        <v>136</v>
      </c>
      <c r="E229" s="263" t="s">
        <v>1</v>
      </c>
      <c r="F229" s="264" t="s">
        <v>215</v>
      </c>
      <c r="G229" s="262"/>
      <c r="H229" s="263" t="s">
        <v>1</v>
      </c>
      <c r="I229" s="265"/>
      <c r="J229" s="262"/>
      <c r="K229" s="262"/>
      <c r="L229" s="266"/>
      <c r="M229" s="267"/>
      <c r="N229" s="268"/>
      <c r="O229" s="268"/>
      <c r="P229" s="268"/>
      <c r="Q229" s="268"/>
      <c r="R229" s="268"/>
      <c r="S229" s="268"/>
      <c r="T229" s="269"/>
      <c r="AT229" s="270" t="s">
        <v>136</v>
      </c>
      <c r="AU229" s="270" t="s">
        <v>85</v>
      </c>
      <c r="AV229" s="14" t="s">
        <v>83</v>
      </c>
      <c r="AW229" s="14" t="s">
        <v>31</v>
      </c>
      <c r="AX229" s="14" t="s">
        <v>75</v>
      </c>
      <c r="AY229" s="270" t="s">
        <v>127</v>
      </c>
    </row>
    <row r="230" s="12" customFormat="1">
      <c r="B230" s="236"/>
      <c r="C230" s="237"/>
      <c r="D230" s="238" t="s">
        <v>136</v>
      </c>
      <c r="E230" s="239" t="s">
        <v>1</v>
      </c>
      <c r="F230" s="240" t="s">
        <v>216</v>
      </c>
      <c r="G230" s="237"/>
      <c r="H230" s="241">
        <v>1.6000000000000001</v>
      </c>
      <c r="I230" s="242"/>
      <c r="J230" s="237"/>
      <c r="K230" s="237"/>
      <c r="L230" s="243"/>
      <c r="M230" s="244"/>
      <c r="N230" s="245"/>
      <c r="O230" s="245"/>
      <c r="P230" s="245"/>
      <c r="Q230" s="245"/>
      <c r="R230" s="245"/>
      <c r="S230" s="245"/>
      <c r="T230" s="246"/>
      <c r="AT230" s="247" t="s">
        <v>136</v>
      </c>
      <c r="AU230" s="247" t="s">
        <v>85</v>
      </c>
      <c r="AV230" s="12" t="s">
        <v>85</v>
      </c>
      <c r="AW230" s="12" t="s">
        <v>31</v>
      </c>
      <c r="AX230" s="12" t="s">
        <v>75</v>
      </c>
      <c r="AY230" s="247" t="s">
        <v>127</v>
      </c>
    </row>
    <row r="231" s="14" customFormat="1">
      <c r="B231" s="261"/>
      <c r="C231" s="262"/>
      <c r="D231" s="238" t="s">
        <v>136</v>
      </c>
      <c r="E231" s="263" t="s">
        <v>1</v>
      </c>
      <c r="F231" s="264" t="s">
        <v>217</v>
      </c>
      <c r="G231" s="262"/>
      <c r="H231" s="263" t="s">
        <v>1</v>
      </c>
      <c r="I231" s="265"/>
      <c r="J231" s="262"/>
      <c r="K231" s="262"/>
      <c r="L231" s="266"/>
      <c r="M231" s="267"/>
      <c r="N231" s="268"/>
      <c r="O231" s="268"/>
      <c r="P231" s="268"/>
      <c r="Q231" s="268"/>
      <c r="R231" s="268"/>
      <c r="S231" s="268"/>
      <c r="T231" s="269"/>
      <c r="AT231" s="270" t="s">
        <v>136</v>
      </c>
      <c r="AU231" s="270" t="s">
        <v>85</v>
      </c>
      <c r="AV231" s="14" t="s">
        <v>83</v>
      </c>
      <c r="AW231" s="14" t="s">
        <v>31</v>
      </c>
      <c r="AX231" s="14" t="s">
        <v>75</v>
      </c>
      <c r="AY231" s="270" t="s">
        <v>127</v>
      </c>
    </row>
    <row r="232" s="12" customFormat="1">
      <c r="B232" s="236"/>
      <c r="C232" s="237"/>
      <c r="D232" s="238" t="s">
        <v>136</v>
      </c>
      <c r="E232" s="239" t="s">
        <v>1</v>
      </c>
      <c r="F232" s="240" t="s">
        <v>214</v>
      </c>
      <c r="G232" s="237"/>
      <c r="H232" s="241">
        <v>0.69999999999999996</v>
      </c>
      <c r="I232" s="242"/>
      <c r="J232" s="237"/>
      <c r="K232" s="237"/>
      <c r="L232" s="243"/>
      <c r="M232" s="244"/>
      <c r="N232" s="245"/>
      <c r="O232" s="245"/>
      <c r="P232" s="245"/>
      <c r="Q232" s="245"/>
      <c r="R232" s="245"/>
      <c r="S232" s="245"/>
      <c r="T232" s="246"/>
      <c r="AT232" s="247" t="s">
        <v>136</v>
      </c>
      <c r="AU232" s="247" t="s">
        <v>85</v>
      </c>
      <c r="AV232" s="12" t="s">
        <v>85</v>
      </c>
      <c r="AW232" s="12" t="s">
        <v>31</v>
      </c>
      <c r="AX232" s="12" t="s">
        <v>75</v>
      </c>
      <c r="AY232" s="247" t="s">
        <v>127</v>
      </c>
    </row>
    <row r="233" s="14" customFormat="1">
      <c r="B233" s="261"/>
      <c r="C233" s="262"/>
      <c r="D233" s="238" t="s">
        <v>136</v>
      </c>
      <c r="E233" s="263" t="s">
        <v>1</v>
      </c>
      <c r="F233" s="264" t="s">
        <v>218</v>
      </c>
      <c r="G233" s="262"/>
      <c r="H233" s="263" t="s">
        <v>1</v>
      </c>
      <c r="I233" s="265"/>
      <c r="J233" s="262"/>
      <c r="K233" s="262"/>
      <c r="L233" s="266"/>
      <c r="M233" s="267"/>
      <c r="N233" s="268"/>
      <c r="O233" s="268"/>
      <c r="P233" s="268"/>
      <c r="Q233" s="268"/>
      <c r="R233" s="268"/>
      <c r="S233" s="268"/>
      <c r="T233" s="269"/>
      <c r="AT233" s="270" t="s">
        <v>136</v>
      </c>
      <c r="AU233" s="270" t="s">
        <v>85</v>
      </c>
      <c r="AV233" s="14" t="s">
        <v>83</v>
      </c>
      <c r="AW233" s="14" t="s">
        <v>31</v>
      </c>
      <c r="AX233" s="14" t="s">
        <v>75</v>
      </c>
      <c r="AY233" s="270" t="s">
        <v>127</v>
      </c>
    </row>
    <row r="234" s="12" customFormat="1">
      <c r="B234" s="236"/>
      <c r="C234" s="237"/>
      <c r="D234" s="238" t="s">
        <v>136</v>
      </c>
      <c r="E234" s="239" t="s">
        <v>1</v>
      </c>
      <c r="F234" s="240" t="s">
        <v>219</v>
      </c>
      <c r="G234" s="237"/>
      <c r="H234" s="241">
        <v>3.1360000000000001</v>
      </c>
      <c r="I234" s="242"/>
      <c r="J234" s="237"/>
      <c r="K234" s="237"/>
      <c r="L234" s="243"/>
      <c r="M234" s="244"/>
      <c r="N234" s="245"/>
      <c r="O234" s="245"/>
      <c r="P234" s="245"/>
      <c r="Q234" s="245"/>
      <c r="R234" s="245"/>
      <c r="S234" s="245"/>
      <c r="T234" s="246"/>
      <c r="AT234" s="247" t="s">
        <v>136</v>
      </c>
      <c r="AU234" s="247" t="s">
        <v>85</v>
      </c>
      <c r="AV234" s="12" t="s">
        <v>85</v>
      </c>
      <c r="AW234" s="12" t="s">
        <v>31</v>
      </c>
      <c r="AX234" s="12" t="s">
        <v>75</v>
      </c>
      <c r="AY234" s="247" t="s">
        <v>127</v>
      </c>
    </row>
    <row r="235" s="14" customFormat="1">
      <c r="B235" s="261"/>
      <c r="C235" s="262"/>
      <c r="D235" s="238" t="s">
        <v>136</v>
      </c>
      <c r="E235" s="263" t="s">
        <v>1</v>
      </c>
      <c r="F235" s="264" t="s">
        <v>208</v>
      </c>
      <c r="G235" s="262"/>
      <c r="H235" s="263" t="s">
        <v>1</v>
      </c>
      <c r="I235" s="265"/>
      <c r="J235" s="262"/>
      <c r="K235" s="262"/>
      <c r="L235" s="266"/>
      <c r="M235" s="267"/>
      <c r="N235" s="268"/>
      <c r="O235" s="268"/>
      <c r="P235" s="268"/>
      <c r="Q235" s="268"/>
      <c r="R235" s="268"/>
      <c r="S235" s="268"/>
      <c r="T235" s="269"/>
      <c r="AT235" s="270" t="s">
        <v>136</v>
      </c>
      <c r="AU235" s="270" t="s">
        <v>85</v>
      </c>
      <c r="AV235" s="14" t="s">
        <v>83</v>
      </c>
      <c r="AW235" s="14" t="s">
        <v>31</v>
      </c>
      <c r="AX235" s="14" t="s">
        <v>75</v>
      </c>
      <c r="AY235" s="270" t="s">
        <v>127</v>
      </c>
    </row>
    <row r="236" s="12" customFormat="1">
      <c r="B236" s="236"/>
      <c r="C236" s="237"/>
      <c r="D236" s="238" t="s">
        <v>136</v>
      </c>
      <c r="E236" s="239" t="s">
        <v>1</v>
      </c>
      <c r="F236" s="240" t="s">
        <v>209</v>
      </c>
      <c r="G236" s="237"/>
      <c r="H236" s="241">
        <v>0.17499999999999999</v>
      </c>
      <c r="I236" s="242"/>
      <c r="J236" s="237"/>
      <c r="K236" s="237"/>
      <c r="L236" s="243"/>
      <c r="M236" s="244"/>
      <c r="N236" s="245"/>
      <c r="O236" s="245"/>
      <c r="P236" s="245"/>
      <c r="Q236" s="245"/>
      <c r="R236" s="245"/>
      <c r="S236" s="245"/>
      <c r="T236" s="246"/>
      <c r="AT236" s="247" t="s">
        <v>136</v>
      </c>
      <c r="AU236" s="247" t="s">
        <v>85</v>
      </c>
      <c r="AV236" s="12" t="s">
        <v>85</v>
      </c>
      <c r="AW236" s="12" t="s">
        <v>31</v>
      </c>
      <c r="AX236" s="12" t="s">
        <v>75</v>
      </c>
      <c r="AY236" s="247" t="s">
        <v>127</v>
      </c>
    </row>
    <row r="237" s="13" customFormat="1">
      <c r="B237" s="248"/>
      <c r="C237" s="249"/>
      <c r="D237" s="238" t="s">
        <v>136</v>
      </c>
      <c r="E237" s="250" t="s">
        <v>1</v>
      </c>
      <c r="F237" s="251" t="s">
        <v>159</v>
      </c>
      <c r="G237" s="249"/>
      <c r="H237" s="252">
        <v>7.0609999999999999</v>
      </c>
      <c r="I237" s="253"/>
      <c r="J237" s="249"/>
      <c r="K237" s="249"/>
      <c r="L237" s="254"/>
      <c r="M237" s="255"/>
      <c r="N237" s="256"/>
      <c r="O237" s="256"/>
      <c r="P237" s="256"/>
      <c r="Q237" s="256"/>
      <c r="R237" s="256"/>
      <c r="S237" s="256"/>
      <c r="T237" s="257"/>
      <c r="AT237" s="258" t="s">
        <v>136</v>
      </c>
      <c r="AU237" s="258" t="s">
        <v>85</v>
      </c>
      <c r="AV237" s="13" t="s">
        <v>134</v>
      </c>
      <c r="AW237" s="13" t="s">
        <v>31</v>
      </c>
      <c r="AX237" s="13" t="s">
        <v>83</v>
      </c>
      <c r="AY237" s="258" t="s">
        <v>127</v>
      </c>
    </row>
    <row r="238" s="11" customFormat="1" ht="22.8" customHeight="1">
      <c r="B238" s="207"/>
      <c r="C238" s="208"/>
      <c r="D238" s="209" t="s">
        <v>74</v>
      </c>
      <c r="E238" s="221" t="s">
        <v>286</v>
      </c>
      <c r="F238" s="221" t="s">
        <v>287</v>
      </c>
      <c r="G238" s="208"/>
      <c r="H238" s="208"/>
      <c r="I238" s="211"/>
      <c r="J238" s="222">
        <f>BK238</f>
        <v>0</v>
      </c>
      <c r="K238" s="208"/>
      <c r="L238" s="213"/>
      <c r="M238" s="214"/>
      <c r="N238" s="215"/>
      <c r="O238" s="215"/>
      <c r="P238" s="216">
        <f>SUM(P239:P244)</f>
        <v>0</v>
      </c>
      <c r="Q238" s="215"/>
      <c r="R238" s="216">
        <f>SUM(R239:R244)</f>
        <v>0</v>
      </c>
      <c r="S238" s="215"/>
      <c r="T238" s="217">
        <f>SUM(T239:T244)</f>
        <v>0</v>
      </c>
      <c r="AR238" s="218" t="s">
        <v>83</v>
      </c>
      <c r="AT238" s="219" t="s">
        <v>74</v>
      </c>
      <c r="AU238" s="219" t="s">
        <v>83</v>
      </c>
      <c r="AY238" s="218" t="s">
        <v>127</v>
      </c>
      <c r="BK238" s="220">
        <f>SUM(BK239:BK244)</f>
        <v>0</v>
      </c>
    </row>
    <row r="239" s="1" customFormat="1" ht="24" customHeight="1">
      <c r="B239" s="37"/>
      <c r="C239" s="223" t="s">
        <v>288</v>
      </c>
      <c r="D239" s="223" t="s">
        <v>129</v>
      </c>
      <c r="E239" s="224" t="s">
        <v>289</v>
      </c>
      <c r="F239" s="225" t="s">
        <v>290</v>
      </c>
      <c r="G239" s="226" t="s">
        <v>190</v>
      </c>
      <c r="H239" s="227">
        <v>12.747999999999999</v>
      </c>
      <c r="I239" s="228"/>
      <c r="J239" s="229">
        <f>ROUND(I239*H239,2)</f>
        <v>0</v>
      </c>
      <c r="K239" s="225" t="s">
        <v>133</v>
      </c>
      <c r="L239" s="42"/>
      <c r="M239" s="230" t="s">
        <v>1</v>
      </c>
      <c r="N239" s="231" t="s">
        <v>40</v>
      </c>
      <c r="O239" s="85"/>
      <c r="P239" s="232">
        <f>O239*H239</f>
        <v>0</v>
      </c>
      <c r="Q239" s="232">
        <v>0</v>
      </c>
      <c r="R239" s="232">
        <f>Q239*H239</f>
        <v>0</v>
      </c>
      <c r="S239" s="232">
        <v>0</v>
      </c>
      <c r="T239" s="233">
        <f>S239*H239</f>
        <v>0</v>
      </c>
      <c r="AR239" s="234" t="s">
        <v>134</v>
      </c>
      <c r="AT239" s="234" t="s">
        <v>129</v>
      </c>
      <c r="AU239" s="234" t="s">
        <v>85</v>
      </c>
      <c r="AY239" s="16" t="s">
        <v>127</v>
      </c>
      <c r="BE239" s="235">
        <f>IF(N239="základní",J239,0)</f>
        <v>0</v>
      </c>
      <c r="BF239" s="235">
        <f>IF(N239="snížená",J239,0)</f>
        <v>0</v>
      </c>
      <c r="BG239" s="235">
        <f>IF(N239="zákl. přenesená",J239,0)</f>
        <v>0</v>
      </c>
      <c r="BH239" s="235">
        <f>IF(N239="sníž. přenesená",J239,0)</f>
        <v>0</v>
      </c>
      <c r="BI239" s="235">
        <f>IF(N239="nulová",J239,0)</f>
        <v>0</v>
      </c>
      <c r="BJ239" s="16" t="s">
        <v>83</v>
      </c>
      <c r="BK239" s="235">
        <f>ROUND(I239*H239,2)</f>
        <v>0</v>
      </c>
      <c r="BL239" s="16" t="s">
        <v>134</v>
      </c>
      <c r="BM239" s="234" t="s">
        <v>291</v>
      </c>
    </row>
    <row r="240" s="1" customFormat="1" ht="48" customHeight="1">
      <c r="B240" s="37"/>
      <c r="C240" s="223" t="s">
        <v>292</v>
      </c>
      <c r="D240" s="223" t="s">
        <v>129</v>
      </c>
      <c r="E240" s="224" t="s">
        <v>293</v>
      </c>
      <c r="F240" s="225" t="s">
        <v>294</v>
      </c>
      <c r="G240" s="226" t="s">
        <v>190</v>
      </c>
      <c r="H240" s="227">
        <v>12.747999999999999</v>
      </c>
      <c r="I240" s="228"/>
      <c r="J240" s="229">
        <f>ROUND(I240*H240,2)</f>
        <v>0</v>
      </c>
      <c r="K240" s="225" t="s">
        <v>133</v>
      </c>
      <c r="L240" s="42"/>
      <c r="M240" s="230" t="s">
        <v>1</v>
      </c>
      <c r="N240" s="231" t="s">
        <v>40</v>
      </c>
      <c r="O240" s="85"/>
      <c r="P240" s="232">
        <f>O240*H240</f>
        <v>0</v>
      </c>
      <c r="Q240" s="232">
        <v>0</v>
      </c>
      <c r="R240" s="232">
        <f>Q240*H240</f>
        <v>0</v>
      </c>
      <c r="S240" s="232">
        <v>0</v>
      </c>
      <c r="T240" s="233">
        <f>S240*H240</f>
        <v>0</v>
      </c>
      <c r="AR240" s="234" t="s">
        <v>134</v>
      </c>
      <c r="AT240" s="234" t="s">
        <v>129</v>
      </c>
      <c r="AU240" s="234" t="s">
        <v>85</v>
      </c>
      <c r="AY240" s="16" t="s">
        <v>127</v>
      </c>
      <c r="BE240" s="235">
        <f>IF(N240="základní",J240,0)</f>
        <v>0</v>
      </c>
      <c r="BF240" s="235">
        <f>IF(N240="snížená",J240,0)</f>
        <v>0</v>
      </c>
      <c r="BG240" s="235">
        <f>IF(N240="zákl. přenesená",J240,0)</f>
        <v>0</v>
      </c>
      <c r="BH240" s="235">
        <f>IF(N240="sníž. přenesená",J240,0)</f>
        <v>0</v>
      </c>
      <c r="BI240" s="235">
        <f>IF(N240="nulová",J240,0)</f>
        <v>0</v>
      </c>
      <c r="BJ240" s="16" t="s">
        <v>83</v>
      </c>
      <c r="BK240" s="235">
        <f>ROUND(I240*H240,2)</f>
        <v>0</v>
      </c>
      <c r="BL240" s="16" t="s">
        <v>134</v>
      </c>
      <c r="BM240" s="234" t="s">
        <v>295</v>
      </c>
    </row>
    <row r="241" s="1" customFormat="1" ht="36" customHeight="1">
      <c r="B241" s="37"/>
      <c r="C241" s="223" t="s">
        <v>296</v>
      </c>
      <c r="D241" s="223" t="s">
        <v>129</v>
      </c>
      <c r="E241" s="224" t="s">
        <v>297</v>
      </c>
      <c r="F241" s="225" t="s">
        <v>298</v>
      </c>
      <c r="G241" s="226" t="s">
        <v>190</v>
      </c>
      <c r="H241" s="227">
        <v>12.747999999999999</v>
      </c>
      <c r="I241" s="228"/>
      <c r="J241" s="229">
        <f>ROUND(I241*H241,2)</f>
        <v>0</v>
      </c>
      <c r="K241" s="225" t="s">
        <v>133</v>
      </c>
      <c r="L241" s="42"/>
      <c r="M241" s="230" t="s">
        <v>1</v>
      </c>
      <c r="N241" s="231" t="s">
        <v>40</v>
      </c>
      <c r="O241" s="85"/>
      <c r="P241" s="232">
        <f>O241*H241</f>
        <v>0</v>
      </c>
      <c r="Q241" s="232">
        <v>0</v>
      </c>
      <c r="R241" s="232">
        <f>Q241*H241</f>
        <v>0</v>
      </c>
      <c r="S241" s="232">
        <v>0</v>
      </c>
      <c r="T241" s="233">
        <f>S241*H241</f>
        <v>0</v>
      </c>
      <c r="AR241" s="234" t="s">
        <v>134</v>
      </c>
      <c r="AT241" s="234" t="s">
        <v>129</v>
      </c>
      <c r="AU241" s="234" t="s">
        <v>85</v>
      </c>
      <c r="AY241" s="16" t="s">
        <v>127</v>
      </c>
      <c r="BE241" s="235">
        <f>IF(N241="základní",J241,0)</f>
        <v>0</v>
      </c>
      <c r="BF241" s="235">
        <f>IF(N241="snížená",J241,0)</f>
        <v>0</v>
      </c>
      <c r="BG241" s="235">
        <f>IF(N241="zákl. přenesená",J241,0)</f>
        <v>0</v>
      </c>
      <c r="BH241" s="235">
        <f>IF(N241="sníž. přenesená",J241,0)</f>
        <v>0</v>
      </c>
      <c r="BI241" s="235">
        <f>IF(N241="nulová",J241,0)</f>
        <v>0</v>
      </c>
      <c r="BJ241" s="16" t="s">
        <v>83</v>
      </c>
      <c r="BK241" s="235">
        <f>ROUND(I241*H241,2)</f>
        <v>0</v>
      </c>
      <c r="BL241" s="16" t="s">
        <v>134</v>
      </c>
      <c r="BM241" s="234" t="s">
        <v>299</v>
      </c>
    </row>
    <row r="242" s="1" customFormat="1" ht="48" customHeight="1">
      <c r="B242" s="37"/>
      <c r="C242" s="223" t="s">
        <v>300</v>
      </c>
      <c r="D242" s="223" t="s">
        <v>129</v>
      </c>
      <c r="E242" s="224" t="s">
        <v>301</v>
      </c>
      <c r="F242" s="225" t="s">
        <v>302</v>
      </c>
      <c r="G242" s="226" t="s">
        <v>190</v>
      </c>
      <c r="H242" s="227">
        <v>152.976</v>
      </c>
      <c r="I242" s="228"/>
      <c r="J242" s="229">
        <f>ROUND(I242*H242,2)</f>
        <v>0</v>
      </c>
      <c r="K242" s="225" t="s">
        <v>133</v>
      </c>
      <c r="L242" s="42"/>
      <c r="M242" s="230" t="s">
        <v>1</v>
      </c>
      <c r="N242" s="231" t="s">
        <v>40</v>
      </c>
      <c r="O242" s="85"/>
      <c r="P242" s="232">
        <f>O242*H242</f>
        <v>0</v>
      </c>
      <c r="Q242" s="232">
        <v>0</v>
      </c>
      <c r="R242" s="232">
        <f>Q242*H242</f>
        <v>0</v>
      </c>
      <c r="S242" s="232">
        <v>0</v>
      </c>
      <c r="T242" s="233">
        <f>S242*H242</f>
        <v>0</v>
      </c>
      <c r="AR242" s="234" t="s">
        <v>134</v>
      </c>
      <c r="AT242" s="234" t="s">
        <v>129</v>
      </c>
      <c r="AU242" s="234" t="s">
        <v>85</v>
      </c>
      <c r="AY242" s="16" t="s">
        <v>127</v>
      </c>
      <c r="BE242" s="235">
        <f>IF(N242="základní",J242,0)</f>
        <v>0</v>
      </c>
      <c r="BF242" s="235">
        <f>IF(N242="snížená",J242,0)</f>
        <v>0</v>
      </c>
      <c r="BG242" s="235">
        <f>IF(N242="zákl. přenesená",J242,0)</f>
        <v>0</v>
      </c>
      <c r="BH242" s="235">
        <f>IF(N242="sníž. přenesená",J242,0)</f>
        <v>0</v>
      </c>
      <c r="BI242" s="235">
        <f>IF(N242="nulová",J242,0)</f>
        <v>0</v>
      </c>
      <c r="BJ242" s="16" t="s">
        <v>83</v>
      </c>
      <c r="BK242" s="235">
        <f>ROUND(I242*H242,2)</f>
        <v>0</v>
      </c>
      <c r="BL242" s="16" t="s">
        <v>134</v>
      </c>
      <c r="BM242" s="234" t="s">
        <v>303</v>
      </c>
    </row>
    <row r="243" s="1" customFormat="1">
      <c r="B243" s="37"/>
      <c r="C243" s="38"/>
      <c r="D243" s="238" t="s">
        <v>164</v>
      </c>
      <c r="E243" s="38"/>
      <c r="F243" s="259" t="s">
        <v>304</v>
      </c>
      <c r="G243" s="38"/>
      <c r="H243" s="38"/>
      <c r="I243" s="138"/>
      <c r="J243" s="38"/>
      <c r="K243" s="38"/>
      <c r="L243" s="42"/>
      <c r="M243" s="260"/>
      <c r="N243" s="85"/>
      <c r="O243" s="85"/>
      <c r="P243" s="85"/>
      <c r="Q243" s="85"/>
      <c r="R243" s="85"/>
      <c r="S243" s="85"/>
      <c r="T243" s="86"/>
      <c r="AT243" s="16" t="s">
        <v>164</v>
      </c>
      <c r="AU243" s="16" t="s">
        <v>85</v>
      </c>
    </row>
    <row r="244" s="12" customFormat="1">
      <c r="B244" s="236"/>
      <c r="C244" s="237"/>
      <c r="D244" s="238" t="s">
        <v>136</v>
      </c>
      <c r="E244" s="239" t="s">
        <v>1</v>
      </c>
      <c r="F244" s="240" t="s">
        <v>305</v>
      </c>
      <c r="G244" s="237"/>
      <c r="H244" s="241">
        <v>152.976</v>
      </c>
      <c r="I244" s="242"/>
      <c r="J244" s="237"/>
      <c r="K244" s="237"/>
      <c r="L244" s="243"/>
      <c r="M244" s="244"/>
      <c r="N244" s="245"/>
      <c r="O244" s="245"/>
      <c r="P244" s="245"/>
      <c r="Q244" s="245"/>
      <c r="R244" s="245"/>
      <c r="S244" s="245"/>
      <c r="T244" s="246"/>
      <c r="AT244" s="247" t="s">
        <v>136</v>
      </c>
      <c r="AU244" s="247" t="s">
        <v>85</v>
      </c>
      <c r="AV244" s="12" t="s">
        <v>85</v>
      </c>
      <c r="AW244" s="12" t="s">
        <v>31</v>
      </c>
      <c r="AX244" s="12" t="s">
        <v>83</v>
      </c>
      <c r="AY244" s="247" t="s">
        <v>127</v>
      </c>
    </row>
    <row r="245" s="11" customFormat="1" ht="22.8" customHeight="1">
      <c r="B245" s="207"/>
      <c r="C245" s="208"/>
      <c r="D245" s="209" t="s">
        <v>74</v>
      </c>
      <c r="E245" s="221" t="s">
        <v>306</v>
      </c>
      <c r="F245" s="221" t="s">
        <v>307</v>
      </c>
      <c r="G245" s="208"/>
      <c r="H245" s="208"/>
      <c r="I245" s="211"/>
      <c r="J245" s="222">
        <f>BK245</f>
        <v>0</v>
      </c>
      <c r="K245" s="208"/>
      <c r="L245" s="213"/>
      <c r="M245" s="214"/>
      <c r="N245" s="215"/>
      <c r="O245" s="215"/>
      <c r="P245" s="216">
        <f>P246</f>
        <v>0</v>
      </c>
      <c r="Q245" s="215"/>
      <c r="R245" s="216">
        <f>R246</f>
        <v>0</v>
      </c>
      <c r="S245" s="215"/>
      <c r="T245" s="217">
        <f>T246</f>
        <v>0</v>
      </c>
      <c r="AR245" s="218" t="s">
        <v>83</v>
      </c>
      <c r="AT245" s="219" t="s">
        <v>74</v>
      </c>
      <c r="AU245" s="219" t="s">
        <v>83</v>
      </c>
      <c r="AY245" s="218" t="s">
        <v>127</v>
      </c>
      <c r="BK245" s="220">
        <f>BK246</f>
        <v>0</v>
      </c>
    </row>
    <row r="246" s="1" customFormat="1" ht="24" customHeight="1">
      <c r="B246" s="37"/>
      <c r="C246" s="223" t="s">
        <v>308</v>
      </c>
      <c r="D246" s="223" t="s">
        <v>129</v>
      </c>
      <c r="E246" s="224" t="s">
        <v>309</v>
      </c>
      <c r="F246" s="225" t="s">
        <v>310</v>
      </c>
      <c r="G246" s="226" t="s">
        <v>190</v>
      </c>
      <c r="H246" s="227">
        <v>329.33600000000001</v>
      </c>
      <c r="I246" s="228"/>
      <c r="J246" s="229">
        <f>ROUND(I246*H246,2)</f>
        <v>0</v>
      </c>
      <c r="K246" s="225" t="s">
        <v>133</v>
      </c>
      <c r="L246" s="42"/>
      <c r="M246" s="230" t="s">
        <v>1</v>
      </c>
      <c r="N246" s="231" t="s">
        <v>40</v>
      </c>
      <c r="O246" s="85"/>
      <c r="P246" s="232">
        <f>O246*H246</f>
        <v>0</v>
      </c>
      <c r="Q246" s="232">
        <v>0</v>
      </c>
      <c r="R246" s="232">
        <f>Q246*H246</f>
        <v>0</v>
      </c>
      <c r="S246" s="232">
        <v>0</v>
      </c>
      <c r="T246" s="233">
        <f>S246*H246</f>
        <v>0</v>
      </c>
      <c r="AR246" s="234" t="s">
        <v>134</v>
      </c>
      <c r="AT246" s="234" t="s">
        <v>129</v>
      </c>
      <c r="AU246" s="234" t="s">
        <v>85</v>
      </c>
      <c r="AY246" s="16" t="s">
        <v>127</v>
      </c>
      <c r="BE246" s="235">
        <f>IF(N246="základní",J246,0)</f>
        <v>0</v>
      </c>
      <c r="BF246" s="235">
        <f>IF(N246="snížená",J246,0)</f>
        <v>0</v>
      </c>
      <c r="BG246" s="235">
        <f>IF(N246="zákl. přenesená",J246,0)</f>
        <v>0</v>
      </c>
      <c r="BH246" s="235">
        <f>IF(N246="sníž. přenesená",J246,0)</f>
        <v>0</v>
      </c>
      <c r="BI246" s="235">
        <f>IF(N246="nulová",J246,0)</f>
        <v>0</v>
      </c>
      <c r="BJ246" s="16" t="s">
        <v>83</v>
      </c>
      <c r="BK246" s="235">
        <f>ROUND(I246*H246,2)</f>
        <v>0</v>
      </c>
      <c r="BL246" s="16" t="s">
        <v>134</v>
      </c>
      <c r="BM246" s="234" t="s">
        <v>311</v>
      </c>
    </row>
    <row r="247" s="11" customFormat="1" ht="25.92" customHeight="1">
      <c r="B247" s="207"/>
      <c r="C247" s="208"/>
      <c r="D247" s="209" t="s">
        <v>74</v>
      </c>
      <c r="E247" s="210" t="s">
        <v>312</v>
      </c>
      <c r="F247" s="210" t="s">
        <v>313</v>
      </c>
      <c r="G247" s="208"/>
      <c r="H247" s="208"/>
      <c r="I247" s="211"/>
      <c r="J247" s="212">
        <f>BK247</f>
        <v>0</v>
      </c>
      <c r="K247" s="208"/>
      <c r="L247" s="213"/>
      <c r="M247" s="214"/>
      <c r="N247" s="215"/>
      <c r="O247" s="215"/>
      <c r="P247" s="216">
        <f>SUM(P248:P262)</f>
        <v>0</v>
      </c>
      <c r="Q247" s="215"/>
      <c r="R247" s="216">
        <f>SUM(R248:R262)</f>
        <v>0</v>
      </c>
      <c r="S247" s="215"/>
      <c r="T247" s="217">
        <f>SUM(T248:T262)</f>
        <v>0</v>
      </c>
      <c r="AR247" s="218" t="s">
        <v>134</v>
      </c>
      <c r="AT247" s="219" t="s">
        <v>74</v>
      </c>
      <c r="AU247" s="219" t="s">
        <v>75</v>
      </c>
      <c r="AY247" s="218" t="s">
        <v>127</v>
      </c>
      <c r="BK247" s="220">
        <f>SUM(BK248:BK262)</f>
        <v>0</v>
      </c>
    </row>
    <row r="248" s="1" customFormat="1" ht="16.5" customHeight="1">
      <c r="B248" s="37"/>
      <c r="C248" s="223" t="s">
        <v>314</v>
      </c>
      <c r="D248" s="223" t="s">
        <v>129</v>
      </c>
      <c r="E248" s="224" t="s">
        <v>315</v>
      </c>
      <c r="F248" s="225" t="s">
        <v>316</v>
      </c>
      <c r="G248" s="226" t="s">
        <v>317</v>
      </c>
      <c r="H248" s="227">
        <v>0.33000000000000002</v>
      </c>
      <c r="I248" s="228"/>
      <c r="J248" s="229">
        <f>ROUND(I248*H248,2)</f>
        <v>0</v>
      </c>
      <c r="K248" s="225" t="s">
        <v>1</v>
      </c>
      <c r="L248" s="42"/>
      <c r="M248" s="230" t="s">
        <v>1</v>
      </c>
      <c r="N248" s="231" t="s">
        <v>40</v>
      </c>
      <c r="O248" s="85"/>
      <c r="P248" s="232">
        <f>O248*H248</f>
        <v>0</v>
      </c>
      <c r="Q248" s="232">
        <v>0</v>
      </c>
      <c r="R248" s="232">
        <f>Q248*H248</f>
        <v>0</v>
      </c>
      <c r="S248" s="232">
        <v>0</v>
      </c>
      <c r="T248" s="233">
        <f>S248*H248</f>
        <v>0</v>
      </c>
      <c r="AR248" s="234" t="s">
        <v>318</v>
      </c>
      <c r="AT248" s="234" t="s">
        <v>129</v>
      </c>
      <c r="AU248" s="234" t="s">
        <v>83</v>
      </c>
      <c r="AY248" s="16" t="s">
        <v>127</v>
      </c>
      <c r="BE248" s="235">
        <f>IF(N248="základní",J248,0)</f>
        <v>0</v>
      </c>
      <c r="BF248" s="235">
        <f>IF(N248="snížená",J248,0)</f>
        <v>0</v>
      </c>
      <c r="BG248" s="235">
        <f>IF(N248="zákl. přenesená",J248,0)</f>
        <v>0</v>
      </c>
      <c r="BH248" s="235">
        <f>IF(N248="sníž. přenesená",J248,0)</f>
        <v>0</v>
      </c>
      <c r="BI248" s="235">
        <f>IF(N248="nulová",J248,0)</f>
        <v>0</v>
      </c>
      <c r="BJ248" s="16" t="s">
        <v>83</v>
      </c>
      <c r="BK248" s="235">
        <f>ROUND(I248*H248,2)</f>
        <v>0</v>
      </c>
      <c r="BL248" s="16" t="s">
        <v>318</v>
      </c>
      <c r="BM248" s="234" t="s">
        <v>319</v>
      </c>
    </row>
    <row r="249" s="1" customFormat="1">
      <c r="B249" s="37"/>
      <c r="C249" s="38"/>
      <c r="D249" s="238" t="s">
        <v>164</v>
      </c>
      <c r="E249" s="38"/>
      <c r="F249" s="259" t="s">
        <v>320</v>
      </c>
      <c r="G249" s="38"/>
      <c r="H249" s="38"/>
      <c r="I249" s="138"/>
      <c r="J249" s="38"/>
      <c r="K249" s="38"/>
      <c r="L249" s="42"/>
      <c r="M249" s="260"/>
      <c r="N249" s="85"/>
      <c r="O249" s="85"/>
      <c r="P249" s="85"/>
      <c r="Q249" s="85"/>
      <c r="R249" s="85"/>
      <c r="S249" s="85"/>
      <c r="T249" s="86"/>
      <c r="AT249" s="16" t="s">
        <v>164</v>
      </c>
      <c r="AU249" s="16" t="s">
        <v>83</v>
      </c>
    </row>
    <row r="250" s="1" customFormat="1" ht="24" customHeight="1">
      <c r="B250" s="37"/>
      <c r="C250" s="223" t="s">
        <v>321</v>
      </c>
      <c r="D250" s="223" t="s">
        <v>129</v>
      </c>
      <c r="E250" s="224" t="s">
        <v>322</v>
      </c>
      <c r="F250" s="225" t="s">
        <v>323</v>
      </c>
      <c r="G250" s="226" t="s">
        <v>317</v>
      </c>
      <c r="H250" s="227">
        <v>0.5</v>
      </c>
      <c r="I250" s="228"/>
      <c r="J250" s="229">
        <f>ROUND(I250*H250,2)</f>
        <v>0</v>
      </c>
      <c r="K250" s="225" t="s">
        <v>1</v>
      </c>
      <c r="L250" s="42"/>
      <c r="M250" s="230" t="s">
        <v>1</v>
      </c>
      <c r="N250" s="231" t="s">
        <v>40</v>
      </c>
      <c r="O250" s="85"/>
      <c r="P250" s="232">
        <f>O250*H250</f>
        <v>0</v>
      </c>
      <c r="Q250" s="232">
        <v>0</v>
      </c>
      <c r="R250" s="232">
        <f>Q250*H250</f>
        <v>0</v>
      </c>
      <c r="S250" s="232">
        <v>0</v>
      </c>
      <c r="T250" s="233">
        <f>S250*H250</f>
        <v>0</v>
      </c>
      <c r="AR250" s="234" t="s">
        <v>318</v>
      </c>
      <c r="AT250" s="234" t="s">
        <v>129</v>
      </c>
      <c r="AU250" s="234" t="s">
        <v>83</v>
      </c>
      <c r="AY250" s="16" t="s">
        <v>127</v>
      </c>
      <c r="BE250" s="235">
        <f>IF(N250="základní",J250,0)</f>
        <v>0</v>
      </c>
      <c r="BF250" s="235">
        <f>IF(N250="snížená",J250,0)</f>
        <v>0</v>
      </c>
      <c r="BG250" s="235">
        <f>IF(N250="zákl. přenesená",J250,0)</f>
        <v>0</v>
      </c>
      <c r="BH250" s="235">
        <f>IF(N250="sníž. přenesená",J250,0)</f>
        <v>0</v>
      </c>
      <c r="BI250" s="235">
        <f>IF(N250="nulová",J250,0)</f>
        <v>0</v>
      </c>
      <c r="BJ250" s="16" t="s">
        <v>83</v>
      </c>
      <c r="BK250" s="235">
        <f>ROUND(I250*H250,2)</f>
        <v>0</v>
      </c>
      <c r="BL250" s="16" t="s">
        <v>318</v>
      </c>
      <c r="BM250" s="234" t="s">
        <v>324</v>
      </c>
    </row>
    <row r="251" s="1" customFormat="1">
      <c r="B251" s="37"/>
      <c r="C251" s="38"/>
      <c r="D251" s="238" t="s">
        <v>164</v>
      </c>
      <c r="E251" s="38"/>
      <c r="F251" s="259" t="s">
        <v>325</v>
      </c>
      <c r="G251" s="38"/>
      <c r="H251" s="38"/>
      <c r="I251" s="138"/>
      <c r="J251" s="38"/>
      <c r="K251" s="38"/>
      <c r="L251" s="42"/>
      <c r="M251" s="260"/>
      <c r="N251" s="85"/>
      <c r="O251" s="85"/>
      <c r="P251" s="85"/>
      <c r="Q251" s="85"/>
      <c r="R251" s="85"/>
      <c r="S251" s="85"/>
      <c r="T251" s="86"/>
      <c r="AT251" s="16" t="s">
        <v>164</v>
      </c>
      <c r="AU251" s="16" t="s">
        <v>83</v>
      </c>
    </row>
    <row r="252" s="1" customFormat="1" ht="16.5" customHeight="1">
      <c r="B252" s="37"/>
      <c r="C252" s="223" t="s">
        <v>326</v>
      </c>
      <c r="D252" s="223" t="s">
        <v>129</v>
      </c>
      <c r="E252" s="224" t="s">
        <v>327</v>
      </c>
      <c r="F252" s="225" t="s">
        <v>328</v>
      </c>
      <c r="G252" s="226" t="s">
        <v>317</v>
      </c>
      <c r="H252" s="227">
        <v>0.40000000000000002</v>
      </c>
      <c r="I252" s="228"/>
      <c r="J252" s="229">
        <f>ROUND(I252*H252,2)</f>
        <v>0</v>
      </c>
      <c r="K252" s="225" t="s">
        <v>1</v>
      </c>
      <c r="L252" s="42"/>
      <c r="M252" s="230" t="s">
        <v>1</v>
      </c>
      <c r="N252" s="231" t="s">
        <v>40</v>
      </c>
      <c r="O252" s="85"/>
      <c r="P252" s="232">
        <f>O252*H252</f>
        <v>0</v>
      </c>
      <c r="Q252" s="232">
        <v>0</v>
      </c>
      <c r="R252" s="232">
        <f>Q252*H252</f>
        <v>0</v>
      </c>
      <c r="S252" s="232">
        <v>0</v>
      </c>
      <c r="T252" s="233">
        <f>S252*H252</f>
        <v>0</v>
      </c>
      <c r="AR252" s="234" t="s">
        <v>318</v>
      </c>
      <c r="AT252" s="234" t="s">
        <v>129</v>
      </c>
      <c r="AU252" s="234" t="s">
        <v>83</v>
      </c>
      <c r="AY252" s="16" t="s">
        <v>127</v>
      </c>
      <c r="BE252" s="235">
        <f>IF(N252="základní",J252,0)</f>
        <v>0</v>
      </c>
      <c r="BF252" s="235">
        <f>IF(N252="snížená",J252,0)</f>
        <v>0</v>
      </c>
      <c r="BG252" s="235">
        <f>IF(N252="zákl. přenesená",J252,0)</f>
        <v>0</v>
      </c>
      <c r="BH252" s="235">
        <f>IF(N252="sníž. přenesená",J252,0)</f>
        <v>0</v>
      </c>
      <c r="BI252" s="235">
        <f>IF(N252="nulová",J252,0)</f>
        <v>0</v>
      </c>
      <c r="BJ252" s="16" t="s">
        <v>83</v>
      </c>
      <c r="BK252" s="235">
        <f>ROUND(I252*H252,2)</f>
        <v>0</v>
      </c>
      <c r="BL252" s="16" t="s">
        <v>318</v>
      </c>
      <c r="BM252" s="234" t="s">
        <v>329</v>
      </c>
    </row>
    <row r="253" s="1" customFormat="1" ht="36" customHeight="1">
      <c r="B253" s="37"/>
      <c r="C253" s="223" t="s">
        <v>330</v>
      </c>
      <c r="D253" s="223" t="s">
        <v>129</v>
      </c>
      <c r="E253" s="224" t="s">
        <v>331</v>
      </c>
      <c r="F253" s="225" t="s">
        <v>332</v>
      </c>
      <c r="G253" s="226" t="s">
        <v>317</v>
      </c>
      <c r="H253" s="227">
        <v>0.33000000000000002</v>
      </c>
      <c r="I253" s="228"/>
      <c r="J253" s="229">
        <f>ROUND(I253*H253,2)</f>
        <v>0</v>
      </c>
      <c r="K253" s="225" t="s">
        <v>1</v>
      </c>
      <c r="L253" s="42"/>
      <c r="M253" s="230" t="s">
        <v>1</v>
      </c>
      <c r="N253" s="231" t="s">
        <v>40</v>
      </c>
      <c r="O253" s="85"/>
      <c r="P253" s="232">
        <f>O253*H253</f>
        <v>0</v>
      </c>
      <c r="Q253" s="232">
        <v>0</v>
      </c>
      <c r="R253" s="232">
        <f>Q253*H253</f>
        <v>0</v>
      </c>
      <c r="S253" s="232">
        <v>0</v>
      </c>
      <c r="T253" s="233">
        <f>S253*H253</f>
        <v>0</v>
      </c>
      <c r="AR253" s="234" t="s">
        <v>318</v>
      </c>
      <c r="AT253" s="234" t="s">
        <v>129</v>
      </c>
      <c r="AU253" s="234" t="s">
        <v>83</v>
      </c>
      <c r="AY253" s="16" t="s">
        <v>127</v>
      </c>
      <c r="BE253" s="235">
        <f>IF(N253="základní",J253,0)</f>
        <v>0</v>
      </c>
      <c r="BF253" s="235">
        <f>IF(N253="snížená",J253,0)</f>
        <v>0</v>
      </c>
      <c r="BG253" s="235">
        <f>IF(N253="zákl. přenesená",J253,0)</f>
        <v>0</v>
      </c>
      <c r="BH253" s="235">
        <f>IF(N253="sníž. přenesená",J253,0)</f>
        <v>0</v>
      </c>
      <c r="BI253" s="235">
        <f>IF(N253="nulová",J253,0)</f>
        <v>0</v>
      </c>
      <c r="BJ253" s="16" t="s">
        <v>83</v>
      </c>
      <c r="BK253" s="235">
        <f>ROUND(I253*H253,2)</f>
        <v>0</v>
      </c>
      <c r="BL253" s="16" t="s">
        <v>318</v>
      </c>
      <c r="BM253" s="234" t="s">
        <v>333</v>
      </c>
    </row>
    <row r="254" s="1" customFormat="1">
      <c r="B254" s="37"/>
      <c r="C254" s="38"/>
      <c r="D254" s="238" t="s">
        <v>164</v>
      </c>
      <c r="E254" s="38"/>
      <c r="F254" s="259" t="s">
        <v>334</v>
      </c>
      <c r="G254" s="38"/>
      <c r="H254" s="38"/>
      <c r="I254" s="138"/>
      <c r="J254" s="38"/>
      <c r="K254" s="38"/>
      <c r="L254" s="42"/>
      <c r="M254" s="260"/>
      <c r="N254" s="85"/>
      <c r="O254" s="85"/>
      <c r="P254" s="85"/>
      <c r="Q254" s="85"/>
      <c r="R254" s="85"/>
      <c r="S254" s="85"/>
      <c r="T254" s="86"/>
      <c r="AT254" s="16" t="s">
        <v>164</v>
      </c>
      <c r="AU254" s="16" t="s">
        <v>83</v>
      </c>
    </row>
    <row r="255" s="1" customFormat="1" ht="16.5" customHeight="1">
      <c r="B255" s="37"/>
      <c r="C255" s="223" t="s">
        <v>335</v>
      </c>
      <c r="D255" s="223" t="s">
        <v>129</v>
      </c>
      <c r="E255" s="224" t="s">
        <v>336</v>
      </c>
      <c r="F255" s="225" t="s">
        <v>337</v>
      </c>
      <c r="G255" s="226" t="s">
        <v>317</v>
      </c>
      <c r="H255" s="227">
        <v>0.33000000000000002</v>
      </c>
      <c r="I255" s="228"/>
      <c r="J255" s="229">
        <f>ROUND(I255*H255,2)</f>
        <v>0</v>
      </c>
      <c r="K255" s="225" t="s">
        <v>1</v>
      </c>
      <c r="L255" s="42"/>
      <c r="M255" s="230" t="s">
        <v>1</v>
      </c>
      <c r="N255" s="231" t="s">
        <v>40</v>
      </c>
      <c r="O255" s="85"/>
      <c r="P255" s="232">
        <f>O255*H255</f>
        <v>0</v>
      </c>
      <c r="Q255" s="232">
        <v>0</v>
      </c>
      <c r="R255" s="232">
        <f>Q255*H255</f>
        <v>0</v>
      </c>
      <c r="S255" s="232">
        <v>0</v>
      </c>
      <c r="T255" s="233">
        <f>S255*H255</f>
        <v>0</v>
      </c>
      <c r="AR255" s="234" t="s">
        <v>318</v>
      </c>
      <c r="AT255" s="234" t="s">
        <v>129</v>
      </c>
      <c r="AU255" s="234" t="s">
        <v>83</v>
      </c>
      <c r="AY255" s="16" t="s">
        <v>127</v>
      </c>
      <c r="BE255" s="235">
        <f>IF(N255="základní",J255,0)</f>
        <v>0</v>
      </c>
      <c r="BF255" s="235">
        <f>IF(N255="snížená",J255,0)</f>
        <v>0</v>
      </c>
      <c r="BG255" s="235">
        <f>IF(N255="zákl. přenesená",J255,0)</f>
        <v>0</v>
      </c>
      <c r="BH255" s="235">
        <f>IF(N255="sníž. přenesená",J255,0)</f>
        <v>0</v>
      </c>
      <c r="BI255" s="235">
        <f>IF(N255="nulová",J255,0)</f>
        <v>0</v>
      </c>
      <c r="BJ255" s="16" t="s">
        <v>83</v>
      </c>
      <c r="BK255" s="235">
        <f>ROUND(I255*H255,2)</f>
        <v>0</v>
      </c>
      <c r="BL255" s="16" t="s">
        <v>318</v>
      </c>
      <c r="BM255" s="234" t="s">
        <v>338</v>
      </c>
    </row>
    <row r="256" s="1" customFormat="1" ht="16.5" customHeight="1">
      <c r="B256" s="37"/>
      <c r="C256" s="223" t="s">
        <v>339</v>
      </c>
      <c r="D256" s="223" t="s">
        <v>129</v>
      </c>
      <c r="E256" s="224" t="s">
        <v>340</v>
      </c>
      <c r="F256" s="225" t="s">
        <v>341</v>
      </c>
      <c r="G256" s="226" t="s">
        <v>317</v>
      </c>
      <c r="H256" s="227">
        <v>0.33000000000000002</v>
      </c>
      <c r="I256" s="228"/>
      <c r="J256" s="229">
        <f>ROUND(I256*H256,2)</f>
        <v>0</v>
      </c>
      <c r="K256" s="225" t="s">
        <v>1</v>
      </c>
      <c r="L256" s="42"/>
      <c r="M256" s="230" t="s">
        <v>1</v>
      </c>
      <c r="N256" s="231" t="s">
        <v>40</v>
      </c>
      <c r="O256" s="85"/>
      <c r="P256" s="232">
        <f>O256*H256</f>
        <v>0</v>
      </c>
      <c r="Q256" s="232">
        <v>0</v>
      </c>
      <c r="R256" s="232">
        <f>Q256*H256</f>
        <v>0</v>
      </c>
      <c r="S256" s="232">
        <v>0</v>
      </c>
      <c r="T256" s="233">
        <f>S256*H256</f>
        <v>0</v>
      </c>
      <c r="AR256" s="234" t="s">
        <v>318</v>
      </c>
      <c r="AT256" s="234" t="s">
        <v>129</v>
      </c>
      <c r="AU256" s="234" t="s">
        <v>83</v>
      </c>
      <c r="AY256" s="16" t="s">
        <v>127</v>
      </c>
      <c r="BE256" s="235">
        <f>IF(N256="základní",J256,0)</f>
        <v>0</v>
      </c>
      <c r="BF256" s="235">
        <f>IF(N256="snížená",J256,0)</f>
        <v>0</v>
      </c>
      <c r="BG256" s="235">
        <f>IF(N256="zákl. přenesená",J256,0)</f>
        <v>0</v>
      </c>
      <c r="BH256" s="235">
        <f>IF(N256="sníž. přenesená",J256,0)</f>
        <v>0</v>
      </c>
      <c r="BI256" s="235">
        <f>IF(N256="nulová",J256,0)</f>
        <v>0</v>
      </c>
      <c r="BJ256" s="16" t="s">
        <v>83</v>
      </c>
      <c r="BK256" s="235">
        <f>ROUND(I256*H256,2)</f>
        <v>0</v>
      </c>
      <c r="BL256" s="16" t="s">
        <v>318</v>
      </c>
      <c r="BM256" s="234" t="s">
        <v>342</v>
      </c>
    </row>
    <row r="257" s="1" customFormat="1">
      <c r="B257" s="37"/>
      <c r="C257" s="38"/>
      <c r="D257" s="238" t="s">
        <v>164</v>
      </c>
      <c r="E257" s="38"/>
      <c r="F257" s="259" t="s">
        <v>343</v>
      </c>
      <c r="G257" s="38"/>
      <c r="H257" s="38"/>
      <c r="I257" s="138"/>
      <c r="J257" s="38"/>
      <c r="K257" s="38"/>
      <c r="L257" s="42"/>
      <c r="M257" s="260"/>
      <c r="N257" s="85"/>
      <c r="O257" s="85"/>
      <c r="P257" s="85"/>
      <c r="Q257" s="85"/>
      <c r="R257" s="85"/>
      <c r="S257" s="85"/>
      <c r="T257" s="86"/>
      <c r="AT257" s="16" t="s">
        <v>164</v>
      </c>
      <c r="AU257" s="16" t="s">
        <v>83</v>
      </c>
    </row>
    <row r="258" s="1" customFormat="1" ht="24" customHeight="1">
      <c r="B258" s="37"/>
      <c r="C258" s="223" t="s">
        <v>344</v>
      </c>
      <c r="D258" s="223" t="s">
        <v>129</v>
      </c>
      <c r="E258" s="224" t="s">
        <v>345</v>
      </c>
      <c r="F258" s="225" t="s">
        <v>346</v>
      </c>
      <c r="G258" s="226" t="s">
        <v>317</v>
      </c>
      <c r="H258" s="227">
        <v>0.33000000000000002</v>
      </c>
      <c r="I258" s="228"/>
      <c r="J258" s="229">
        <f>ROUND(I258*H258,2)</f>
        <v>0</v>
      </c>
      <c r="K258" s="225" t="s">
        <v>1</v>
      </c>
      <c r="L258" s="42"/>
      <c r="M258" s="230" t="s">
        <v>1</v>
      </c>
      <c r="N258" s="231" t="s">
        <v>40</v>
      </c>
      <c r="O258" s="85"/>
      <c r="P258" s="232">
        <f>O258*H258</f>
        <v>0</v>
      </c>
      <c r="Q258" s="232">
        <v>0</v>
      </c>
      <c r="R258" s="232">
        <f>Q258*H258</f>
        <v>0</v>
      </c>
      <c r="S258" s="232">
        <v>0</v>
      </c>
      <c r="T258" s="233">
        <f>S258*H258</f>
        <v>0</v>
      </c>
      <c r="AR258" s="234" t="s">
        <v>318</v>
      </c>
      <c r="AT258" s="234" t="s">
        <v>129</v>
      </c>
      <c r="AU258" s="234" t="s">
        <v>83</v>
      </c>
      <c r="AY258" s="16" t="s">
        <v>127</v>
      </c>
      <c r="BE258" s="235">
        <f>IF(N258="základní",J258,0)</f>
        <v>0</v>
      </c>
      <c r="BF258" s="235">
        <f>IF(N258="snížená",J258,0)</f>
        <v>0</v>
      </c>
      <c r="BG258" s="235">
        <f>IF(N258="zákl. přenesená",J258,0)</f>
        <v>0</v>
      </c>
      <c r="BH258" s="235">
        <f>IF(N258="sníž. přenesená",J258,0)</f>
        <v>0</v>
      </c>
      <c r="BI258" s="235">
        <f>IF(N258="nulová",J258,0)</f>
        <v>0</v>
      </c>
      <c r="BJ258" s="16" t="s">
        <v>83</v>
      </c>
      <c r="BK258" s="235">
        <f>ROUND(I258*H258,2)</f>
        <v>0</v>
      </c>
      <c r="BL258" s="16" t="s">
        <v>318</v>
      </c>
      <c r="BM258" s="234" t="s">
        <v>347</v>
      </c>
    </row>
    <row r="259" s="1" customFormat="1" ht="24" customHeight="1">
      <c r="B259" s="37"/>
      <c r="C259" s="223" t="s">
        <v>348</v>
      </c>
      <c r="D259" s="223" t="s">
        <v>129</v>
      </c>
      <c r="E259" s="224" t="s">
        <v>349</v>
      </c>
      <c r="F259" s="225" t="s">
        <v>350</v>
      </c>
      <c r="G259" s="226" t="s">
        <v>317</v>
      </c>
      <c r="H259" s="227">
        <v>0.33000000000000002</v>
      </c>
      <c r="I259" s="228"/>
      <c r="J259" s="229">
        <f>ROUND(I259*H259,2)</f>
        <v>0</v>
      </c>
      <c r="K259" s="225" t="s">
        <v>1</v>
      </c>
      <c r="L259" s="42"/>
      <c r="M259" s="230" t="s">
        <v>1</v>
      </c>
      <c r="N259" s="231" t="s">
        <v>40</v>
      </c>
      <c r="O259" s="85"/>
      <c r="P259" s="232">
        <f>O259*H259</f>
        <v>0</v>
      </c>
      <c r="Q259" s="232">
        <v>0</v>
      </c>
      <c r="R259" s="232">
        <f>Q259*H259</f>
        <v>0</v>
      </c>
      <c r="S259" s="232">
        <v>0</v>
      </c>
      <c r="T259" s="233">
        <f>S259*H259</f>
        <v>0</v>
      </c>
      <c r="AR259" s="234" t="s">
        <v>318</v>
      </c>
      <c r="AT259" s="234" t="s">
        <v>129</v>
      </c>
      <c r="AU259" s="234" t="s">
        <v>83</v>
      </c>
      <c r="AY259" s="16" t="s">
        <v>127</v>
      </c>
      <c r="BE259" s="235">
        <f>IF(N259="základní",J259,0)</f>
        <v>0</v>
      </c>
      <c r="BF259" s="235">
        <f>IF(N259="snížená",J259,0)</f>
        <v>0</v>
      </c>
      <c r="BG259" s="235">
        <f>IF(N259="zákl. přenesená",J259,0)</f>
        <v>0</v>
      </c>
      <c r="BH259" s="235">
        <f>IF(N259="sníž. přenesená",J259,0)</f>
        <v>0</v>
      </c>
      <c r="BI259" s="235">
        <f>IF(N259="nulová",J259,0)</f>
        <v>0</v>
      </c>
      <c r="BJ259" s="16" t="s">
        <v>83</v>
      </c>
      <c r="BK259" s="235">
        <f>ROUND(I259*H259,2)</f>
        <v>0</v>
      </c>
      <c r="BL259" s="16" t="s">
        <v>318</v>
      </c>
      <c r="BM259" s="234" t="s">
        <v>351</v>
      </c>
    </row>
    <row r="260" s="1" customFormat="1" ht="24" customHeight="1">
      <c r="B260" s="37"/>
      <c r="C260" s="223" t="s">
        <v>352</v>
      </c>
      <c r="D260" s="223" t="s">
        <v>129</v>
      </c>
      <c r="E260" s="224" t="s">
        <v>353</v>
      </c>
      <c r="F260" s="225" t="s">
        <v>354</v>
      </c>
      <c r="G260" s="226" t="s">
        <v>317</v>
      </c>
      <c r="H260" s="227">
        <v>0.33000000000000002</v>
      </c>
      <c r="I260" s="228"/>
      <c r="J260" s="229">
        <f>ROUND(I260*H260,2)</f>
        <v>0</v>
      </c>
      <c r="K260" s="225" t="s">
        <v>1</v>
      </c>
      <c r="L260" s="42"/>
      <c r="M260" s="230" t="s">
        <v>1</v>
      </c>
      <c r="N260" s="231" t="s">
        <v>40</v>
      </c>
      <c r="O260" s="85"/>
      <c r="P260" s="232">
        <f>O260*H260</f>
        <v>0</v>
      </c>
      <c r="Q260" s="232">
        <v>0</v>
      </c>
      <c r="R260" s="232">
        <f>Q260*H260</f>
        <v>0</v>
      </c>
      <c r="S260" s="232">
        <v>0</v>
      </c>
      <c r="T260" s="233">
        <f>S260*H260</f>
        <v>0</v>
      </c>
      <c r="AR260" s="234" t="s">
        <v>318</v>
      </c>
      <c r="AT260" s="234" t="s">
        <v>129</v>
      </c>
      <c r="AU260" s="234" t="s">
        <v>83</v>
      </c>
      <c r="AY260" s="16" t="s">
        <v>127</v>
      </c>
      <c r="BE260" s="235">
        <f>IF(N260="základní",J260,0)</f>
        <v>0</v>
      </c>
      <c r="BF260" s="235">
        <f>IF(N260="snížená",J260,0)</f>
        <v>0</v>
      </c>
      <c r="BG260" s="235">
        <f>IF(N260="zákl. přenesená",J260,0)</f>
        <v>0</v>
      </c>
      <c r="BH260" s="235">
        <f>IF(N260="sníž. přenesená",J260,0)</f>
        <v>0</v>
      </c>
      <c r="BI260" s="235">
        <f>IF(N260="nulová",J260,0)</f>
        <v>0</v>
      </c>
      <c r="BJ260" s="16" t="s">
        <v>83</v>
      </c>
      <c r="BK260" s="235">
        <f>ROUND(I260*H260,2)</f>
        <v>0</v>
      </c>
      <c r="BL260" s="16" t="s">
        <v>318</v>
      </c>
      <c r="BM260" s="234" t="s">
        <v>355</v>
      </c>
    </row>
    <row r="261" s="1" customFormat="1" ht="36" customHeight="1">
      <c r="B261" s="37"/>
      <c r="C261" s="223" t="s">
        <v>356</v>
      </c>
      <c r="D261" s="223" t="s">
        <v>129</v>
      </c>
      <c r="E261" s="224" t="s">
        <v>357</v>
      </c>
      <c r="F261" s="225" t="s">
        <v>358</v>
      </c>
      <c r="G261" s="226" t="s">
        <v>317</v>
      </c>
      <c r="H261" s="227">
        <v>0.33000000000000002</v>
      </c>
      <c r="I261" s="228"/>
      <c r="J261" s="229">
        <f>ROUND(I261*H261,2)</f>
        <v>0</v>
      </c>
      <c r="K261" s="225" t="s">
        <v>1</v>
      </c>
      <c r="L261" s="42"/>
      <c r="M261" s="230" t="s">
        <v>1</v>
      </c>
      <c r="N261" s="231" t="s">
        <v>40</v>
      </c>
      <c r="O261" s="85"/>
      <c r="P261" s="232">
        <f>O261*H261</f>
        <v>0</v>
      </c>
      <c r="Q261" s="232">
        <v>0</v>
      </c>
      <c r="R261" s="232">
        <f>Q261*H261</f>
        <v>0</v>
      </c>
      <c r="S261" s="232">
        <v>0</v>
      </c>
      <c r="T261" s="233">
        <f>S261*H261</f>
        <v>0</v>
      </c>
      <c r="AR261" s="234" t="s">
        <v>318</v>
      </c>
      <c r="AT261" s="234" t="s">
        <v>129</v>
      </c>
      <c r="AU261" s="234" t="s">
        <v>83</v>
      </c>
      <c r="AY261" s="16" t="s">
        <v>127</v>
      </c>
      <c r="BE261" s="235">
        <f>IF(N261="základní",J261,0)</f>
        <v>0</v>
      </c>
      <c r="BF261" s="235">
        <f>IF(N261="snížená",J261,0)</f>
        <v>0</v>
      </c>
      <c r="BG261" s="235">
        <f>IF(N261="zákl. přenesená",J261,0)</f>
        <v>0</v>
      </c>
      <c r="BH261" s="235">
        <f>IF(N261="sníž. přenesená",J261,0)</f>
        <v>0</v>
      </c>
      <c r="BI261" s="235">
        <f>IF(N261="nulová",J261,0)</f>
        <v>0</v>
      </c>
      <c r="BJ261" s="16" t="s">
        <v>83</v>
      </c>
      <c r="BK261" s="235">
        <f>ROUND(I261*H261,2)</f>
        <v>0</v>
      </c>
      <c r="BL261" s="16" t="s">
        <v>318</v>
      </c>
      <c r="BM261" s="234" t="s">
        <v>359</v>
      </c>
    </row>
    <row r="262" s="1" customFormat="1" ht="36" customHeight="1">
      <c r="B262" s="37"/>
      <c r="C262" s="223" t="s">
        <v>360</v>
      </c>
      <c r="D262" s="223" t="s">
        <v>129</v>
      </c>
      <c r="E262" s="224" t="s">
        <v>361</v>
      </c>
      <c r="F262" s="225" t="s">
        <v>362</v>
      </c>
      <c r="G262" s="226" t="s">
        <v>317</v>
      </c>
      <c r="H262" s="227">
        <v>0.33000000000000002</v>
      </c>
      <c r="I262" s="228"/>
      <c r="J262" s="229">
        <f>ROUND(I262*H262,2)</f>
        <v>0</v>
      </c>
      <c r="K262" s="225" t="s">
        <v>1</v>
      </c>
      <c r="L262" s="42"/>
      <c r="M262" s="230" t="s">
        <v>1</v>
      </c>
      <c r="N262" s="231" t="s">
        <v>40</v>
      </c>
      <c r="O262" s="85"/>
      <c r="P262" s="232">
        <f>O262*H262</f>
        <v>0</v>
      </c>
      <c r="Q262" s="232">
        <v>0</v>
      </c>
      <c r="R262" s="232">
        <f>Q262*H262</f>
        <v>0</v>
      </c>
      <c r="S262" s="232">
        <v>0</v>
      </c>
      <c r="T262" s="233">
        <f>S262*H262</f>
        <v>0</v>
      </c>
      <c r="AR262" s="234" t="s">
        <v>318</v>
      </c>
      <c r="AT262" s="234" t="s">
        <v>129</v>
      </c>
      <c r="AU262" s="234" t="s">
        <v>83</v>
      </c>
      <c r="AY262" s="16" t="s">
        <v>127</v>
      </c>
      <c r="BE262" s="235">
        <f>IF(N262="základní",J262,0)</f>
        <v>0</v>
      </c>
      <c r="BF262" s="235">
        <f>IF(N262="snížená",J262,0)</f>
        <v>0</v>
      </c>
      <c r="BG262" s="235">
        <f>IF(N262="zákl. přenesená",J262,0)</f>
        <v>0</v>
      </c>
      <c r="BH262" s="235">
        <f>IF(N262="sníž. přenesená",J262,0)</f>
        <v>0</v>
      </c>
      <c r="BI262" s="235">
        <f>IF(N262="nulová",J262,0)</f>
        <v>0</v>
      </c>
      <c r="BJ262" s="16" t="s">
        <v>83</v>
      </c>
      <c r="BK262" s="235">
        <f>ROUND(I262*H262,2)</f>
        <v>0</v>
      </c>
      <c r="BL262" s="16" t="s">
        <v>318</v>
      </c>
      <c r="BM262" s="234" t="s">
        <v>363</v>
      </c>
    </row>
    <row r="263" s="11" customFormat="1" ht="25.92" customHeight="1">
      <c r="B263" s="207"/>
      <c r="C263" s="208"/>
      <c r="D263" s="209" t="s">
        <v>74</v>
      </c>
      <c r="E263" s="210" t="s">
        <v>364</v>
      </c>
      <c r="F263" s="210" t="s">
        <v>365</v>
      </c>
      <c r="G263" s="208"/>
      <c r="H263" s="208"/>
      <c r="I263" s="211"/>
      <c r="J263" s="212">
        <f>BK263</f>
        <v>0</v>
      </c>
      <c r="K263" s="208"/>
      <c r="L263" s="213"/>
      <c r="M263" s="214"/>
      <c r="N263" s="215"/>
      <c r="O263" s="215"/>
      <c r="P263" s="216">
        <f>P264</f>
        <v>0</v>
      </c>
      <c r="Q263" s="215"/>
      <c r="R263" s="216">
        <f>R264</f>
        <v>0</v>
      </c>
      <c r="S263" s="215"/>
      <c r="T263" s="217">
        <f>T264</f>
        <v>0</v>
      </c>
      <c r="AR263" s="218" t="s">
        <v>160</v>
      </c>
      <c r="AT263" s="219" t="s">
        <v>74</v>
      </c>
      <c r="AU263" s="219" t="s">
        <v>75</v>
      </c>
      <c r="AY263" s="218" t="s">
        <v>127</v>
      </c>
      <c r="BK263" s="220">
        <f>BK264</f>
        <v>0</v>
      </c>
    </row>
    <row r="264" s="11" customFormat="1" ht="22.8" customHeight="1">
      <c r="B264" s="207"/>
      <c r="C264" s="208"/>
      <c r="D264" s="209" t="s">
        <v>74</v>
      </c>
      <c r="E264" s="221" t="s">
        <v>366</v>
      </c>
      <c r="F264" s="221" t="s">
        <v>367</v>
      </c>
      <c r="G264" s="208"/>
      <c r="H264" s="208"/>
      <c r="I264" s="211"/>
      <c r="J264" s="222">
        <f>BK264</f>
        <v>0</v>
      </c>
      <c r="K264" s="208"/>
      <c r="L264" s="213"/>
      <c r="M264" s="214"/>
      <c r="N264" s="215"/>
      <c r="O264" s="215"/>
      <c r="P264" s="216">
        <f>P265</f>
        <v>0</v>
      </c>
      <c r="Q264" s="215"/>
      <c r="R264" s="216">
        <f>R265</f>
        <v>0</v>
      </c>
      <c r="S264" s="215"/>
      <c r="T264" s="217">
        <f>T265</f>
        <v>0</v>
      </c>
      <c r="AR264" s="218" t="s">
        <v>160</v>
      </c>
      <c r="AT264" s="219" t="s">
        <v>74</v>
      </c>
      <c r="AU264" s="219" t="s">
        <v>83</v>
      </c>
      <c r="AY264" s="218" t="s">
        <v>127</v>
      </c>
      <c r="BK264" s="220">
        <f>BK265</f>
        <v>0</v>
      </c>
    </row>
    <row r="265" s="1" customFormat="1" ht="16.5" customHeight="1">
      <c r="B265" s="37"/>
      <c r="C265" s="223" t="s">
        <v>368</v>
      </c>
      <c r="D265" s="223" t="s">
        <v>129</v>
      </c>
      <c r="E265" s="224" t="s">
        <v>369</v>
      </c>
      <c r="F265" s="225" t="s">
        <v>370</v>
      </c>
      <c r="G265" s="226" t="s">
        <v>371</v>
      </c>
      <c r="H265" s="227">
        <v>0.5</v>
      </c>
      <c r="I265" s="228"/>
      <c r="J265" s="229">
        <f>ROUND(I265*H265,2)</f>
        <v>0</v>
      </c>
      <c r="K265" s="225" t="s">
        <v>372</v>
      </c>
      <c r="L265" s="42"/>
      <c r="M265" s="271" t="s">
        <v>1</v>
      </c>
      <c r="N265" s="272" t="s">
        <v>40</v>
      </c>
      <c r="O265" s="273"/>
      <c r="P265" s="274">
        <f>O265*H265</f>
        <v>0</v>
      </c>
      <c r="Q265" s="274">
        <v>0</v>
      </c>
      <c r="R265" s="274">
        <f>Q265*H265</f>
        <v>0</v>
      </c>
      <c r="S265" s="274">
        <v>0</v>
      </c>
      <c r="T265" s="275">
        <f>S265*H265</f>
        <v>0</v>
      </c>
      <c r="AR265" s="234" t="s">
        <v>373</v>
      </c>
      <c r="AT265" s="234" t="s">
        <v>129</v>
      </c>
      <c r="AU265" s="234" t="s">
        <v>85</v>
      </c>
      <c r="AY265" s="16" t="s">
        <v>127</v>
      </c>
      <c r="BE265" s="235">
        <f>IF(N265="základní",J265,0)</f>
        <v>0</v>
      </c>
      <c r="BF265" s="235">
        <f>IF(N265="snížená",J265,0)</f>
        <v>0</v>
      </c>
      <c r="BG265" s="235">
        <f>IF(N265="zákl. přenesená",J265,0)</f>
        <v>0</v>
      </c>
      <c r="BH265" s="235">
        <f>IF(N265="sníž. přenesená",J265,0)</f>
        <v>0</v>
      </c>
      <c r="BI265" s="235">
        <f>IF(N265="nulová",J265,0)</f>
        <v>0</v>
      </c>
      <c r="BJ265" s="16" t="s">
        <v>83</v>
      </c>
      <c r="BK265" s="235">
        <f>ROUND(I265*H265,2)</f>
        <v>0</v>
      </c>
      <c r="BL265" s="16" t="s">
        <v>373</v>
      </c>
      <c r="BM265" s="234" t="s">
        <v>374</v>
      </c>
    </row>
    <row r="266" s="1" customFormat="1" ht="6.96" customHeight="1">
      <c r="B266" s="60"/>
      <c r="C266" s="61"/>
      <c r="D266" s="61"/>
      <c r="E266" s="61"/>
      <c r="F266" s="61"/>
      <c r="G266" s="61"/>
      <c r="H266" s="61"/>
      <c r="I266" s="172"/>
      <c r="J266" s="61"/>
      <c r="K266" s="61"/>
      <c r="L266" s="42"/>
    </row>
  </sheetData>
  <sheetProtection sheet="1" autoFilter="0" formatColumns="0" formatRows="0" objects="1" scenarios="1" spinCount="100000" saltValue="D/bYFt3dQeS19QLx2koKwynZm7jSkncorrx5nggvjdUX9NNS3GRneuaJQL1xgnuuai3A9haUqTP6yKSNj1yqbA==" hashValue="Tpl9xa6TilZz8bJX7TPTtJMzkJFNJ//1291xCh36vXSA1LfHRXc40OgH+54/e2LQHyE8XNA4xKh6C/a7MqtGEg==" algorithmName="SHA-512" password="CC35"/>
  <autoFilter ref="C127:K265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88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85</v>
      </c>
    </row>
    <row r="4" ht="24.96" customHeight="1">
      <c r="B4" s="19"/>
      <c r="D4" s="134" t="s">
        <v>92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>Ostrovský a Třešňovský potok, Dolní Třešňovec a Lanškroun</v>
      </c>
      <c r="F7" s="136"/>
      <c r="G7" s="136"/>
      <c r="H7" s="136"/>
      <c r="L7" s="19"/>
    </row>
    <row r="8" s="1" customFormat="1" ht="12" customHeight="1">
      <c r="B8" s="42"/>
      <c r="D8" s="136" t="s">
        <v>93</v>
      </c>
      <c r="I8" s="138"/>
      <c r="L8" s="42"/>
    </row>
    <row r="9" s="1" customFormat="1" ht="36.96" customHeight="1">
      <c r="B9" s="42"/>
      <c r="E9" s="139" t="s">
        <v>375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8. 11. 2017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tr">
        <f>IF('Rekapitulace stavby'!AN10="","",'Rekapitulace stavby'!AN10)</f>
        <v/>
      </c>
      <c r="L14" s="42"/>
    </row>
    <row r="15" s="1" customFormat="1" ht="18" customHeight="1">
      <c r="B15" s="42"/>
      <c r="E15" s="140" t="str">
        <f>IF('Rekapitulace stavby'!E11="","",'Rekapitulace stavby'!E11)</f>
        <v xml:space="preserve"> </v>
      </c>
      <c r="I15" s="141" t="s">
        <v>27</v>
      </c>
      <c r="J15" s="140" t="str">
        <f>IF('Rekapitulace stavby'!AN11="","",'Rekapitulace stavby'!AN11)</f>
        <v/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28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30</v>
      </c>
      <c r="I20" s="141" t="s">
        <v>25</v>
      </c>
      <c r="J20" s="140" t="str">
        <f>IF('Rekapitulace stavby'!AN16="","",'Rekapitulace stavby'!AN16)</f>
        <v/>
      </c>
      <c r="L20" s="42"/>
    </row>
    <row r="21" s="1" customFormat="1" ht="18" customHeight="1">
      <c r="B21" s="42"/>
      <c r="E21" s="140" t="str">
        <f>IF('Rekapitulace stavby'!E17="","",'Rekapitulace stavby'!E17)</f>
        <v xml:space="preserve"> </v>
      </c>
      <c r="I21" s="141" t="s">
        <v>27</v>
      </c>
      <c r="J21" s="140" t="str">
        <f>IF('Rekapitulace stavby'!AN17="","",'Rekapitulace stavby'!AN17)</f>
        <v/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32</v>
      </c>
      <c r="I23" s="141" t="s">
        <v>25</v>
      </c>
      <c r="J23" s="140" t="str">
        <f>IF('Rekapitulace stavby'!AN19="","",'Rekapitulace stavby'!AN19)</f>
        <v/>
      </c>
      <c r="L23" s="42"/>
    </row>
    <row r="24" s="1" customFormat="1" ht="18" customHeight="1">
      <c r="B24" s="42"/>
      <c r="E24" s="140" t="str">
        <f>IF('Rekapitulace stavby'!E20="","",'Rekapitulace stavby'!E20)</f>
        <v xml:space="preserve"> </v>
      </c>
      <c r="I24" s="141" t="s">
        <v>27</v>
      </c>
      <c r="J24" s="140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33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35</v>
      </c>
      <c r="I30" s="138"/>
      <c r="J30" s="148">
        <f>ROUND(J128,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37</v>
      </c>
      <c r="I32" s="150" t="s">
        <v>36</v>
      </c>
      <c r="J32" s="149" t="s">
        <v>38</v>
      </c>
      <c r="L32" s="42"/>
    </row>
    <row r="33" s="1" customFormat="1" ht="14.4" customHeight="1">
      <c r="B33" s="42"/>
      <c r="D33" s="151" t="s">
        <v>39</v>
      </c>
      <c r="E33" s="136" t="s">
        <v>40</v>
      </c>
      <c r="F33" s="152">
        <f>ROUND((SUM(BE128:BE391)),  2)</f>
        <v>0</v>
      </c>
      <c r="I33" s="153">
        <v>0.20999999999999999</v>
      </c>
      <c r="J33" s="152">
        <f>ROUND(((SUM(BE128:BE391))*I33),  2)</f>
        <v>0</v>
      </c>
      <c r="L33" s="42"/>
    </row>
    <row r="34" s="1" customFormat="1" ht="14.4" customHeight="1">
      <c r="B34" s="42"/>
      <c r="E34" s="136" t="s">
        <v>41</v>
      </c>
      <c r="F34" s="152">
        <f>ROUND((SUM(BF128:BF391)),  2)</f>
        <v>0</v>
      </c>
      <c r="I34" s="153">
        <v>0.14999999999999999</v>
      </c>
      <c r="J34" s="152">
        <f>ROUND(((SUM(BF128:BF391))*I34),  2)</f>
        <v>0</v>
      </c>
      <c r="L34" s="42"/>
    </row>
    <row r="35" hidden="1" s="1" customFormat="1" ht="14.4" customHeight="1">
      <c r="B35" s="42"/>
      <c r="E35" s="136" t="s">
        <v>42</v>
      </c>
      <c r="F35" s="152">
        <f>ROUND((SUM(BG128:BG391)),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43</v>
      </c>
      <c r="F36" s="152">
        <f>ROUND((SUM(BH128:BH391)),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44</v>
      </c>
      <c r="F37" s="152">
        <f>ROUND((SUM(BI128:BI391)),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45</v>
      </c>
      <c r="E39" s="156"/>
      <c r="F39" s="156"/>
      <c r="G39" s="157" t="s">
        <v>46</v>
      </c>
      <c r="H39" s="158" t="s">
        <v>47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48</v>
      </c>
      <c r="E50" s="163"/>
      <c r="F50" s="163"/>
      <c r="G50" s="162" t="s">
        <v>49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50</v>
      </c>
      <c r="E61" s="166"/>
      <c r="F61" s="167" t="s">
        <v>51</v>
      </c>
      <c r="G61" s="165" t="s">
        <v>50</v>
      </c>
      <c r="H61" s="166"/>
      <c r="I61" s="168"/>
      <c r="J61" s="169" t="s">
        <v>51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52</v>
      </c>
      <c r="E65" s="163"/>
      <c r="F65" s="163"/>
      <c r="G65" s="162" t="s">
        <v>53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50</v>
      </c>
      <c r="E76" s="166"/>
      <c r="F76" s="167" t="s">
        <v>51</v>
      </c>
      <c r="G76" s="165" t="s">
        <v>50</v>
      </c>
      <c r="H76" s="166"/>
      <c r="I76" s="168"/>
      <c r="J76" s="169" t="s">
        <v>51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95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Ostrovský a Třešňovský potok, Dolní Třešňovec a Lanškroun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93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SO2 - Třešňovský potok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k.ú. Lanškroun, Dolní Třešňovec</v>
      </c>
      <c r="G89" s="38"/>
      <c r="H89" s="38"/>
      <c r="I89" s="141" t="s">
        <v>22</v>
      </c>
      <c r="J89" s="73" t="str">
        <f>IF(J12="","",J12)</f>
        <v>8. 11. 2017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24</v>
      </c>
      <c r="D91" s="38"/>
      <c r="E91" s="38"/>
      <c r="F91" s="26" t="str">
        <f>E15</f>
        <v xml:space="preserve"> </v>
      </c>
      <c r="G91" s="38"/>
      <c r="H91" s="38"/>
      <c r="I91" s="141" t="s">
        <v>30</v>
      </c>
      <c r="J91" s="35" t="str">
        <f>E21</f>
        <v xml:space="preserve"> 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41" t="s">
        <v>32</v>
      </c>
      <c r="J92" s="35" t="str">
        <f>E24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96</v>
      </c>
      <c r="D94" s="178"/>
      <c r="E94" s="178"/>
      <c r="F94" s="178"/>
      <c r="G94" s="178"/>
      <c r="H94" s="178"/>
      <c r="I94" s="179"/>
      <c r="J94" s="180" t="s">
        <v>97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98</v>
      </c>
      <c r="D96" s="38"/>
      <c r="E96" s="38"/>
      <c r="F96" s="38"/>
      <c r="G96" s="38"/>
      <c r="H96" s="38"/>
      <c r="I96" s="138"/>
      <c r="J96" s="104">
        <f>J128</f>
        <v>0</v>
      </c>
      <c r="K96" s="38"/>
      <c r="L96" s="42"/>
      <c r="AU96" s="16" t="s">
        <v>99</v>
      </c>
    </row>
    <row r="97" s="8" customFormat="1" ht="24.96" customHeight="1">
      <c r="B97" s="182"/>
      <c r="C97" s="183"/>
      <c r="D97" s="184" t="s">
        <v>100</v>
      </c>
      <c r="E97" s="185"/>
      <c r="F97" s="185"/>
      <c r="G97" s="185"/>
      <c r="H97" s="185"/>
      <c r="I97" s="186"/>
      <c r="J97" s="187">
        <f>J129</f>
        <v>0</v>
      </c>
      <c r="K97" s="183"/>
      <c r="L97" s="188"/>
    </row>
    <row r="98" s="9" customFormat="1" ht="19.92" customHeight="1">
      <c r="B98" s="189"/>
      <c r="C98" s="190"/>
      <c r="D98" s="191" t="s">
        <v>101</v>
      </c>
      <c r="E98" s="192"/>
      <c r="F98" s="192"/>
      <c r="G98" s="192"/>
      <c r="H98" s="192"/>
      <c r="I98" s="193"/>
      <c r="J98" s="194">
        <f>J130</f>
        <v>0</v>
      </c>
      <c r="K98" s="190"/>
      <c r="L98" s="195"/>
    </row>
    <row r="99" s="9" customFormat="1" ht="19.92" customHeight="1">
      <c r="B99" s="189"/>
      <c r="C99" s="190"/>
      <c r="D99" s="191" t="s">
        <v>102</v>
      </c>
      <c r="E99" s="192"/>
      <c r="F99" s="192"/>
      <c r="G99" s="192"/>
      <c r="H99" s="192"/>
      <c r="I99" s="193"/>
      <c r="J99" s="194">
        <f>J210</f>
        <v>0</v>
      </c>
      <c r="K99" s="190"/>
      <c r="L99" s="195"/>
    </row>
    <row r="100" s="9" customFormat="1" ht="19.92" customHeight="1">
      <c r="B100" s="189"/>
      <c r="C100" s="190"/>
      <c r="D100" s="191" t="s">
        <v>103</v>
      </c>
      <c r="E100" s="192"/>
      <c r="F100" s="192"/>
      <c r="G100" s="192"/>
      <c r="H100" s="192"/>
      <c r="I100" s="193"/>
      <c r="J100" s="194">
        <f>J286</f>
        <v>0</v>
      </c>
      <c r="K100" s="190"/>
      <c r="L100" s="195"/>
    </row>
    <row r="101" s="9" customFormat="1" ht="19.92" customHeight="1">
      <c r="B101" s="189"/>
      <c r="C101" s="190"/>
      <c r="D101" s="191" t="s">
        <v>104</v>
      </c>
      <c r="E101" s="192"/>
      <c r="F101" s="192"/>
      <c r="G101" s="192"/>
      <c r="H101" s="192"/>
      <c r="I101" s="193"/>
      <c r="J101" s="194">
        <f>J307</f>
        <v>0</v>
      </c>
      <c r="K101" s="190"/>
      <c r="L101" s="195"/>
    </row>
    <row r="102" s="9" customFormat="1" ht="19.92" customHeight="1">
      <c r="B102" s="189"/>
      <c r="C102" s="190"/>
      <c r="D102" s="191" t="s">
        <v>105</v>
      </c>
      <c r="E102" s="192"/>
      <c r="F102" s="192"/>
      <c r="G102" s="192"/>
      <c r="H102" s="192"/>
      <c r="I102" s="193"/>
      <c r="J102" s="194">
        <f>J319</f>
        <v>0</v>
      </c>
      <c r="K102" s="190"/>
      <c r="L102" s="195"/>
    </row>
    <row r="103" s="9" customFormat="1" ht="19.92" customHeight="1">
      <c r="B103" s="189"/>
      <c r="C103" s="190"/>
      <c r="D103" s="191" t="s">
        <v>106</v>
      </c>
      <c r="E103" s="192"/>
      <c r="F103" s="192"/>
      <c r="G103" s="192"/>
      <c r="H103" s="192"/>
      <c r="I103" s="193"/>
      <c r="J103" s="194">
        <f>J323</f>
        <v>0</v>
      </c>
      <c r="K103" s="190"/>
      <c r="L103" s="195"/>
    </row>
    <row r="104" s="9" customFormat="1" ht="19.92" customHeight="1">
      <c r="B104" s="189"/>
      <c r="C104" s="190"/>
      <c r="D104" s="191" t="s">
        <v>107</v>
      </c>
      <c r="E104" s="192"/>
      <c r="F104" s="192"/>
      <c r="G104" s="192"/>
      <c r="H104" s="192"/>
      <c r="I104" s="193"/>
      <c r="J104" s="194">
        <f>J357</f>
        <v>0</v>
      </c>
      <c r="K104" s="190"/>
      <c r="L104" s="195"/>
    </row>
    <row r="105" s="9" customFormat="1" ht="19.92" customHeight="1">
      <c r="B105" s="189"/>
      <c r="C105" s="190"/>
      <c r="D105" s="191" t="s">
        <v>108</v>
      </c>
      <c r="E105" s="192"/>
      <c r="F105" s="192"/>
      <c r="G105" s="192"/>
      <c r="H105" s="192"/>
      <c r="I105" s="193"/>
      <c r="J105" s="194">
        <f>J363</f>
        <v>0</v>
      </c>
      <c r="K105" s="190"/>
      <c r="L105" s="195"/>
    </row>
    <row r="106" s="8" customFormat="1" ht="24.96" customHeight="1">
      <c r="B106" s="182"/>
      <c r="C106" s="183"/>
      <c r="D106" s="184" t="s">
        <v>109</v>
      </c>
      <c r="E106" s="185"/>
      <c r="F106" s="185"/>
      <c r="G106" s="185"/>
      <c r="H106" s="185"/>
      <c r="I106" s="186"/>
      <c r="J106" s="187">
        <f>J365</f>
        <v>0</v>
      </c>
      <c r="K106" s="183"/>
      <c r="L106" s="188"/>
    </row>
    <row r="107" s="8" customFormat="1" ht="24.96" customHeight="1">
      <c r="B107" s="182"/>
      <c r="C107" s="183"/>
      <c r="D107" s="184" t="s">
        <v>110</v>
      </c>
      <c r="E107" s="185"/>
      <c r="F107" s="185"/>
      <c r="G107" s="185"/>
      <c r="H107" s="185"/>
      <c r="I107" s="186"/>
      <c r="J107" s="187">
        <f>J389</f>
        <v>0</v>
      </c>
      <c r="K107" s="183"/>
      <c r="L107" s="188"/>
    </row>
    <row r="108" s="9" customFormat="1" ht="19.92" customHeight="1">
      <c r="B108" s="189"/>
      <c r="C108" s="190"/>
      <c r="D108" s="191" t="s">
        <v>111</v>
      </c>
      <c r="E108" s="192"/>
      <c r="F108" s="192"/>
      <c r="G108" s="192"/>
      <c r="H108" s="192"/>
      <c r="I108" s="193"/>
      <c r="J108" s="194">
        <f>J390</f>
        <v>0</v>
      </c>
      <c r="K108" s="190"/>
      <c r="L108" s="195"/>
    </row>
    <row r="109" s="1" customFormat="1" ht="21.84" customHeight="1">
      <c r="B109" s="37"/>
      <c r="C109" s="38"/>
      <c r="D109" s="38"/>
      <c r="E109" s="38"/>
      <c r="F109" s="38"/>
      <c r="G109" s="38"/>
      <c r="H109" s="38"/>
      <c r="I109" s="138"/>
      <c r="J109" s="38"/>
      <c r="K109" s="38"/>
      <c r="L109" s="42"/>
    </row>
    <row r="110" s="1" customFormat="1" ht="6.96" customHeight="1">
      <c r="B110" s="60"/>
      <c r="C110" s="61"/>
      <c r="D110" s="61"/>
      <c r="E110" s="61"/>
      <c r="F110" s="61"/>
      <c r="G110" s="61"/>
      <c r="H110" s="61"/>
      <c r="I110" s="172"/>
      <c r="J110" s="61"/>
      <c r="K110" s="61"/>
      <c r="L110" s="42"/>
    </row>
    <row r="114" s="1" customFormat="1" ht="6.96" customHeight="1">
      <c r="B114" s="62"/>
      <c r="C114" s="63"/>
      <c r="D114" s="63"/>
      <c r="E114" s="63"/>
      <c r="F114" s="63"/>
      <c r="G114" s="63"/>
      <c r="H114" s="63"/>
      <c r="I114" s="175"/>
      <c r="J114" s="63"/>
      <c r="K114" s="63"/>
      <c r="L114" s="42"/>
    </row>
    <row r="115" s="1" customFormat="1" ht="24.96" customHeight="1">
      <c r="B115" s="37"/>
      <c r="C115" s="22" t="s">
        <v>112</v>
      </c>
      <c r="D115" s="38"/>
      <c r="E115" s="38"/>
      <c r="F115" s="38"/>
      <c r="G115" s="38"/>
      <c r="H115" s="38"/>
      <c r="I115" s="138"/>
      <c r="J115" s="38"/>
      <c r="K115" s="38"/>
      <c r="L115" s="42"/>
    </row>
    <row r="116" s="1" customFormat="1" ht="6.96" customHeight="1">
      <c r="B116" s="37"/>
      <c r="C116" s="38"/>
      <c r="D116" s="38"/>
      <c r="E116" s="38"/>
      <c r="F116" s="38"/>
      <c r="G116" s="38"/>
      <c r="H116" s="38"/>
      <c r="I116" s="138"/>
      <c r="J116" s="38"/>
      <c r="K116" s="38"/>
      <c r="L116" s="42"/>
    </row>
    <row r="117" s="1" customFormat="1" ht="12" customHeight="1">
      <c r="B117" s="37"/>
      <c r="C117" s="31" t="s">
        <v>16</v>
      </c>
      <c r="D117" s="38"/>
      <c r="E117" s="38"/>
      <c r="F117" s="38"/>
      <c r="G117" s="38"/>
      <c r="H117" s="38"/>
      <c r="I117" s="138"/>
      <c r="J117" s="38"/>
      <c r="K117" s="38"/>
      <c r="L117" s="42"/>
    </row>
    <row r="118" s="1" customFormat="1" ht="16.5" customHeight="1">
      <c r="B118" s="37"/>
      <c r="C118" s="38"/>
      <c r="D118" s="38"/>
      <c r="E118" s="176" t="str">
        <f>E7</f>
        <v>Ostrovský a Třešňovský potok, Dolní Třešňovec a Lanškroun</v>
      </c>
      <c r="F118" s="31"/>
      <c r="G118" s="31"/>
      <c r="H118" s="31"/>
      <c r="I118" s="138"/>
      <c r="J118" s="38"/>
      <c r="K118" s="38"/>
      <c r="L118" s="42"/>
    </row>
    <row r="119" s="1" customFormat="1" ht="12" customHeight="1">
      <c r="B119" s="37"/>
      <c r="C119" s="31" t="s">
        <v>93</v>
      </c>
      <c r="D119" s="38"/>
      <c r="E119" s="38"/>
      <c r="F119" s="38"/>
      <c r="G119" s="38"/>
      <c r="H119" s="38"/>
      <c r="I119" s="138"/>
      <c r="J119" s="38"/>
      <c r="K119" s="38"/>
      <c r="L119" s="42"/>
    </row>
    <row r="120" s="1" customFormat="1" ht="16.5" customHeight="1">
      <c r="B120" s="37"/>
      <c r="C120" s="38"/>
      <c r="D120" s="38"/>
      <c r="E120" s="70" t="str">
        <f>E9</f>
        <v>SO2 - Třešňovský potok</v>
      </c>
      <c r="F120" s="38"/>
      <c r="G120" s="38"/>
      <c r="H120" s="38"/>
      <c r="I120" s="138"/>
      <c r="J120" s="38"/>
      <c r="K120" s="38"/>
      <c r="L120" s="42"/>
    </row>
    <row r="121" s="1" customFormat="1" ht="6.96" customHeight="1">
      <c r="B121" s="37"/>
      <c r="C121" s="38"/>
      <c r="D121" s="38"/>
      <c r="E121" s="38"/>
      <c r="F121" s="38"/>
      <c r="G121" s="38"/>
      <c r="H121" s="38"/>
      <c r="I121" s="138"/>
      <c r="J121" s="38"/>
      <c r="K121" s="38"/>
      <c r="L121" s="42"/>
    </row>
    <row r="122" s="1" customFormat="1" ht="12" customHeight="1">
      <c r="B122" s="37"/>
      <c r="C122" s="31" t="s">
        <v>20</v>
      </c>
      <c r="D122" s="38"/>
      <c r="E122" s="38"/>
      <c r="F122" s="26" t="str">
        <f>F12</f>
        <v>k.ú. Lanškroun, Dolní Třešňovec</v>
      </c>
      <c r="G122" s="38"/>
      <c r="H122" s="38"/>
      <c r="I122" s="141" t="s">
        <v>22</v>
      </c>
      <c r="J122" s="73" t="str">
        <f>IF(J12="","",J12)</f>
        <v>8. 11. 2017</v>
      </c>
      <c r="K122" s="38"/>
      <c r="L122" s="42"/>
    </row>
    <row r="123" s="1" customFormat="1" ht="6.96" customHeight="1">
      <c r="B123" s="37"/>
      <c r="C123" s="38"/>
      <c r="D123" s="38"/>
      <c r="E123" s="38"/>
      <c r="F123" s="38"/>
      <c r="G123" s="38"/>
      <c r="H123" s="38"/>
      <c r="I123" s="138"/>
      <c r="J123" s="38"/>
      <c r="K123" s="38"/>
      <c r="L123" s="42"/>
    </row>
    <row r="124" s="1" customFormat="1" ht="15.15" customHeight="1">
      <c r="B124" s="37"/>
      <c r="C124" s="31" t="s">
        <v>24</v>
      </c>
      <c r="D124" s="38"/>
      <c r="E124" s="38"/>
      <c r="F124" s="26" t="str">
        <f>E15</f>
        <v xml:space="preserve"> </v>
      </c>
      <c r="G124" s="38"/>
      <c r="H124" s="38"/>
      <c r="I124" s="141" t="s">
        <v>30</v>
      </c>
      <c r="J124" s="35" t="str">
        <f>E21</f>
        <v xml:space="preserve"> </v>
      </c>
      <c r="K124" s="38"/>
      <c r="L124" s="42"/>
    </row>
    <row r="125" s="1" customFormat="1" ht="15.15" customHeight="1">
      <c r="B125" s="37"/>
      <c r="C125" s="31" t="s">
        <v>28</v>
      </c>
      <c r="D125" s="38"/>
      <c r="E125" s="38"/>
      <c r="F125" s="26" t="str">
        <f>IF(E18="","",E18)</f>
        <v>Vyplň údaj</v>
      </c>
      <c r="G125" s="38"/>
      <c r="H125" s="38"/>
      <c r="I125" s="141" t="s">
        <v>32</v>
      </c>
      <c r="J125" s="35" t="str">
        <f>E24</f>
        <v xml:space="preserve"> </v>
      </c>
      <c r="K125" s="38"/>
      <c r="L125" s="42"/>
    </row>
    <row r="126" s="1" customFormat="1" ht="10.32" customHeight="1">
      <c r="B126" s="37"/>
      <c r="C126" s="38"/>
      <c r="D126" s="38"/>
      <c r="E126" s="38"/>
      <c r="F126" s="38"/>
      <c r="G126" s="38"/>
      <c r="H126" s="38"/>
      <c r="I126" s="138"/>
      <c r="J126" s="38"/>
      <c r="K126" s="38"/>
      <c r="L126" s="42"/>
    </row>
    <row r="127" s="10" customFormat="1" ht="29.28" customHeight="1">
      <c r="B127" s="196"/>
      <c r="C127" s="197" t="s">
        <v>113</v>
      </c>
      <c r="D127" s="198" t="s">
        <v>60</v>
      </c>
      <c r="E127" s="198" t="s">
        <v>56</v>
      </c>
      <c r="F127" s="198" t="s">
        <v>57</v>
      </c>
      <c r="G127" s="198" t="s">
        <v>114</v>
      </c>
      <c r="H127" s="198" t="s">
        <v>115</v>
      </c>
      <c r="I127" s="199" t="s">
        <v>116</v>
      </c>
      <c r="J127" s="200" t="s">
        <v>97</v>
      </c>
      <c r="K127" s="201" t="s">
        <v>117</v>
      </c>
      <c r="L127" s="202"/>
      <c r="M127" s="94" t="s">
        <v>1</v>
      </c>
      <c r="N127" s="95" t="s">
        <v>39</v>
      </c>
      <c r="O127" s="95" t="s">
        <v>118</v>
      </c>
      <c r="P127" s="95" t="s">
        <v>119</v>
      </c>
      <c r="Q127" s="95" t="s">
        <v>120</v>
      </c>
      <c r="R127" s="95" t="s">
        <v>121</v>
      </c>
      <c r="S127" s="95" t="s">
        <v>122</v>
      </c>
      <c r="T127" s="96" t="s">
        <v>123</v>
      </c>
    </row>
    <row r="128" s="1" customFormat="1" ht="22.8" customHeight="1">
      <c r="B128" s="37"/>
      <c r="C128" s="101" t="s">
        <v>124</v>
      </c>
      <c r="D128" s="38"/>
      <c r="E128" s="38"/>
      <c r="F128" s="38"/>
      <c r="G128" s="38"/>
      <c r="H128" s="38"/>
      <c r="I128" s="138"/>
      <c r="J128" s="203">
        <f>BK128</f>
        <v>0</v>
      </c>
      <c r="K128" s="38"/>
      <c r="L128" s="42"/>
      <c r="M128" s="97"/>
      <c r="N128" s="98"/>
      <c r="O128" s="98"/>
      <c r="P128" s="204">
        <f>P129+P365+P389</f>
        <v>0</v>
      </c>
      <c r="Q128" s="98"/>
      <c r="R128" s="204">
        <f>R129+R365+R389</f>
        <v>360.06799083999999</v>
      </c>
      <c r="S128" s="98"/>
      <c r="T128" s="205">
        <f>T129+T365+T389</f>
        <v>48.588619000000001</v>
      </c>
      <c r="AT128" s="16" t="s">
        <v>74</v>
      </c>
      <c r="AU128" s="16" t="s">
        <v>99</v>
      </c>
      <c r="BK128" s="206">
        <f>BK129+BK365+BK389</f>
        <v>0</v>
      </c>
    </row>
    <row r="129" s="11" customFormat="1" ht="25.92" customHeight="1">
      <c r="B129" s="207"/>
      <c r="C129" s="208"/>
      <c r="D129" s="209" t="s">
        <v>74</v>
      </c>
      <c r="E129" s="210" t="s">
        <v>125</v>
      </c>
      <c r="F129" s="210" t="s">
        <v>126</v>
      </c>
      <c r="G129" s="208"/>
      <c r="H129" s="208"/>
      <c r="I129" s="211"/>
      <c r="J129" s="212">
        <f>BK129</f>
        <v>0</v>
      </c>
      <c r="K129" s="208"/>
      <c r="L129" s="213"/>
      <c r="M129" s="214"/>
      <c r="N129" s="215"/>
      <c r="O129" s="215"/>
      <c r="P129" s="216">
        <f>P130+P210+P286+P307+P319+P323+P357+P363</f>
        <v>0</v>
      </c>
      <c r="Q129" s="215"/>
      <c r="R129" s="216">
        <f>R130+R210+R286+R307+R319+R323+R357+R363</f>
        <v>360.06799083999999</v>
      </c>
      <c r="S129" s="215"/>
      <c r="T129" s="217">
        <f>T130+T210+T286+T307+T319+T323+T357+T363</f>
        <v>48.588619000000001</v>
      </c>
      <c r="AR129" s="218" t="s">
        <v>83</v>
      </c>
      <c r="AT129" s="219" t="s">
        <v>74</v>
      </c>
      <c r="AU129" s="219" t="s">
        <v>75</v>
      </c>
      <c r="AY129" s="218" t="s">
        <v>127</v>
      </c>
      <c r="BK129" s="220">
        <f>BK130+BK210+BK286+BK307+BK319+BK323+BK357+BK363</f>
        <v>0</v>
      </c>
    </row>
    <row r="130" s="11" customFormat="1" ht="22.8" customHeight="1">
      <c r="B130" s="207"/>
      <c r="C130" s="208"/>
      <c r="D130" s="209" t="s">
        <v>74</v>
      </c>
      <c r="E130" s="221" t="s">
        <v>83</v>
      </c>
      <c r="F130" s="221" t="s">
        <v>128</v>
      </c>
      <c r="G130" s="208"/>
      <c r="H130" s="208"/>
      <c r="I130" s="211"/>
      <c r="J130" s="222">
        <f>BK130</f>
        <v>0</v>
      </c>
      <c r="K130" s="208"/>
      <c r="L130" s="213"/>
      <c r="M130" s="214"/>
      <c r="N130" s="215"/>
      <c r="O130" s="215"/>
      <c r="P130" s="216">
        <f>SUM(P131:P209)</f>
        <v>0</v>
      </c>
      <c r="Q130" s="215"/>
      <c r="R130" s="216">
        <f>SUM(R131:R209)</f>
        <v>0.48519000000000001</v>
      </c>
      <c r="S130" s="215"/>
      <c r="T130" s="217">
        <f>SUM(T131:T209)</f>
        <v>0</v>
      </c>
      <c r="AR130" s="218" t="s">
        <v>83</v>
      </c>
      <c r="AT130" s="219" t="s">
        <v>74</v>
      </c>
      <c r="AU130" s="219" t="s">
        <v>83</v>
      </c>
      <c r="AY130" s="218" t="s">
        <v>127</v>
      </c>
      <c r="BK130" s="220">
        <f>SUM(BK131:BK209)</f>
        <v>0</v>
      </c>
    </row>
    <row r="131" s="1" customFormat="1" ht="24" customHeight="1">
      <c r="B131" s="37"/>
      <c r="C131" s="223" t="s">
        <v>83</v>
      </c>
      <c r="D131" s="223" t="s">
        <v>129</v>
      </c>
      <c r="E131" s="224" t="s">
        <v>376</v>
      </c>
      <c r="F131" s="225" t="s">
        <v>377</v>
      </c>
      <c r="G131" s="226" t="s">
        <v>261</v>
      </c>
      <c r="H131" s="227">
        <v>1</v>
      </c>
      <c r="I131" s="228"/>
      <c r="J131" s="229">
        <f>ROUND(I131*H131,2)</f>
        <v>0</v>
      </c>
      <c r="K131" s="225" t="s">
        <v>133</v>
      </c>
      <c r="L131" s="42"/>
      <c r="M131" s="230" t="s">
        <v>1</v>
      </c>
      <c r="N131" s="231" t="s">
        <v>40</v>
      </c>
      <c r="O131" s="85"/>
      <c r="P131" s="232">
        <f>O131*H131</f>
        <v>0</v>
      </c>
      <c r="Q131" s="232">
        <v>0</v>
      </c>
      <c r="R131" s="232">
        <f>Q131*H131</f>
        <v>0</v>
      </c>
      <c r="S131" s="232">
        <v>0</v>
      </c>
      <c r="T131" s="233">
        <f>S131*H131</f>
        <v>0</v>
      </c>
      <c r="AR131" s="234" t="s">
        <v>134</v>
      </c>
      <c r="AT131" s="234" t="s">
        <v>129</v>
      </c>
      <c r="AU131" s="234" t="s">
        <v>85</v>
      </c>
      <c r="AY131" s="16" t="s">
        <v>127</v>
      </c>
      <c r="BE131" s="235">
        <f>IF(N131="základní",J131,0)</f>
        <v>0</v>
      </c>
      <c r="BF131" s="235">
        <f>IF(N131="snížená",J131,0)</f>
        <v>0</v>
      </c>
      <c r="BG131" s="235">
        <f>IF(N131="zákl. přenesená",J131,0)</f>
        <v>0</v>
      </c>
      <c r="BH131" s="235">
        <f>IF(N131="sníž. přenesená",J131,0)</f>
        <v>0</v>
      </c>
      <c r="BI131" s="235">
        <f>IF(N131="nulová",J131,0)</f>
        <v>0</v>
      </c>
      <c r="BJ131" s="16" t="s">
        <v>83</v>
      </c>
      <c r="BK131" s="235">
        <f>ROUND(I131*H131,2)</f>
        <v>0</v>
      </c>
      <c r="BL131" s="16" t="s">
        <v>134</v>
      </c>
      <c r="BM131" s="234" t="s">
        <v>378</v>
      </c>
    </row>
    <row r="132" s="1" customFormat="1">
      <c r="B132" s="37"/>
      <c r="C132" s="38"/>
      <c r="D132" s="238" t="s">
        <v>164</v>
      </c>
      <c r="E132" s="38"/>
      <c r="F132" s="259" t="s">
        <v>379</v>
      </c>
      <c r="G132" s="38"/>
      <c r="H132" s="38"/>
      <c r="I132" s="138"/>
      <c r="J132" s="38"/>
      <c r="K132" s="38"/>
      <c r="L132" s="42"/>
      <c r="M132" s="260"/>
      <c r="N132" s="85"/>
      <c r="O132" s="85"/>
      <c r="P132" s="85"/>
      <c r="Q132" s="85"/>
      <c r="R132" s="85"/>
      <c r="S132" s="85"/>
      <c r="T132" s="86"/>
      <c r="AT132" s="16" t="s">
        <v>164</v>
      </c>
      <c r="AU132" s="16" t="s">
        <v>85</v>
      </c>
    </row>
    <row r="133" s="1" customFormat="1" ht="48" customHeight="1">
      <c r="B133" s="37"/>
      <c r="C133" s="223" t="s">
        <v>85</v>
      </c>
      <c r="D133" s="223" t="s">
        <v>129</v>
      </c>
      <c r="E133" s="224" t="s">
        <v>380</v>
      </c>
      <c r="F133" s="225" t="s">
        <v>381</v>
      </c>
      <c r="G133" s="226" t="s">
        <v>261</v>
      </c>
      <c r="H133" s="227">
        <v>2</v>
      </c>
      <c r="I133" s="228"/>
      <c r="J133" s="229">
        <f>ROUND(I133*H133,2)</f>
        <v>0</v>
      </c>
      <c r="K133" s="225" t="s">
        <v>133</v>
      </c>
      <c r="L133" s="42"/>
      <c r="M133" s="230" t="s">
        <v>1</v>
      </c>
      <c r="N133" s="231" t="s">
        <v>40</v>
      </c>
      <c r="O133" s="85"/>
      <c r="P133" s="232">
        <f>O133*H133</f>
        <v>0</v>
      </c>
      <c r="Q133" s="232">
        <v>0</v>
      </c>
      <c r="R133" s="232">
        <f>Q133*H133</f>
        <v>0</v>
      </c>
      <c r="S133" s="232">
        <v>0</v>
      </c>
      <c r="T133" s="233">
        <f>S133*H133</f>
        <v>0</v>
      </c>
      <c r="AR133" s="234" t="s">
        <v>134</v>
      </c>
      <c r="AT133" s="234" t="s">
        <v>129</v>
      </c>
      <c r="AU133" s="234" t="s">
        <v>85</v>
      </c>
      <c r="AY133" s="16" t="s">
        <v>127</v>
      </c>
      <c r="BE133" s="235">
        <f>IF(N133="základní",J133,0)</f>
        <v>0</v>
      </c>
      <c r="BF133" s="235">
        <f>IF(N133="snížená",J133,0)</f>
        <v>0</v>
      </c>
      <c r="BG133" s="235">
        <f>IF(N133="zákl. přenesená",J133,0)</f>
        <v>0</v>
      </c>
      <c r="BH133" s="235">
        <f>IF(N133="sníž. přenesená",J133,0)</f>
        <v>0</v>
      </c>
      <c r="BI133" s="235">
        <f>IF(N133="nulová",J133,0)</f>
        <v>0</v>
      </c>
      <c r="BJ133" s="16" t="s">
        <v>83</v>
      </c>
      <c r="BK133" s="235">
        <f>ROUND(I133*H133,2)</f>
        <v>0</v>
      </c>
      <c r="BL133" s="16" t="s">
        <v>134</v>
      </c>
      <c r="BM133" s="234" t="s">
        <v>382</v>
      </c>
    </row>
    <row r="134" s="1" customFormat="1" ht="48" customHeight="1">
      <c r="B134" s="37"/>
      <c r="C134" s="223" t="s">
        <v>142</v>
      </c>
      <c r="D134" s="223" t="s">
        <v>129</v>
      </c>
      <c r="E134" s="224" t="s">
        <v>383</v>
      </c>
      <c r="F134" s="225" t="s">
        <v>384</v>
      </c>
      <c r="G134" s="226" t="s">
        <v>140</v>
      </c>
      <c r="H134" s="227">
        <v>4</v>
      </c>
      <c r="I134" s="228"/>
      <c r="J134" s="229">
        <f>ROUND(I134*H134,2)</f>
        <v>0</v>
      </c>
      <c r="K134" s="225" t="s">
        <v>133</v>
      </c>
      <c r="L134" s="42"/>
      <c r="M134" s="230" t="s">
        <v>1</v>
      </c>
      <c r="N134" s="231" t="s">
        <v>40</v>
      </c>
      <c r="O134" s="85"/>
      <c r="P134" s="232">
        <f>O134*H134</f>
        <v>0</v>
      </c>
      <c r="Q134" s="232">
        <v>0</v>
      </c>
      <c r="R134" s="232">
        <f>Q134*H134</f>
        <v>0</v>
      </c>
      <c r="S134" s="232">
        <v>0</v>
      </c>
      <c r="T134" s="233">
        <f>S134*H134</f>
        <v>0</v>
      </c>
      <c r="AR134" s="234" t="s">
        <v>134</v>
      </c>
      <c r="AT134" s="234" t="s">
        <v>129</v>
      </c>
      <c r="AU134" s="234" t="s">
        <v>85</v>
      </c>
      <c r="AY134" s="16" t="s">
        <v>127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6" t="s">
        <v>83</v>
      </c>
      <c r="BK134" s="235">
        <f>ROUND(I134*H134,2)</f>
        <v>0</v>
      </c>
      <c r="BL134" s="16" t="s">
        <v>134</v>
      </c>
      <c r="BM134" s="234" t="s">
        <v>385</v>
      </c>
    </row>
    <row r="135" s="14" customFormat="1">
      <c r="B135" s="261"/>
      <c r="C135" s="262"/>
      <c r="D135" s="238" t="s">
        <v>136</v>
      </c>
      <c r="E135" s="263" t="s">
        <v>1</v>
      </c>
      <c r="F135" s="264" t="s">
        <v>386</v>
      </c>
      <c r="G135" s="262"/>
      <c r="H135" s="263" t="s">
        <v>1</v>
      </c>
      <c r="I135" s="265"/>
      <c r="J135" s="262"/>
      <c r="K135" s="262"/>
      <c r="L135" s="266"/>
      <c r="M135" s="267"/>
      <c r="N135" s="268"/>
      <c r="O135" s="268"/>
      <c r="P135" s="268"/>
      <c r="Q135" s="268"/>
      <c r="R135" s="268"/>
      <c r="S135" s="268"/>
      <c r="T135" s="269"/>
      <c r="AT135" s="270" t="s">
        <v>136</v>
      </c>
      <c r="AU135" s="270" t="s">
        <v>85</v>
      </c>
      <c r="AV135" s="14" t="s">
        <v>83</v>
      </c>
      <c r="AW135" s="14" t="s">
        <v>31</v>
      </c>
      <c r="AX135" s="14" t="s">
        <v>75</v>
      </c>
      <c r="AY135" s="270" t="s">
        <v>127</v>
      </c>
    </row>
    <row r="136" s="12" customFormat="1">
      <c r="B136" s="236"/>
      <c r="C136" s="237"/>
      <c r="D136" s="238" t="s">
        <v>136</v>
      </c>
      <c r="E136" s="239" t="s">
        <v>1</v>
      </c>
      <c r="F136" s="240" t="s">
        <v>387</v>
      </c>
      <c r="G136" s="237"/>
      <c r="H136" s="241">
        <v>4</v>
      </c>
      <c r="I136" s="242"/>
      <c r="J136" s="237"/>
      <c r="K136" s="237"/>
      <c r="L136" s="243"/>
      <c r="M136" s="244"/>
      <c r="N136" s="245"/>
      <c r="O136" s="245"/>
      <c r="P136" s="245"/>
      <c r="Q136" s="245"/>
      <c r="R136" s="245"/>
      <c r="S136" s="245"/>
      <c r="T136" s="246"/>
      <c r="AT136" s="247" t="s">
        <v>136</v>
      </c>
      <c r="AU136" s="247" t="s">
        <v>85</v>
      </c>
      <c r="AV136" s="12" t="s">
        <v>85</v>
      </c>
      <c r="AW136" s="12" t="s">
        <v>31</v>
      </c>
      <c r="AX136" s="12" t="s">
        <v>83</v>
      </c>
      <c r="AY136" s="247" t="s">
        <v>127</v>
      </c>
    </row>
    <row r="137" s="1" customFormat="1" ht="48" customHeight="1">
      <c r="B137" s="37"/>
      <c r="C137" s="223" t="s">
        <v>134</v>
      </c>
      <c r="D137" s="223" t="s">
        <v>129</v>
      </c>
      <c r="E137" s="224" t="s">
        <v>388</v>
      </c>
      <c r="F137" s="225" t="s">
        <v>389</v>
      </c>
      <c r="G137" s="226" t="s">
        <v>140</v>
      </c>
      <c r="H137" s="227">
        <v>4.5</v>
      </c>
      <c r="I137" s="228"/>
      <c r="J137" s="229">
        <f>ROUND(I137*H137,2)</f>
        <v>0</v>
      </c>
      <c r="K137" s="225" t="s">
        <v>133</v>
      </c>
      <c r="L137" s="42"/>
      <c r="M137" s="230" t="s">
        <v>1</v>
      </c>
      <c r="N137" s="231" t="s">
        <v>40</v>
      </c>
      <c r="O137" s="85"/>
      <c r="P137" s="232">
        <f>O137*H137</f>
        <v>0</v>
      </c>
      <c r="Q137" s="232">
        <v>0</v>
      </c>
      <c r="R137" s="232">
        <f>Q137*H137</f>
        <v>0</v>
      </c>
      <c r="S137" s="232">
        <v>0</v>
      </c>
      <c r="T137" s="233">
        <f>S137*H137</f>
        <v>0</v>
      </c>
      <c r="AR137" s="234" t="s">
        <v>134</v>
      </c>
      <c r="AT137" s="234" t="s">
        <v>129</v>
      </c>
      <c r="AU137" s="234" t="s">
        <v>85</v>
      </c>
      <c r="AY137" s="16" t="s">
        <v>127</v>
      </c>
      <c r="BE137" s="235">
        <f>IF(N137="základní",J137,0)</f>
        <v>0</v>
      </c>
      <c r="BF137" s="235">
        <f>IF(N137="snížená",J137,0)</f>
        <v>0</v>
      </c>
      <c r="BG137" s="235">
        <f>IF(N137="zákl. přenesená",J137,0)</f>
        <v>0</v>
      </c>
      <c r="BH137" s="235">
        <f>IF(N137="sníž. přenesená",J137,0)</f>
        <v>0</v>
      </c>
      <c r="BI137" s="235">
        <f>IF(N137="nulová",J137,0)</f>
        <v>0</v>
      </c>
      <c r="BJ137" s="16" t="s">
        <v>83</v>
      </c>
      <c r="BK137" s="235">
        <f>ROUND(I137*H137,2)</f>
        <v>0</v>
      </c>
      <c r="BL137" s="16" t="s">
        <v>134</v>
      </c>
      <c r="BM137" s="234" t="s">
        <v>390</v>
      </c>
    </row>
    <row r="138" s="14" customFormat="1">
      <c r="B138" s="261"/>
      <c r="C138" s="262"/>
      <c r="D138" s="238" t="s">
        <v>136</v>
      </c>
      <c r="E138" s="263" t="s">
        <v>1</v>
      </c>
      <c r="F138" s="264" t="s">
        <v>391</v>
      </c>
      <c r="G138" s="262"/>
      <c r="H138" s="263" t="s">
        <v>1</v>
      </c>
      <c r="I138" s="265"/>
      <c r="J138" s="262"/>
      <c r="K138" s="262"/>
      <c r="L138" s="266"/>
      <c r="M138" s="267"/>
      <c r="N138" s="268"/>
      <c r="O138" s="268"/>
      <c r="P138" s="268"/>
      <c r="Q138" s="268"/>
      <c r="R138" s="268"/>
      <c r="S138" s="268"/>
      <c r="T138" s="269"/>
      <c r="AT138" s="270" t="s">
        <v>136</v>
      </c>
      <c r="AU138" s="270" t="s">
        <v>85</v>
      </c>
      <c r="AV138" s="14" t="s">
        <v>83</v>
      </c>
      <c r="AW138" s="14" t="s">
        <v>31</v>
      </c>
      <c r="AX138" s="14" t="s">
        <v>75</v>
      </c>
      <c r="AY138" s="270" t="s">
        <v>127</v>
      </c>
    </row>
    <row r="139" s="12" customFormat="1">
      <c r="B139" s="236"/>
      <c r="C139" s="237"/>
      <c r="D139" s="238" t="s">
        <v>136</v>
      </c>
      <c r="E139" s="239" t="s">
        <v>1</v>
      </c>
      <c r="F139" s="240" t="s">
        <v>392</v>
      </c>
      <c r="G139" s="237"/>
      <c r="H139" s="241">
        <v>4.5</v>
      </c>
      <c r="I139" s="242"/>
      <c r="J139" s="237"/>
      <c r="K139" s="237"/>
      <c r="L139" s="243"/>
      <c r="M139" s="244"/>
      <c r="N139" s="245"/>
      <c r="O139" s="245"/>
      <c r="P139" s="245"/>
      <c r="Q139" s="245"/>
      <c r="R139" s="245"/>
      <c r="S139" s="245"/>
      <c r="T139" s="246"/>
      <c r="AT139" s="247" t="s">
        <v>136</v>
      </c>
      <c r="AU139" s="247" t="s">
        <v>85</v>
      </c>
      <c r="AV139" s="12" t="s">
        <v>85</v>
      </c>
      <c r="AW139" s="12" t="s">
        <v>31</v>
      </c>
      <c r="AX139" s="12" t="s">
        <v>83</v>
      </c>
      <c r="AY139" s="247" t="s">
        <v>127</v>
      </c>
    </row>
    <row r="140" s="1" customFormat="1" ht="36" customHeight="1">
      <c r="B140" s="37"/>
      <c r="C140" s="223" t="s">
        <v>160</v>
      </c>
      <c r="D140" s="223" t="s">
        <v>129</v>
      </c>
      <c r="E140" s="224" t="s">
        <v>138</v>
      </c>
      <c r="F140" s="225" t="s">
        <v>139</v>
      </c>
      <c r="G140" s="226" t="s">
        <v>140</v>
      </c>
      <c r="H140" s="227">
        <v>24.448</v>
      </c>
      <c r="I140" s="228"/>
      <c r="J140" s="229">
        <f>ROUND(I140*H140,2)</f>
        <v>0</v>
      </c>
      <c r="K140" s="225" t="s">
        <v>133</v>
      </c>
      <c r="L140" s="42"/>
      <c r="M140" s="230" t="s">
        <v>1</v>
      </c>
      <c r="N140" s="231" t="s">
        <v>40</v>
      </c>
      <c r="O140" s="85"/>
      <c r="P140" s="232">
        <f>O140*H140</f>
        <v>0</v>
      </c>
      <c r="Q140" s="232">
        <v>0</v>
      </c>
      <c r="R140" s="232">
        <f>Q140*H140</f>
        <v>0</v>
      </c>
      <c r="S140" s="232">
        <v>0</v>
      </c>
      <c r="T140" s="233">
        <f>S140*H140</f>
        <v>0</v>
      </c>
      <c r="AR140" s="234" t="s">
        <v>134</v>
      </c>
      <c r="AT140" s="234" t="s">
        <v>129</v>
      </c>
      <c r="AU140" s="234" t="s">
        <v>85</v>
      </c>
      <c r="AY140" s="16" t="s">
        <v>127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6" t="s">
        <v>83</v>
      </c>
      <c r="BK140" s="235">
        <f>ROUND(I140*H140,2)</f>
        <v>0</v>
      </c>
      <c r="BL140" s="16" t="s">
        <v>134</v>
      </c>
      <c r="BM140" s="234" t="s">
        <v>393</v>
      </c>
    </row>
    <row r="141" s="14" customFormat="1">
      <c r="B141" s="261"/>
      <c r="C141" s="262"/>
      <c r="D141" s="238" t="s">
        <v>136</v>
      </c>
      <c r="E141" s="263" t="s">
        <v>1</v>
      </c>
      <c r="F141" s="264" t="s">
        <v>394</v>
      </c>
      <c r="G141" s="262"/>
      <c r="H141" s="263" t="s">
        <v>1</v>
      </c>
      <c r="I141" s="265"/>
      <c r="J141" s="262"/>
      <c r="K141" s="262"/>
      <c r="L141" s="266"/>
      <c r="M141" s="267"/>
      <c r="N141" s="268"/>
      <c r="O141" s="268"/>
      <c r="P141" s="268"/>
      <c r="Q141" s="268"/>
      <c r="R141" s="268"/>
      <c r="S141" s="268"/>
      <c r="T141" s="269"/>
      <c r="AT141" s="270" t="s">
        <v>136</v>
      </c>
      <c r="AU141" s="270" t="s">
        <v>85</v>
      </c>
      <c r="AV141" s="14" t="s">
        <v>83</v>
      </c>
      <c r="AW141" s="14" t="s">
        <v>4</v>
      </c>
      <c r="AX141" s="14" t="s">
        <v>75</v>
      </c>
      <c r="AY141" s="270" t="s">
        <v>127</v>
      </c>
    </row>
    <row r="142" s="12" customFormat="1">
      <c r="B142" s="236"/>
      <c r="C142" s="237"/>
      <c r="D142" s="238" t="s">
        <v>136</v>
      </c>
      <c r="E142" s="239" t="s">
        <v>1</v>
      </c>
      <c r="F142" s="240" t="s">
        <v>395</v>
      </c>
      <c r="G142" s="237"/>
      <c r="H142" s="241">
        <v>2.7999999999999998</v>
      </c>
      <c r="I142" s="242"/>
      <c r="J142" s="237"/>
      <c r="K142" s="237"/>
      <c r="L142" s="243"/>
      <c r="M142" s="244"/>
      <c r="N142" s="245"/>
      <c r="O142" s="245"/>
      <c r="P142" s="245"/>
      <c r="Q142" s="245"/>
      <c r="R142" s="245"/>
      <c r="S142" s="245"/>
      <c r="T142" s="246"/>
      <c r="AT142" s="247" t="s">
        <v>136</v>
      </c>
      <c r="AU142" s="247" t="s">
        <v>85</v>
      </c>
      <c r="AV142" s="12" t="s">
        <v>85</v>
      </c>
      <c r="AW142" s="12" t="s">
        <v>4</v>
      </c>
      <c r="AX142" s="12" t="s">
        <v>75</v>
      </c>
      <c r="AY142" s="247" t="s">
        <v>127</v>
      </c>
    </row>
    <row r="143" s="14" customFormat="1">
      <c r="B143" s="261"/>
      <c r="C143" s="262"/>
      <c r="D143" s="238" t="s">
        <v>136</v>
      </c>
      <c r="E143" s="263" t="s">
        <v>1</v>
      </c>
      <c r="F143" s="264" t="s">
        <v>396</v>
      </c>
      <c r="G143" s="262"/>
      <c r="H143" s="263" t="s">
        <v>1</v>
      </c>
      <c r="I143" s="265"/>
      <c r="J143" s="262"/>
      <c r="K143" s="262"/>
      <c r="L143" s="266"/>
      <c r="M143" s="267"/>
      <c r="N143" s="268"/>
      <c r="O143" s="268"/>
      <c r="P143" s="268"/>
      <c r="Q143" s="268"/>
      <c r="R143" s="268"/>
      <c r="S143" s="268"/>
      <c r="T143" s="269"/>
      <c r="AT143" s="270" t="s">
        <v>136</v>
      </c>
      <c r="AU143" s="270" t="s">
        <v>85</v>
      </c>
      <c r="AV143" s="14" t="s">
        <v>83</v>
      </c>
      <c r="AW143" s="14" t="s">
        <v>4</v>
      </c>
      <c r="AX143" s="14" t="s">
        <v>75</v>
      </c>
      <c r="AY143" s="270" t="s">
        <v>127</v>
      </c>
    </row>
    <row r="144" s="12" customFormat="1">
      <c r="B144" s="236"/>
      <c r="C144" s="237"/>
      <c r="D144" s="238" t="s">
        <v>136</v>
      </c>
      <c r="E144" s="239" t="s">
        <v>1</v>
      </c>
      <c r="F144" s="240" t="s">
        <v>397</v>
      </c>
      <c r="G144" s="237"/>
      <c r="H144" s="241">
        <v>1.05</v>
      </c>
      <c r="I144" s="242"/>
      <c r="J144" s="237"/>
      <c r="K144" s="237"/>
      <c r="L144" s="243"/>
      <c r="M144" s="244"/>
      <c r="N144" s="245"/>
      <c r="O144" s="245"/>
      <c r="P144" s="245"/>
      <c r="Q144" s="245"/>
      <c r="R144" s="245"/>
      <c r="S144" s="245"/>
      <c r="T144" s="246"/>
      <c r="AT144" s="247" t="s">
        <v>136</v>
      </c>
      <c r="AU144" s="247" t="s">
        <v>85</v>
      </c>
      <c r="AV144" s="12" t="s">
        <v>85</v>
      </c>
      <c r="AW144" s="12" t="s">
        <v>4</v>
      </c>
      <c r="AX144" s="12" t="s">
        <v>75</v>
      </c>
      <c r="AY144" s="247" t="s">
        <v>127</v>
      </c>
    </row>
    <row r="145" s="14" customFormat="1">
      <c r="B145" s="261"/>
      <c r="C145" s="262"/>
      <c r="D145" s="238" t="s">
        <v>136</v>
      </c>
      <c r="E145" s="263" t="s">
        <v>1</v>
      </c>
      <c r="F145" s="264" t="s">
        <v>398</v>
      </c>
      <c r="G145" s="262"/>
      <c r="H145" s="263" t="s">
        <v>1</v>
      </c>
      <c r="I145" s="265"/>
      <c r="J145" s="262"/>
      <c r="K145" s="262"/>
      <c r="L145" s="266"/>
      <c r="M145" s="267"/>
      <c r="N145" s="268"/>
      <c r="O145" s="268"/>
      <c r="P145" s="268"/>
      <c r="Q145" s="268"/>
      <c r="R145" s="268"/>
      <c r="S145" s="268"/>
      <c r="T145" s="269"/>
      <c r="AT145" s="270" t="s">
        <v>136</v>
      </c>
      <c r="AU145" s="270" t="s">
        <v>85</v>
      </c>
      <c r="AV145" s="14" t="s">
        <v>83</v>
      </c>
      <c r="AW145" s="14" t="s">
        <v>31</v>
      </c>
      <c r="AX145" s="14" t="s">
        <v>75</v>
      </c>
      <c r="AY145" s="270" t="s">
        <v>127</v>
      </c>
    </row>
    <row r="146" s="12" customFormat="1">
      <c r="B146" s="236"/>
      <c r="C146" s="237"/>
      <c r="D146" s="238" t="s">
        <v>136</v>
      </c>
      <c r="E146" s="239" t="s">
        <v>1</v>
      </c>
      <c r="F146" s="240" t="s">
        <v>399</v>
      </c>
      <c r="G146" s="237"/>
      <c r="H146" s="241">
        <v>10.99</v>
      </c>
      <c r="I146" s="242"/>
      <c r="J146" s="237"/>
      <c r="K146" s="237"/>
      <c r="L146" s="243"/>
      <c r="M146" s="244"/>
      <c r="N146" s="245"/>
      <c r="O146" s="245"/>
      <c r="P146" s="245"/>
      <c r="Q146" s="245"/>
      <c r="R146" s="245"/>
      <c r="S146" s="245"/>
      <c r="T146" s="246"/>
      <c r="AT146" s="247" t="s">
        <v>136</v>
      </c>
      <c r="AU146" s="247" t="s">
        <v>85</v>
      </c>
      <c r="AV146" s="12" t="s">
        <v>85</v>
      </c>
      <c r="AW146" s="12" t="s">
        <v>31</v>
      </c>
      <c r="AX146" s="12" t="s">
        <v>75</v>
      </c>
      <c r="AY146" s="247" t="s">
        <v>127</v>
      </c>
    </row>
    <row r="147" s="14" customFormat="1">
      <c r="B147" s="261"/>
      <c r="C147" s="262"/>
      <c r="D147" s="238" t="s">
        <v>136</v>
      </c>
      <c r="E147" s="263" t="s">
        <v>1</v>
      </c>
      <c r="F147" s="264" t="s">
        <v>400</v>
      </c>
      <c r="G147" s="262"/>
      <c r="H147" s="263" t="s">
        <v>1</v>
      </c>
      <c r="I147" s="265"/>
      <c r="J147" s="262"/>
      <c r="K147" s="262"/>
      <c r="L147" s="266"/>
      <c r="M147" s="267"/>
      <c r="N147" s="268"/>
      <c r="O147" s="268"/>
      <c r="P147" s="268"/>
      <c r="Q147" s="268"/>
      <c r="R147" s="268"/>
      <c r="S147" s="268"/>
      <c r="T147" s="269"/>
      <c r="AT147" s="270" t="s">
        <v>136</v>
      </c>
      <c r="AU147" s="270" t="s">
        <v>85</v>
      </c>
      <c r="AV147" s="14" t="s">
        <v>83</v>
      </c>
      <c r="AW147" s="14" t="s">
        <v>31</v>
      </c>
      <c r="AX147" s="14" t="s">
        <v>75</v>
      </c>
      <c r="AY147" s="270" t="s">
        <v>127</v>
      </c>
    </row>
    <row r="148" s="12" customFormat="1">
      <c r="B148" s="236"/>
      <c r="C148" s="237"/>
      <c r="D148" s="238" t="s">
        <v>136</v>
      </c>
      <c r="E148" s="239" t="s">
        <v>1</v>
      </c>
      <c r="F148" s="240" t="s">
        <v>401</v>
      </c>
      <c r="G148" s="237"/>
      <c r="H148" s="241">
        <v>3.04</v>
      </c>
      <c r="I148" s="242"/>
      <c r="J148" s="237"/>
      <c r="K148" s="237"/>
      <c r="L148" s="243"/>
      <c r="M148" s="244"/>
      <c r="N148" s="245"/>
      <c r="O148" s="245"/>
      <c r="P148" s="245"/>
      <c r="Q148" s="245"/>
      <c r="R148" s="245"/>
      <c r="S148" s="245"/>
      <c r="T148" s="246"/>
      <c r="AT148" s="247" t="s">
        <v>136</v>
      </c>
      <c r="AU148" s="247" t="s">
        <v>85</v>
      </c>
      <c r="AV148" s="12" t="s">
        <v>85</v>
      </c>
      <c r="AW148" s="12" t="s">
        <v>31</v>
      </c>
      <c r="AX148" s="12" t="s">
        <v>75</v>
      </c>
      <c r="AY148" s="247" t="s">
        <v>127</v>
      </c>
    </row>
    <row r="149" s="14" customFormat="1">
      <c r="B149" s="261"/>
      <c r="C149" s="262"/>
      <c r="D149" s="238" t="s">
        <v>136</v>
      </c>
      <c r="E149" s="263" t="s">
        <v>1</v>
      </c>
      <c r="F149" s="264" t="s">
        <v>402</v>
      </c>
      <c r="G149" s="262"/>
      <c r="H149" s="263" t="s">
        <v>1</v>
      </c>
      <c r="I149" s="265"/>
      <c r="J149" s="262"/>
      <c r="K149" s="262"/>
      <c r="L149" s="266"/>
      <c r="M149" s="267"/>
      <c r="N149" s="268"/>
      <c r="O149" s="268"/>
      <c r="P149" s="268"/>
      <c r="Q149" s="268"/>
      <c r="R149" s="268"/>
      <c r="S149" s="268"/>
      <c r="T149" s="269"/>
      <c r="AT149" s="270" t="s">
        <v>136</v>
      </c>
      <c r="AU149" s="270" t="s">
        <v>85</v>
      </c>
      <c r="AV149" s="14" t="s">
        <v>83</v>
      </c>
      <c r="AW149" s="14" t="s">
        <v>31</v>
      </c>
      <c r="AX149" s="14" t="s">
        <v>75</v>
      </c>
      <c r="AY149" s="270" t="s">
        <v>127</v>
      </c>
    </row>
    <row r="150" s="12" customFormat="1">
      <c r="B150" s="236"/>
      <c r="C150" s="237"/>
      <c r="D150" s="238" t="s">
        <v>136</v>
      </c>
      <c r="E150" s="239" t="s">
        <v>1</v>
      </c>
      <c r="F150" s="240" t="s">
        <v>403</v>
      </c>
      <c r="G150" s="237"/>
      <c r="H150" s="241">
        <v>1.3680000000000001</v>
      </c>
      <c r="I150" s="242"/>
      <c r="J150" s="237"/>
      <c r="K150" s="237"/>
      <c r="L150" s="243"/>
      <c r="M150" s="244"/>
      <c r="N150" s="245"/>
      <c r="O150" s="245"/>
      <c r="P150" s="245"/>
      <c r="Q150" s="245"/>
      <c r="R150" s="245"/>
      <c r="S150" s="245"/>
      <c r="T150" s="246"/>
      <c r="AT150" s="247" t="s">
        <v>136</v>
      </c>
      <c r="AU150" s="247" t="s">
        <v>85</v>
      </c>
      <c r="AV150" s="12" t="s">
        <v>85</v>
      </c>
      <c r="AW150" s="12" t="s">
        <v>31</v>
      </c>
      <c r="AX150" s="12" t="s">
        <v>75</v>
      </c>
      <c r="AY150" s="247" t="s">
        <v>127</v>
      </c>
    </row>
    <row r="151" s="14" customFormat="1">
      <c r="B151" s="261"/>
      <c r="C151" s="262"/>
      <c r="D151" s="238" t="s">
        <v>136</v>
      </c>
      <c r="E151" s="263" t="s">
        <v>1</v>
      </c>
      <c r="F151" s="264" t="s">
        <v>404</v>
      </c>
      <c r="G151" s="262"/>
      <c r="H151" s="263" t="s">
        <v>1</v>
      </c>
      <c r="I151" s="265"/>
      <c r="J151" s="262"/>
      <c r="K151" s="262"/>
      <c r="L151" s="266"/>
      <c r="M151" s="267"/>
      <c r="N151" s="268"/>
      <c r="O151" s="268"/>
      <c r="P151" s="268"/>
      <c r="Q151" s="268"/>
      <c r="R151" s="268"/>
      <c r="S151" s="268"/>
      <c r="T151" s="269"/>
      <c r="AT151" s="270" t="s">
        <v>136</v>
      </c>
      <c r="AU151" s="270" t="s">
        <v>85</v>
      </c>
      <c r="AV151" s="14" t="s">
        <v>83</v>
      </c>
      <c r="AW151" s="14" t="s">
        <v>4</v>
      </c>
      <c r="AX151" s="14" t="s">
        <v>75</v>
      </c>
      <c r="AY151" s="270" t="s">
        <v>127</v>
      </c>
    </row>
    <row r="152" s="12" customFormat="1">
      <c r="B152" s="236"/>
      <c r="C152" s="237"/>
      <c r="D152" s="238" t="s">
        <v>136</v>
      </c>
      <c r="E152" s="239" t="s">
        <v>1</v>
      </c>
      <c r="F152" s="240" t="s">
        <v>405</v>
      </c>
      <c r="G152" s="237"/>
      <c r="H152" s="241">
        <v>0.69999999999999996</v>
      </c>
      <c r="I152" s="242"/>
      <c r="J152" s="237"/>
      <c r="K152" s="237"/>
      <c r="L152" s="243"/>
      <c r="M152" s="244"/>
      <c r="N152" s="245"/>
      <c r="O152" s="245"/>
      <c r="P152" s="245"/>
      <c r="Q152" s="245"/>
      <c r="R152" s="245"/>
      <c r="S152" s="245"/>
      <c r="T152" s="246"/>
      <c r="AT152" s="247" t="s">
        <v>136</v>
      </c>
      <c r="AU152" s="247" t="s">
        <v>85</v>
      </c>
      <c r="AV152" s="12" t="s">
        <v>85</v>
      </c>
      <c r="AW152" s="12" t="s">
        <v>4</v>
      </c>
      <c r="AX152" s="12" t="s">
        <v>75</v>
      </c>
      <c r="AY152" s="247" t="s">
        <v>127</v>
      </c>
    </row>
    <row r="153" s="14" customFormat="1">
      <c r="B153" s="261"/>
      <c r="C153" s="262"/>
      <c r="D153" s="238" t="s">
        <v>136</v>
      </c>
      <c r="E153" s="263" t="s">
        <v>1</v>
      </c>
      <c r="F153" s="264" t="s">
        <v>406</v>
      </c>
      <c r="G153" s="262"/>
      <c r="H153" s="263" t="s">
        <v>1</v>
      </c>
      <c r="I153" s="265"/>
      <c r="J153" s="262"/>
      <c r="K153" s="262"/>
      <c r="L153" s="266"/>
      <c r="M153" s="267"/>
      <c r="N153" s="268"/>
      <c r="O153" s="268"/>
      <c r="P153" s="268"/>
      <c r="Q153" s="268"/>
      <c r="R153" s="268"/>
      <c r="S153" s="268"/>
      <c r="T153" s="269"/>
      <c r="AT153" s="270" t="s">
        <v>136</v>
      </c>
      <c r="AU153" s="270" t="s">
        <v>85</v>
      </c>
      <c r="AV153" s="14" t="s">
        <v>83</v>
      </c>
      <c r="AW153" s="14" t="s">
        <v>31</v>
      </c>
      <c r="AX153" s="14" t="s">
        <v>75</v>
      </c>
      <c r="AY153" s="270" t="s">
        <v>127</v>
      </c>
    </row>
    <row r="154" s="12" customFormat="1">
      <c r="B154" s="236"/>
      <c r="C154" s="237"/>
      <c r="D154" s="238" t="s">
        <v>136</v>
      </c>
      <c r="E154" s="239" t="s">
        <v>1</v>
      </c>
      <c r="F154" s="240" t="s">
        <v>392</v>
      </c>
      <c r="G154" s="237"/>
      <c r="H154" s="241">
        <v>4.5</v>
      </c>
      <c r="I154" s="242"/>
      <c r="J154" s="237"/>
      <c r="K154" s="237"/>
      <c r="L154" s="243"/>
      <c r="M154" s="244"/>
      <c r="N154" s="245"/>
      <c r="O154" s="245"/>
      <c r="P154" s="245"/>
      <c r="Q154" s="245"/>
      <c r="R154" s="245"/>
      <c r="S154" s="245"/>
      <c r="T154" s="246"/>
      <c r="AT154" s="247" t="s">
        <v>136</v>
      </c>
      <c r="AU154" s="247" t="s">
        <v>85</v>
      </c>
      <c r="AV154" s="12" t="s">
        <v>85</v>
      </c>
      <c r="AW154" s="12" t="s">
        <v>31</v>
      </c>
      <c r="AX154" s="12" t="s">
        <v>75</v>
      </c>
      <c r="AY154" s="247" t="s">
        <v>127</v>
      </c>
    </row>
    <row r="155" s="13" customFormat="1">
      <c r="B155" s="248"/>
      <c r="C155" s="249"/>
      <c r="D155" s="238" t="s">
        <v>136</v>
      </c>
      <c r="E155" s="250" t="s">
        <v>1</v>
      </c>
      <c r="F155" s="251" t="s">
        <v>159</v>
      </c>
      <c r="G155" s="249"/>
      <c r="H155" s="252">
        <v>24.447999999999997</v>
      </c>
      <c r="I155" s="253"/>
      <c r="J155" s="249"/>
      <c r="K155" s="249"/>
      <c r="L155" s="254"/>
      <c r="M155" s="255"/>
      <c r="N155" s="256"/>
      <c r="O155" s="256"/>
      <c r="P155" s="256"/>
      <c r="Q155" s="256"/>
      <c r="R155" s="256"/>
      <c r="S155" s="256"/>
      <c r="T155" s="257"/>
      <c r="AT155" s="258" t="s">
        <v>136</v>
      </c>
      <c r="AU155" s="258" t="s">
        <v>85</v>
      </c>
      <c r="AV155" s="13" t="s">
        <v>134</v>
      </c>
      <c r="AW155" s="13" t="s">
        <v>31</v>
      </c>
      <c r="AX155" s="13" t="s">
        <v>83</v>
      </c>
      <c r="AY155" s="258" t="s">
        <v>127</v>
      </c>
    </row>
    <row r="156" s="1" customFormat="1" ht="16.5" customHeight="1">
      <c r="B156" s="37"/>
      <c r="C156" s="223" t="s">
        <v>167</v>
      </c>
      <c r="D156" s="223" t="s">
        <v>129</v>
      </c>
      <c r="E156" s="224" t="s">
        <v>407</v>
      </c>
      <c r="F156" s="225" t="s">
        <v>408</v>
      </c>
      <c r="G156" s="226" t="s">
        <v>145</v>
      </c>
      <c r="H156" s="227">
        <v>27</v>
      </c>
      <c r="I156" s="228"/>
      <c r="J156" s="229">
        <f>ROUND(I156*H156,2)</f>
        <v>0</v>
      </c>
      <c r="K156" s="225" t="s">
        <v>133</v>
      </c>
      <c r="L156" s="42"/>
      <c r="M156" s="230" t="s">
        <v>1</v>
      </c>
      <c r="N156" s="231" t="s">
        <v>40</v>
      </c>
      <c r="O156" s="85"/>
      <c r="P156" s="232">
        <f>O156*H156</f>
        <v>0</v>
      </c>
      <c r="Q156" s="232">
        <v>0.01797</v>
      </c>
      <c r="R156" s="232">
        <f>Q156*H156</f>
        <v>0.48519000000000001</v>
      </c>
      <c r="S156" s="232">
        <v>0</v>
      </c>
      <c r="T156" s="233">
        <f>S156*H156</f>
        <v>0</v>
      </c>
      <c r="AR156" s="234" t="s">
        <v>134</v>
      </c>
      <c r="AT156" s="234" t="s">
        <v>129</v>
      </c>
      <c r="AU156" s="234" t="s">
        <v>85</v>
      </c>
      <c r="AY156" s="16" t="s">
        <v>127</v>
      </c>
      <c r="BE156" s="235">
        <f>IF(N156="základní",J156,0)</f>
        <v>0</v>
      </c>
      <c r="BF156" s="235">
        <f>IF(N156="snížená",J156,0)</f>
        <v>0</v>
      </c>
      <c r="BG156" s="235">
        <f>IF(N156="zákl. přenesená",J156,0)</f>
        <v>0</v>
      </c>
      <c r="BH156" s="235">
        <f>IF(N156="sníž. přenesená",J156,0)</f>
        <v>0</v>
      </c>
      <c r="BI156" s="235">
        <f>IF(N156="nulová",J156,0)</f>
        <v>0</v>
      </c>
      <c r="BJ156" s="16" t="s">
        <v>83</v>
      </c>
      <c r="BK156" s="235">
        <f>ROUND(I156*H156,2)</f>
        <v>0</v>
      </c>
      <c r="BL156" s="16" t="s">
        <v>134</v>
      </c>
      <c r="BM156" s="234" t="s">
        <v>409</v>
      </c>
    </row>
    <row r="157" s="14" customFormat="1">
      <c r="B157" s="261"/>
      <c r="C157" s="262"/>
      <c r="D157" s="238" t="s">
        <v>136</v>
      </c>
      <c r="E157" s="263" t="s">
        <v>1</v>
      </c>
      <c r="F157" s="264" t="s">
        <v>410</v>
      </c>
      <c r="G157" s="262"/>
      <c r="H157" s="263" t="s">
        <v>1</v>
      </c>
      <c r="I157" s="265"/>
      <c r="J157" s="262"/>
      <c r="K157" s="262"/>
      <c r="L157" s="266"/>
      <c r="M157" s="267"/>
      <c r="N157" s="268"/>
      <c r="O157" s="268"/>
      <c r="P157" s="268"/>
      <c r="Q157" s="268"/>
      <c r="R157" s="268"/>
      <c r="S157" s="268"/>
      <c r="T157" s="269"/>
      <c r="AT157" s="270" t="s">
        <v>136</v>
      </c>
      <c r="AU157" s="270" t="s">
        <v>85</v>
      </c>
      <c r="AV157" s="14" t="s">
        <v>83</v>
      </c>
      <c r="AW157" s="14" t="s">
        <v>31</v>
      </c>
      <c r="AX157" s="14" t="s">
        <v>75</v>
      </c>
      <c r="AY157" s="270" t="s">
        <v>127</v>
      </c>
    </row>
    <row r="158" s="12" customFormat="1">
      <c r="B158" s="236"/>
      <c r="C158" s="237"/>
      <c r="D158" s="238" t="s">
        <v>136</v>
      </c>
      <c r="E158" s="239" t="s">
        <v>1</v>
      </c>
      <c r="F158" s="240" t="s">
        <v>411</v>
      </c>
      <c r="G158" s="237"/>
      <c r="H158" s="241">
        <v>27</v>
      </c>
      <c r="I158" s="242"/>
      <c r="J158" s="237"/>
      <c r="K158" s="237"/>
      <c r="L158" s="243"/>
      <c r="M158" s="244"/>
      <c r="N158" s="245"/>
      <c r="O158" s="245"/>
      <c r="P158" s="245"/>
      <c r="Q158" s="245"/>
      <c r="R158" s="245"/>
      <c r="S158" s="245"/>
      <c r="T158" s="246"/>
      <c r="AT158" s="247" t="s">
        <v>136</v>
      </c>
      <c r="AU158" s="247" t="s">
        <v>85</v>
      </c>
      <c r="AV158" s="12" t="s">
        <v>85</v>
      </c>
      <c r="AW158" s="12" t="s">
        <v>31</v>
      </c>
      <c r="AX158" s="12" t="s">
        <v>83</v>
      </c>
      <c r="AY158" s="247" t="s">
        <v>127</v>
      </c>
    </row>
    <row r="159" s="1" customFormat="1" ht="24" customHeight="1">
      <c r="B159" s="37"/>
      <c r="C159" s="223" t="s">
        <v>173</v>
      </c>
      <c r="D159" s="223" t="s">
        <v>129</v>
      </c>
      <c r="E159" s="224" t="s">
        <v>412</v>
      </c>
      <c r="F159" s="225" t="s">
        <v>413</v>
      </c>
      <c r="G159" s="226" t="s">
        <v>414</v>
      </c>
      <c r="H159" s="227">
        <v>80</v>
      </c>
      <c r="I159" s="228"/>
      <c r="J159" s="229">
        <f>ROUND(I159*H159,2)</f>
        <v>0</v>
      </c>
      <c r="K159" s="225" t="s">
        <v>133</v>
      </c>
      <c r="L159" s="42"/>
      <c r="M159" s="230" t="s">
        <v>1</v>
      </c>
      <c r="N159" s="231" t="s">
        <v>40</v>
      </c>
      <c r="O159" s="85"/>
      <c r="P159" s="232">
        <f>O159*H159</f>
        <v>0</v>
      </c>
      <c r="Q159" s="232">
        <v>0</v>
      </c>
      <c r="R159" s="232">
        <f>Q159*H159</f>
        <v>0</v>
      </c>
      <c r="S159" s="232">
        <v>0</v>
      </c>
      <c r="T159" s="233">
        <f>S159*H159</f>
        <v>0</v>
      </c>
      <c r="AR159" s="234" t="s">
        <v>134</v>
      </c>
      <c r="AT159" s="234" t="s">
        <v>129</v>
      </c>
      <c r="AU159" s="234" t="s">
        <v>85</v>
      </c>
      <c r="AY159" s="16" t="s">
        <v>127</v>
      </c>
      <c r="BE159" s="235">
        <f>IF(N159="základní",J159,0)</f>
        <v>0</v>
      </c>
      <c r="BF159" s="235">
        <f>IF(N159="snížená",J159,0)</f>
        <v>0</v>
      </c>
      <c r="BG159" s="235">
        <f>IF(N159="zákl. přenesená",J159,0)</f>
        <v>0</v>
      </c>
      <c r="BH159" s="235">
        <f>IF(N159="sníž. přenesená",J159,0)</f>
        <v>0</v>
      </c>
      <c r="BI159" s="235">
        <f>IF(N159="nulová",J159,0)</f>
        <v>0</v>
      </c>
      <c r="BJ159" s="16" t="s">
        <v>83</v>
      </c>
      <c r="BK159" s="235">
        <f>ROUND(I159*H159,2)</f>
        <v>0</v>
      </c>
      <c r="BL159" s="16" t="s">
        <v>134</v>
      </c>
      <c r="BM159" s="234" t="s">
        <v>415</v>
      </c>
    </row>
    <row r="160" s="1" customFormat="1" ht="36" customHeight="1">
      <c r="B160" s="37"/>
      <c r="C160" s="223" t="s">
        <v>177</v>
      </c>
      <c r="D160" s="223" t="s">
        <v>129</v>
      </c>
      <c r="E160" s="224" t="s">
        <v>416</v>
      </c>
      <c r="F160" s="225" t="s">
        <v>417</v>
      </c>
      <c r="G160" s="226" t="s">
        <v>418</v>
      </c>
      <c r="H160" s="227">
        <v>10</v>
      </c>
      <c r="I160" s="228"/>
      <c r="J160" s="229">
        <f>ROUND(I160*H160,2)</f>
        <v>0</v>
      </c>
      <c r="K160" s="225" t="s">
        <v>133</v>
      </c>
      <c r="L160" s="42"/>
      <c r="M160" s="230" t="s">
        <v>1</v>
      </c>
      <c r="N160" s="231" t="s">
        <v>40</v>
      </c>
      <c r="O160" s="85"/>
      <c r="P160" s="232">
        <f>O160*H160</f>
        <v>0</v>
      </c>
      <c r="Q160" s="232">
        <v>0</v>
      </c>
      <c r="R160" s="232">
        <f>Q160*H160</f>
        <v>0</v>
      </c>
      <c r="S160" s="232">
        <v>0</v>
      </c>
      <c r="T160" s="233">
        <f>S160*H160</f>
        <v>0</v>
      </c>
      <c r="AR160" s="234" t="s">
        <v>134</v>
      </c>
      <c r="AT160" s="234" t="s">
        <v>129</v>
      </c>
      <c r="AU160" s="234" t="s">
        <v>85</v>
      </c>
      <c r="AY160" s="16" t="s">
        <v>127</v>
      </c>
      <c r="BE160" s="235">
        <f>IF(N160="základní",J160,0)</f>
        <v>0</v>
      </c>
      <c r="BF160" s="235">
        <f>IF(N160="snížená",J160,0)</f>
        <v>0</v>
      </c>
      <c r="BG160" s="235">
        <f>IF(N160="zákl. přenesená",J160,0)</f>
        <v>0</v>
      </c>
      <c r="BH160" s="235">
        <f>IF(N160="sníž. přenesená",J160,0)</f>
        <v>0</v>
      </c>
      <c r="BI160" s="235">
        <f>IF(N160="nulová",J160,0)</f>
        <v>0</v>
      </c>
      <c r="BJ160" s="16" t="s">
        <v>83</v>
      </c>
      <c r="BK160" s="235">
        <f>ROUND(I160*H160,2)</f>
        <v>0</v>
      </c>
      <c r="BL160" s="16" t="s">
        <v>134</v>
      </c>
      <c r="BM160" s="234" t="s">
        <v>419</v>
      </c>
    </row>
    <row r="161" s="1" customFormat="1" ht="60" customHeight="1">
      <c r="B161" s="37"/>
      <c r="C161" s="223" t="s">
        <v>187</v>
      </c>
      <c r="D161" s="223" t="s">
        <v>129</v>
      </c>
      <c r="E161" s="224" t="s">
        <v>420</v>
      </c>
      <c r="F161" s="225" t="s">
        <v>421</v>
      </c>
      <c r="G161" s="226" t="s">
        <v>140</v>
      </c>
      <c r="H161" s="227">
        <v>11.550000000000001</v>
      </c>
      <c r="I161" s="228"/>
      <c r="J161" s="229">
        <f>ROUND(I161*H161,2)</f>
        <v>0</v>
      </c>
      <c r="K161" s="225" t="s">
        <v>133</v>
      </c>
      <c r="L161" s="42"/>
      <c r="M161" s="230" t="s">
        <v>1</v>
      </c>
      <c r="N161" s="231" t="s">
        <v>40</v>
      </c>
      <c r="O161" s="85"/>
      <c r="P161" s="232">
        <f>O161*H161</f>
        <v>0</v>
      </c>
      <c r="Q161" s="232">
        <v>0</v>
      </c>
      <c r="R161" s="232">
        <f>Q161*H161</f>
        <v>0</v>
      </c>
      <c r="S161" s="232">
        <v>0</v>
      </c>
      <c r="T161" s="233">
        <f>S161*H161</f>
        <v>0</v>
      </c>
      <c r="AR161" s="234" t="s">
        <v>134</v>
      </c>
      <c r="AT161" s="234" t="s">
        <v>129</v>
      </c>
      <c r="AU161" s="234" t="s">
        <v>85</v>
      </c>
      <c r="AY161" s="16" t="s">
        <v>127</v>
      </c>
      <c r="BE161" s="235">
        <f>IF(N161="základní",J161,0)</f>
        <v>0</v>
      </c>
      <c r="BF161" s="235">
        <f>IF(N161="snížená",J161,0)</f>
        <v>0</v>
      </c>
      <c r="BG161" s="235">
        <f>IF(N161="zákl. přenesená",J161,0)</f>
        <v>0</v>
      </c>
      <c r="BH161" s="235">
        <f>IF(N161="sníž. přenesená",J161,0)</f>
        <v>0</v>
      </c>
      <c r="BI161" s="235">
        <f>IF(N161="nulová",J161,0)</f>
        <v>0</v>
      </c>
      <c r="BJ161" s="16" t="s">
        <v>83</v>
      </c>
      <c r="BK161" s="235">
        <f>ROUND(I161*H161,2)</f>
        <v>0</v>
      </c>
      <c r="BL161" s="16" t="s">
        <v>134</v>
      </c>
      <c r="BM161" s="234" t="s">
        <v>422</v>
      </c>
    </row>
    <row r="162" s="14" customFormat="1">
      <c r="B162" s="261"/>
      <c r="C162" s="262"/>
      <c r="D162" s="238" t="s">
        <v>136</v>
      </c>
      <c r="E162" s="263" t="s">
        <v>1</v>
      </c>
      <c r="F162" s="264" t="s">
        <v>423</v>
      </c>
      <c r="G162" s="262"/>
      <c r="H162" s="263" t="s">
        <v>1</v>
      </c>
      <c r="I162" s="265"/>
      <c r="J162" s="262"/>
      <c r="K162" s="262"/>
      <c r="L162" s="266"/>
      <c r="M162" s="267"/>
      <c r="N162" s="268"/>
      <c r="O162" s="268"/>
      <c r="P162" s="268"/>
      <c r="Q162" s="268"/>
      <c r="R162" s="268"/>
      <c r="S162" s="268"/>
      <c r="T162" s="269"/>
      <c r="AT162" s="270" t="s">
        <v>136</v>
      </c>
      <c r="AU162" s="270" t="s">
        <v>85</v>
      </c>
      <c r="AV162" s="14" t="s">
        <v>83</v>
      </c>
      <c r="AW162" s="14" t="s">
        <v>31</v>
      </c>
      <c r="AX162" s="14" t="s">
        <v>75</v>
      </c>
      <c r="AY162" s="270" t="s">
        <v>127</v>
      </c>
    </row>
    <row r="163" s="12" customFormat="1">
      <c r="B163" s="236"/>
      <c r="C163" s="237"/>
      <c r="D163" s="238" t="s">
        <v>136</v>
      </c>
      <c r="E163" s="239" t="s">
        <v>1</v>
      </c>
      <c r="F163" s="240" t="s">
        <v>424</v>
      </c>
      <c r="G163" s="237"/>
      <c r="H163" s="241">
        <v>11.550000000000001</v>
      </c>
      <c r="I163" s="242"/>
      <c r="J163" s="237"/>
      <c r="K163" s="237"/>
      <c r="L163" s="243"/>
      <c r="M163" s="244"/>
      <c r="N163" s="245"/>
      <c r="O163" s="245"/>
      <c r="P163" s="245"/>
      <c r="Q163" s="245"/>
      <c r="R163" s="245"/>
      <c r="S163" s="245"/>
      <c r="T163" s="246"/>
      <c r="AT163" s="247" t="s">
        <v>136</v>
      </c>
      <c r="AU163" s="247" t="s">
        <v>85</v>
      </c>
      <c r="AV163" s="12" t="s">
        <v>85</v>
      </c>
      <c r="AW163" s="12" t="s">
        <v>31</v>
      </c>
      <c r="AX163" s="12" t="s">
        <v>83</v>
      </c>
      <c r="AY163" s="247" t="s">
        <v>127</v>
      </c>
    </row>
    <row r="164" s="1" customFormat="1" ht="48" customHeight="1">
      <c r="B164" s="37"/>
      <c r="C164" s="223" t="s">
        <v>194</v>
      </c>
      <c r="D164" s="223" t="s">
        <v>129</v>
      </c>
      <c r="E164" s="224" t="s">
        <v>425</v>
      </c>
      <c r="F164" s="225" t="s">
        <v>426</v>
      </c>
      <c r="G164" s="226" t="s">
        <v>140</v>
      </c>
      <c r="H164" s="227">
        <v>470.81999999999999</v>
      </c>
      <c r="I164" s="228"/>
      <c r="J164" s="229">
        <f>ROUND(I164*H164,2)</f>
        <v>0</v>
      </c>
      <c r="K164" s="225" t="s">
        <v>133</v>
      </c>
      <c r="L164" s="42"/>
      <c r="M164" s="230" t="s">
        <v>1</v>
      </c>
      <c r="N164" s="231" t="s">
        <v>40</v>
      </c>
      <c r="O164" s="85"/>
      <c r="P164" s="232">
        <f>O164*H164</f>
        <v>0</v>
      </c>
      <c r="Q164" s="232">
        <v>0</v>
      </c>
      <c r="R164" s="232">
        <f>Q164*H164</f>
        <v>0</v>
      </c>
      <c r="S164" s="232">
        <v>0</v>
      </c>
      <c r="T164" s="233">
        <f>S164*H164</f>
        <v>0</v>
      </c>
      <c r="AR164" s="234" t="s">
        <v>134</v>
      </c>
      <c r="AT164" s="234" t="s">
        <v>129</v>
      </c>
      <c r="AU164" s="234" t="s">
        <v>85</v>
      </c>
      <c r="AY164" s="16" t="s">
        <v>127</v>
      </c>
      <c r="BE164" s="235">
        <f>IF(N164="základní",J164,0)</f>
        <v>0</v>
      </c>
      <c r="BF164" s="235">
        <f>IF(N164="snížená",J164,0)</f>
        <v>0</v>
      </c>
      <c r="BG164" s="235">
        <f>IF(N164="zákl. přenesená",J164,0)</f>
        <v>0</v>
      </c>
      <c r="BH164" s="235">
        <f>IF(N164="sníž. přenesená",J164,0)</f>
        <v>0</v>
      </c>
      <c r="BI164" s="235">
        <f>IF(N164="nulová",J164,0)</f>
        <v>0</v>
      </c>
      <c r="BJ164" s="16" t="s">
        <v>83</v>
      </c>
      <c r="BK164" s="235">
        <f>ROUND(I164*H164,2)</f>
        <v>0</v>
      </c>
      <c r="BL164" s="16" t="s">
        <v>134</v>
      </c>
      <c r="BM164" s="234" t="s">
        <v>427</v>
      </c>
    </row>
    <row r="165" s="12" customFormat="1">
      <c r="B165" s="236"/>
      <c r="C165" s="237"/>
      <c r="D165" s="238" t="s">
        <v>136</v>
      </c>
      <c r="E165" s="239" t="s">
        <v>1</v>
      </c>
      <c r="F165" s="240" t="s">
        <v>428</v>
      </c>
      <c r="G165" s="237"/>
      <c r="H165" s="241">
        <v>90</v>
      </c>
      <c r="I165" s="242"/>
      <c r="J165" s="237"/>
      <c r="K165" s="237"/>
      <c r="L165" s="243"/>
      <c r="M165" s="244"/>
      <c r="N165" s="245"/>
      <c r="O165" s="245"/>
      <c r="P165" s="245"/>
      <c r="Q165" s="245"/>
      <c r="R165" s="245"/>
      <c r="S165" s="245"/>
      <c r="T165" s="246"/>
      <c r="AT165" s="247" t="s">
        <v>136</v>
      </c>
      <c r="AU165" s="247" t="s">
        <v>85</v>
      </c>
      <c r="AV165" s="12" t="s">
        <v>85</v>
      </c>
      <c r="AW165" s="12" t="s">
        <v>31</v>
      </c>
      <c r="AX165" s="12" t="s">
        <v>75</v>
      </c>
      <c r="AY165" s="247" t="s">
        <v>127</v>
      </c>
    </row>
    <row r="166" s="12" customFormat="1">
      <c r="B166" s="236"/>
      <c r="C166" s="237"/>
      <c r="D166" s="238" t="s">
        <v>136</v>
      </c>
      <c r="E166" s="239" t="s">
        <v>1</v>
      </c>
      <c r="F166" s="240" t="s">
        <v>429</v>
      </c>
      <c r="G166" s="237"/>
      <c r="H166" s="241">
        <v>32.899999999999999</v>
      </c>
      <c r="I166" s="242"/>
      <c r="J166" s="237"/>
      <c r="K166" s="237"/>
      <c r="L166" s="243"/>
      <c r="M166" s="244"/>
      <c r="N166" s="245"/>
      <c r="O166" s="245"/>
      <c r="P166" s="245"/>
      <c r="Q166" s="245"/>
      <c r="R166" s="245"/>
      <c r="S166" s="245"/>
      <c r="T166" s="246"/>
      <c r="AT166" s="247" t="s">
        <v>136</v>
      </c>
      <c r="AU166" s="247" t="s">
        <v>85</v>
      </c>
      <c r="AV166" s="12" t="s">
        <v>85</v>
      </c>
      <c r="AW166" s="12" t="s">
        <v>31</v>
      </c>
      <c r="AX166" s="12" t="s">
        <v>75</v>
      </c>
      <c r="AY166" s="247" t="s">
        <v>127</v>
      </c>
    </row>
    <row r="167" s="12" customFormat="1">
      <c r="B167" s="236"/>
      <c r="C167" s="237"/>
      <c r="D167" s="238" t="s">
        <v>136</v>
      </c>
      <c r="E167" s="239" t="s">
        <v>1</v>
      </c>
      <c r="F167" s="240" t="s">
        <v>430</v>
      </c>
      <c r="G167" s="237"/>
      <c r="H167" s="241">
        <v>133</v>
      </c>
      <c r="I167" s="242"/>
      <c r="J167" s="237"/>
      <c r="K167" s="237"/>
      <c r="L167" s="243"/>
      <c r="M167" s="244"/>
      <c r="N167" s="245"/>
      <c r="O167" s="245"/>
      <c r="P167" s="245"/>
      <c r="Q167" s="245"/>
      <c r="R167" s="245"/>
      <c r="S167" s="245"/>
      <c r="T167" s="246"/>
      <c r="AT167" s="247" t="s">
        <v>136</v>
      </c>
      <c r="AU167" s="247" t="s">
        <v>85</v>
      </c>
      <c r="AV167" s="12" t="s">
        <v>85</v>
      </c>
      <c r="AW167" s="12" t="s">
        <v>31</v>
      </c>
      <c r="AX167" s="12" t="s">
        <v>75</v>
      </c>
      <c r="AY167" s="247" t="s">
        <v>127</v>
      </c>
    </row>
    <row r="168" s="12" customFormat="1">
      <c r="B168" s="236"/>
      <c r="C168" s="237"/>
      <c r="D168" s="238" t="s">
        <v>136</v>
      </c>
      <c r="E168" s="239" t="s">
        <v>1</v>
      </c>
      <c r="F168" s="240" t="s">
        <v>431</v>
      </c>
      <c r="G168" s="237"/>
      <c r="H168" s="241">
        <v>2.52</v>
      </c>
      <c r="I168" s="242"/>
      <c r="J168" s="237"/>
      <c r="K168" s="237"/>
      <c r="L168" s="243"/>
      <c r="M168" s="244"/>
      <c r="N168" s="245"/>
      <c r="O168" s="245"/>
      <c r="P168" s="245"/>
      <c r="Q168" s="245"/>
      <c r="R168" s="245"/>
      <c r="S168" s="245"/>
      <c r="T168" s="246"/>
      <c r="AT168" s="247" t="s">
        <v>136</v>
      </c>
      <c r="AU168" s="247" t="s">
        <v>85</v>
      </c>
      <c r="AV168" s="12" t="s">
        <v>85</v>
      </c>
      <c r="AW168" s="12" t="s">
        <v>31</v>
      </c>
      <c r="AX168" s="12" t="s">
        <v>75</v>
      </c>
      <c r="AY168" s="247" t="s">
        <v>127</v>
      </c>
    </row>
    <row r="169" s="12" customFormat="1">
      <c r="B169" s="236"/>
      <c r="C169" s="237"/>
      <c r="D169" s="238" t="s">
        <v>136</v>
      </c>
      <c r="E169" s="239" t="s">
        <v>1</v>
      </c>
      <c r="F169" s="240" t="s">
        <v>432</v>
      </c>
      <c r="G169" s="237"/>
      <c r="H169" s="241">
        <v>28.5</v>
      </c>
      <c r="I169" s="242"/>
      <c r="J169" s="237"/>
      <c r="K169" s="237"/>
      <c r="L169" s="243"/>
      <c r="M169" s="244"/>
      <c r="N169" s="245"/>
      <c r="O169" s="245"/>
      <c r="P169" s="245"/>
      <c r="Q169" s="245"/>
      <c r="R169" s="245"/>
      <c r="S169" s="245"/>
      <c r="T169" s="246"/>
      <c r="AT169" s="247" t="s">
        <v>136</v>
      </c>
      <c r="AU169" s="247" t="s">
        <v>85</v>
      </c>
      <c r="AV169" s="12" t="s">
        <v>85</v>
      </c>
      <c r="AW169" s="12" t="s">
        <v>31</v>
      </c>
      <c r="AX169" s="12" t="s">
        <v>75</v>
      </c>
      <c r="AY169" s="247" t="s">
        <v>127</v>
      </c>
    </row>
    <row r="170" s="12" customFormat="1">
      <c r="B170" s="236"/>
      <c r="C170" s="237"/>
      <c r="D170" s="238" t="s">
        <v>136</v>
      </c>
      <c r="E170" s="239" t="s">
        <v>1</v>
      </c>
      <c r="F170" s="240" t="s">
        <v>433</v>
      </c>
      <c r="G170" s="237"/>
      <c r="H170" s="241">
        <v>40</v>
      </c>
      <c r="I170" s="242"/>
      <c r="J170" s="237"/>
      <c r="K170" s="237"/>
      <c r="L170" s="243"/>
      <c r="M170" s="244"/>
      <c r="N170" s="245"/>
      <c r="O170" s="245"/>
      <c r="P170" s="245"/>
      <c r="Q170" s="245"/>
      <c r="R170" s="245"/>
      <c r="S170" s="245"/>
      <c r="T170" s="246"/>
      <c r="AT170" s="247" t="s">
        <v>136</v>
      </c>
      <c r="AU170" s="247" t="s">
        <v>85</v>
      </c>
      <c r="AV170" s="12" t="s">
        <v>85</v>
      </c>
      <c r="AW170" s="12" t="s">
        <v>31</v>
      </c>
      <c r="AX170" s="12" t="s">
        <v>75</v>
      </c>
      <c r="AY170" s="247" t="s">
        <v>127</v>
      </c>
    </row>
    <row r="171" s="12" customFormat="1">
      <c r="B171" s="236"/>
      <c r="C171" s="237"/>
      <c r="D171" s="238" t="s">
        <v>136</v>
      </c>
      <c r="E171" s="239" t="s">
        <v>1</v>
      </c>
      <c r="F171" s="240" t="s">
        <v>434</v>
      </c>
      <c r="G171" s="237"/>
      <c r="H171" s="241">
        <v>59</v>
      </c>
      <c r="I171" s="242"/>
      <c r="J171" s="237"/>
      <c r="K171" s="237"/>
      <c r="L171" s="243"/>
      <c r="M171" s="244"/>
      <c r="N171" s="245"/>
      <c r="O171" s="245"/>
      <c r="P171" s="245"/>
      <c r="Q171" s="245"/>
      <c r="R171" s="245"/>
      <c r="S171" s="245"/>
      <c r="T171" s="246"/>
      <c r="AT171" s="247" t="s">
        <v>136</v>
      </c>
      <c r="AU171" s="247" t="s">
        <v>85</v>
      </c>
      <c r="AV171" s="12" t="s">
        <v>85</v>
      </c>
      <c r="AW171" s="12" t="s">
        <v>31</v>
      </c>
      <c r="AX171" s="12" t="s">
        <v>75</v>
      </c>
      <c r="AY171" s="247" t="s">
        <v>127</v>
      </c>
    </row>
    <row r="172" s="12" customFormat="1">
      <c r="B172" s="236"/>
      <c r="C172" s="237"/>
      <c r="D172" s="238" t="s">
        <v>136</v>
      </c>
      <c r="E172" s="239" t="s">
        <v>1</v>
      </c>
      <c r="F172" s="240" t="s">
        <v>435</v>
      </c>
      <c r="G172" s="237"/>
      <c r="H172" s="241">
        <v>9.0999999999999996</v>
      </c>
      <c r="I172" s="242"/>
      <c r="J172" s="237"/>
      <c r="K172" s="237"/>
      <c r="L172" s="243"/>
      <c r="M172" s="244"/>
      <c r="N172" s="245"/>
      <c r="O172" s="245"/>
      <c r="P172" s="245"/>
      <c r="Q172" s="245"/>
      <c r="R172" s="245"/>
      <c r="S172" s="245"/>
      <c r="T172" s="246"/>
      <c r="AT172" s="247" t="s">
        <v>136</v>
      </c>
      <c r="AU172" s="247" t="s">
        <v>85</v>
      </c>
      <c r="AV172" s="12" t="s">
        <v>85</v>
      </c>
      <c r="AW172" s="12" t="s">
        <v>31</v>
      </c>
      <c r="AX172" s="12" t="s">
        <v>75</v>
      </c>
      <c r="AY172" s="247" t="s">
        <v>127</v>
      </c>
    </row>
    <row r="173" s="12" customFormat="1">
      <c r="B173" s="236"/>
      <c r="C173" s="237"/>
      <c r="D173" s="238" t="s">
        <v>136</v>
      </c>
      <c r="E173" s="239" t="s">
        <v>1</v>
      </c>
      <c r="F173" s="240" t="s">
        <v>436</v>
      </c>
      <c r="G173" s="237"/>
      <c r="H173" s="241">
        <v>10.800000000000001</v>
      </c>
      <c r="I173" s="242"/>
      <c r="J173" s="237"/>
      <c r="K173" s="237"/>
      <c r="L173" s="243"/>
      <c r="M173" s="244"/>
      <c r="N173" s="245"/>
      <c r="O173" s="245"/>
      <c r="P173" s="245"/>
      <c r="Q173" s="245"/>
      <c r="R173" s="245"/>
      <c r="S173" s="245"/>
      <c r="T173" s="246"/>
      <c r="AT173" s="247" t="s">
        <v>136</v>
      </c>
      <c r="AU173" s="247" t="s">
        <v>85</v>
      </c>
      <c r="AV173" s="12" t="s">
        <v>85</v>
      </c>
      <c r="AW173" s="12" t="s">
        <v>31</v>
      </c>
      <c r="AX173" s="12" t="s">
        <v>75</v>
      </c>
      <c r="AY173" s="247" t="s">
        <v>127</v>
      </c>
    </row>
    <row r="174" s="12" customFormat="1">
      <c r="B174" s="236"/>
      <c r="C174" s="237"/>
      <c r="D174" s="238" t="s">
        <v>136</v>
      </c>
      <c r="E174" s="239" t="s">
        <v>1</v>
      </c>
      <c r="F174" s="240" t="s">
        <v>437</v>
      </c>
      <c r="G174" s="237"/>
      <c r="H174" s="241">
        <v>65</v>
      </c>
      <c r="I174" s="242"/>
      <c r="J174" s="237"/>
      <c r="K174" s="237"/>
      <c r="L174" s="243"/>
      <c r="M174" s="244"/>
      <c r="N174" s="245"/>
      <c r="O174" s="245"/>
      <c r="P174" s="245"/>
      <c r="Q174" s="245"/>
      <c r="R174" s="245"/>
      <c r="S174" s="245"/>
      <c r="T174" s="246"/>
      <c r="AT174" s="247" t="s">
        <v>136</v>
      </c>
      <c r="AU174" s="247" t="s">
        <v>85</v>
      </c>
      <c r="AV174" s="12" t="s">
        <v>85</v>
      </c>
      <c r="AW174" s="12" t="s">
        <v>31</v>
      </c>
      <c r="AX174" s="12" t="s">
        <v>75</v>
      </c>
      <c r="AY174" s="247" t="s">
        <v>127</v>
      </c>
    </row>
    <row r="175" s="13" customFormat="1">
      <c r="B175" s="248"/>
      <c r="C175" s="249"/>
      <c r="D175" s="238" t="s">
        <v>136</v>
      </c>
      <c r="E175" s="250" t="s">
        <v>1</v>
      </c>
      <c r="F175" s="251" t="s">
        <v>159</v>
      </c>
      <c r="G175" s="249"/>
      <c r="H175" s="252">
        <v>470.82000000000005</v>
      </c>
      <c r="I175" s="253"/>
      <c r="J175" s="249"/>
      <c r="K175" s="249"/>
      <c r="L175" s="254"/>
      <c r="M175" s="255"/>
      <c r="N175" s="256"/>
      <c r="O175" s="256"/>
      <c r="P175" s="256"/>
      <c r="Q175" s="256"/>
      <c r="R175" s="256"/>
      <c r="S175" s="256"/>
      <c r="T175" s="257"/>
      <c r="AT175" s="258" t="s">
        <v>136</v>
      </c>
      <c r="AU175" s="258" t="s">
        <v>85</v>
      </c>
      <c r="AV175" s="13" t="s">
        <v>134</v>
      </c>
      <c r="AW175" s="13" t="s">
        <v>31</v>
      </c>
      <c r="AX175" s="13" t="s">
        <v>83</v>
      </c>
      <c r="AY175" s="258" t="s">
        <v>127</v>
      </c>
    </row>
    <row r="176" s="1" customFormat="1" ht="36" customHeight="1">
      <c r="B176" s="37"/>
      <c r="C176" s="223" t="s">
        <v>201</v>
      </c>
      <c r="D176" s="223" t="s">
        <v>129</v>
      </c>
      <c r="E176" s="224" t="s">
        <v>438</v>
      </c>
      <c r="F176" s="225" t="s">
        <v>439</v>
      </c>
      <c r="G176" s="226" t="s">
        <v>140</v>
      </c>
      <c r="H176" s="227">
        <v>16</v>
      </c>
      <c r="I176" s="228"/>
      <c r="J176" s="229">
        <f>ROUND(I176*H176,2)</f>
        <v>0</v>
      </c>
      <c r="K176" s="225" t="s">
        <v>133</v>
      </c>
      <c r="L176" s="42"/>
      <c r="M176" s="230" t="s">
        <v>1</v>
      </c>
      <c r="N176" s="231" t="s">
        <v>40</v>
      </c>
      <c r="O176" s="85"/>
      <c r="P176" s="232">
        <f>O176*H176</f>
        <v>0</v>
      </c>
      <c r="Q176" s="232">
        <v>0</v>
      </c>
      <c r="R176" s="232">
        <f>Q176*H176</f>
        <v>0</v>
      </c>
      <c r="S176" s="232">
        <v>0</v>
      </c>
      <c r="T176" s="233">
        <f>S176*H176</f>
        <v>0</v>
      </c>
      <c r="AR176" s="234" t="s">
        <v>134</v>
      </c>
      <c r="AT176" s="234" t="s">
        <v>129</v>
      </c>
      <c r="AU176" s="234" t="s">
        <v>85</v>
      </c>
      <c r="AY176" s="16" t="s">
        <v>127</v>
      </c>
      <c r="BE176" s="235">
        <f>IF(N176="základní",J176,0)</f>
        <v>0</v>
      </c>
      <c r="BF176" s="235">
        <f>IF(N176="snížená",J176,0)</f>
        <v>0</v>
      </c>
      <c r="BG176" s="235">
        <f>IF(N176="zákl. přenesená",J176,0)</f>
        <v>0</v>
      </c>
      <c r="BH176" s="235">
        <f>IF(N176="sníž. přenesená",J176,0)</f>
        <v>0</v>
      </c>
      <c r="BI176" s="235">
        <f>IF(N176="nulová",J176,0)</f>
        <v>0</v>
      </c>
      <c r="BJ176" s="16" t="s">
        <v>83</v>
      </c>
      <c r="BK176" s="235">
        <f>ROUND(I176*H176,2)</f>
        <v>0</v>
      </c>
      <c r="BL176" s="16" t="s">
        <v>134</v>
      </c>
      <c r="BM176" s="234" t="s">
        <v>440</v>
      </c>
    </row>
    <row r="177" s="1" customFormat="1">
      <c r="B177" s="37"/>
      <c r="C177" s="38"/>
      <c r="D177" s="238" t="s">
        <v>164</v>
      </c>
      <c r="E177" s="38"/>
      <c r="F177" s="259" t="s">
        <v>441</v>
      </c>
      <c r="G177" s="38"/>
      <c r="H177" s="38"/>
      <c r="I177" s="138"/>
      <c r="J177" s="38"/>
      <c r="K177" s="38"/>
      <c r="L177" s="42"/>
      <c r="M177" s="260"/>
      <c r="N177" s="85"/>
      <c r="O177" s="85"/>
      <c r="P177" s="85"/>
      <c r="Q177" s="85"/>
      <c r="R177" s="85"/>
      <c r="S177" s="85"/>
      <c r="T177" s="86"/>
      <c r="AT177" s="16" t="s">
        <v>164</v>
      </c>
      <c r="AU177" s="16" t="s">
        <v>85</v>
      </c>
    </row>
    <row r="178" s="14" customFormat="1">
      <c r="B178" s="261"/>
      <c r="C178" s="262"/>
      <c r="D178" s="238" t="s">
        <v>136</v>
      </c>
      <c r="E178" s="263" t="s">
        <v>1</v>
      </c>
      <c r="F178" s="264" t="s">
        <v>442</v>
      </c>
      <c r="G178" s="262"/>
      <c r="H178" s="263" t="s">
        <v>1</v>
      </c>
      <c r="I178" s="265"/>
      <c r="J178" s="262"/>
      <c r="K178" s="262"/>
      <c r="L178" s="266"/>
      <c r="M178" s="267"/>
      <c r="N178" s="268"/>
      <c r="O178" s="268"/>
      <c r="P178" s="268"/>
      <c r="Q178" s="268"/>
      <c r="R178" s="268"/>
      <c r="S178" s="268"/>
      <c r="T178" s="269"/>
      <c r="AT178" s="270" t="s">
        <v>136</v>
      </c>
      <c r="AU178" s="270" t="s">
        <v>85</v>
      </c>
      <c r="AV178" s="14" t="s">
        <v>83</v>
      </c>
      <c r="AW178" s="14" t="s">
        <v>31</v>
      </c>
      <c r="AX178" s="14" t="s">
        <v>75</v>
      </c>
      <c r="AY178" s="270" t="s">
        <v>127</v>
      </c>
    </row>
    <row r="179" s="12" customFormat="1">
      <c r="B179" s="236"/>
      <c r="C179" s="237"/>
      <c r="D179" s="238" t="s">
        <v>136</v>
      </c>
      <c r="E179" s="239" t="s">
        <v>1</v>
      </c>
      <c r="F179" s="240" t="s">
        <v>443</v>
      </c>
      <c r="G179" s="237"/>
      <c r="H179" s="241">
        <v>16</v>
      </c>
      <c r="I179" s="242"/>
      <c r="J179" s="237"/>
      <c r="K179" s="237"/>
      <c r="L179" s="243"/>
      <c r="M179" s="244"/>
      <c r="N179" s="245"/>
      <c r="O179" s="245"/>
      <c r="P179" s="245"/>
      <c r="Q179" s="245"/>
      <c r="R179" s="245"/>
      <c r="S179" s="245"/>
      <c r="T179" s="246"/>
      <c r="AT179" s="247" t="s">
        <v>136</v>
      </c>
      <c r="AU179" s="247" t="s">
        <v>85</v>
      </c>
      <c r="AV179" s="12" t="s">
        <v>85</v>
      </c>
      <c r="AW179" s="12" t="s">
        <v>31</v>
      </c>
      <c r="AX179" s="12" t="s">
        <v>83</v>
      </c>
      <c r="AY179" s="247" t="s">
        <v>127</v>
      </c>
    </row>
    <row r="180" s="1" customFormat="1" ht="60" customHeight="1">
      <c r="B180" s="37"/>
      <c r="C180" s="223" t="s">
        <v>210</v>
      </c>
      <c r="D180" s="223" t="s">
        <v>129</v>
      </c>
      <c r="E180" s="224" t="s">
        <v>161</v>
      </c>
      <c r="F180" s="225" t="s">
        <v>162</v>
      </c>
      <c r="G180" s="226" t="s">
        <v>140</v>
      </c>
      <c r="H180" s="227">
        <v>470.81999999999999</v>
      </c>
      <c r="I180" s="228"/>
      <c r="J180" s="229">
        <f>ROUND(I180*H180,2)</f>
        <v>0</v>
      </c>
      <c r="K180" s="225" t="s">
        <v>133</v>
      </c>
      <c r="L180" s="42"/>
      <c r="M180" s="230" t="s">
        <v>1</v>
      </c>
      <c r="N180" s="231" t="s">
        <v>40</v>
      </c>
      <c r="O180" s="85"/>
      <c r="P180" s="232">
        <f>O180*H180</f>
        <v>0</v>
      </c>
      <c r="Q180" s="232">
        <v>0</v>
      </c>
      <c r="R180" s="232">
        <f>Q180*H180</f>
        <v>0</v>
      </c>
      <c r="S180" s="232">
        <v>0</v>
      </c>
      <c r="T180" s="233">
        <f>S180*H180</f>
        <v>0</v>
      </c>
      <c r="AR180" s="234" t="s">
        <v>134</v>
      </c>
      <c r="AT180" s="234" t="s">
        <v>129</v>
      </c>
      <c r="AU180" s="234" t="s">
        <v>85</v>
      </c>
      <c r="AY180" s="16" t="s">
        <v>127</v>
      </c>
      <c r="BE180" s="235">
        <f>IF(N180="základní",J180,0)</f>
        <v>0</v>
      </c>
      <c r="BF180" s="235">
        <f>IF(N180="snížená",J180,0)</f>
        <v>0</v>
      </c>
      <c r="BG180" s="235">
        <f>IF(N180="zákl. přenesená",J180,0)</f>
        <v>0</v>
      </c>
      <c r="BH180" s="235">
        <f>IF(N180="sníž. přenesená",J180,0)</f>
        <v>0</v>
      </c>
      <c r="BI180" s="235">
        <f>IF(N180="nulová",J180,0)</f>
        <v>0</v>
      </c>
      <c r="BJ180" s="16" t="s">
        <v>83</v>
      </c>
      <c r="BK180" s="235">
        <f>ROUND(I180*H180,2)</f>
        <v>0</v>
      </c>
      <c r="BL180" s="16" t="s">
        <v>134</v>
      </c>
      <c r="BM180" s="234" t="s">
        <v>444</v>
      </c>
    </row>
    <row r="181" s="1" customFormat="1" ht="60" customHeight="1">
      <c r="B181" s="37"/>
      <c r="C181" s="223" t="s">
        <v>220</v>
      </c>
      <c r="D181" s="223" t="s">
        <v>129</v>
      </c>
      <c r="E181" s="224" t="s">
        <v>168</v>
      </c>
      <c r="F181" s="225" t="s">
        <v>169</v>
      </c>
      <c r="G181" s="226" t="s">
        <v>140</v>
      </c>
      <c r="H181" s="227">
        <v>1412.46</v>
      </c>
      <c r="I181" s="228"/>
      <c r="J181" s="229">
        <f>ROUND(I181*H181,2)</f>
        <v>0</v>
      </c>
      <c r="K181" s="225" t="s">
        <v>133</v>
      </c>
      <c r="L181" s="42"/>
      <c r="M181" s="230" t="s">
        <v>1</v>
      </c>
      <c r="N181" s="231" t="s">
        <v>40</v>
      </c>
      <c r="O181" s="85"/>
      <c r="P181" s="232">
        <f>O181*H181</f>
        <v>0</v>
      </c>
      <c r="Q181" s="232">
        <v>0</v>
      </c>
      <c r="R181" s="232">
        <f>Q181*H181</f>
        <v>0</v>
      </c>
      <c r="S181" s="232">
        <v>0</v>
      </c>
      <c r="T181" s="233">
        <f>S181*H181</f>
        <v>0</v>
      </c>
      <c r="AR181" s="234" t="s">
        <v>134</v>
      </c>
      <c r="AT181" s="234" t="s">
        <v>129</v>
      </c>
      <c r="AU181" s="234" t="s">
        <v>85</v>
      </c>
      <c r="AY181" s="16" t="s">
        <v>127</v>
      </c>
      <c r="BE181" s="235">
        <f>IF(N181="základní",J181,0)</f>
        <v>0</v>
      </c>
      <c r="BF181" s="235">
        <f>IF(N181="snížená",J181,0)</f>
        <v>0</v>
      </c>
      <c r="BG181" s="235">
        <f>IF(N181="zákl. přenesená",J181,0)</f>
        <v>0</v>
      </c>
      <c r="BH181" s="235">
        <f>IF(N181="sníž. přenesená",J181,0)</f>
        <v>0</v>
      </c>
      <c r="BI181" s="235">
        <f>IF(N181="nulová",J181,0)</f>
        <v>0</v>
      </c>
      <c r="BJ181" s="16" t="s">
        <v>83</v>
      </c>
      <c r="BK181" s="235">
        <f>ROUND(I181*H181,2)</f>
        <v>0</v>
      </c>
      <c r="BL181" s="16" t="s">
        <v>134</v>
      </c>
      <c r="BM181" s="234" t="s">
        <v>445</v>
      </c>
    </row>
    <row r="182" s="1" customFormat="1">
      <c r="B182" s="37"/>
      <c r="C182" s="38"/>
      <c r="D182" s="238" t="s">
        <v>164</v>
      </c>
      <c r="E182" s="38"/>
      <c r="F182" s="259" t="s">
        <v>446</v>
      </c>
      <c r="G182" s="38"/>
      <c r="H182" s="38"/>
      <c r="I182" s="138"/>
      <c r="J182" s="38"/>
      <c r="K182" s="38"/>
      <c r="L182" s="42"/>
      <c r="M182" s="260"/>
      <c r="N182" s="85"/>
      <c r="O182" s="85"/>
      <c r="P182" s="85"/>
      <c r="Q182" s="85"/>
      <c r="R182" s="85"/>
      <c r="S182" s="85"/>
      <c r="T182" s="86"/>
      <c r="AT182" s="16" t="s">
        <v>164</v>
      </c>
      <c r="AU182" s="16" t="s">
        <v>85</v>
      </c>
    </row>
    <row r="183" s="12" customFormat="1">
      <c r="B183" s="236"/>
      <c r="C183" s="237"/>
      <c r="D183" s="238" t="s">
        <v>136</v>
      </c>
      <c r="E183" s="239" t="s">
        <v>1</v>
      </c>
      <c r="F183" s="240" t="s">
        <v>447</v>
      </c>
      <c r="G183" s="237"/>
      <c r="H183" s="241">
        <v>1412.46</v>
      </c>
      <c r="I183" s="242"/>
      <c r="J183" s="237"/>
      <c r="K183" s="237"/>
      <c r="L183" s="243"/>
      <c r="M183" s="244"/>
      <c r="N183" s="245"/>
      <c r="O183" s="245"/>
      <c r="P183" s="245"/>
      <c r="Q183" s="245"/>
      <c r="R183" s="245"/>
      <c r="S183" s="245"/>
      <c r="T183" s="246"/>
      <c r="AT183" s="247" t="s">
        <v>136</v>
      </c>
      <c r="AU183" s="247" t="s">
        <v>85</v>
      </c>
      <c r="AV183" s="12" t="s">
        <v>85</v>
      </c>
      <c r="AW183" s="12" t="s">
        <v>31</v>
      </c>
      <c r="AX183" s="12" t="s">
        <v>83</v>
      </c>
      <c r="AY183" s="247" t="s">
        <v>127</v>
      </c>
    </row>
    <row r="184" s="1" customFormat="1" ht="36" customHeight="1">
      <c r="B184" s="37"/>
      <c r="C184" s="223" t="s">
        <v>228</v>
      </c>
      <c r="D184" s="223" t="s">
        <v>129</v>
      </c>
      <c r="E184" s="224" t="s">
        <v>174</v>
      </c>
      <c r="F184" s="225" t="s">
        <v>175</v>
      </c>
      <c r="G184" s="226" t="s">
        <v>140</v>
      </c>
      <c r="H184" s="227">
        <v>482.5</v>
      </c>
      <c r="I184" s="228"/>
      <c r="J184" s="229">
        <f>ROUND(I184*H184,2)</f>
        <v>0</v>
      </c>
      <c r="K184" s="225" t="s">
        <v>133</v>
      </c>
      <c r="L184" s="42"/>
      <c r="M184" s="230" t="s">
        <v>1</v>
      </c>
      <c r="N184" s="231" t="s">
        <v>40</v>
      </c>
      <c r="O184" s="85"/>
      <c r="P184" s="232">
        <f>O184*H184</f>
        <v>0</v>
      </c>
      <c r="Q184" s="232">
        <v>0</v>
      </c>
      <c r="R184" s="232">
        <f>Q184*H184</f>
        <v>0</v>
      </c>
      <c r="S184" s="232">
        <v>0</v>
      </c>
      <c r="T184" s="233">
        <f>S184*H184</f>
        <v>0</v>
      </c>
      <c r="AR184" s="234" t="s">
        <v>134</v>
      </c>
      <c r="AT184" s="234" t="s">
        <v>129</v>
      </c>
      <c r="AU184" s="234" t="s">
        <v>85</v>
      </c>
      <c r="AY184" s="16" t="s">
        <v>127</v>
      </c>
      <c r="BE184" s="235">
        <f>IF(N184="základní",J184,0)</f>
        <v>0</v>
      </c>
      <c r="BF184" s="235">
        <f>IF(N184="snížená",J184,0)</f>
        <v>0</v>
      </c>
      <c r="BG184" s="235">
        <f>IF(N184="zákl. přenesená",J184,0)</f>
        <v>0</v>
      </c>
      <c r="BH184" s="235">
        <f>IF(N184="sníž. přenesená",J184,0)</f>
        <v>0</v>
      </c>
      <c r="BI184" s="235">
        <f>IF(N184="nulová",J184,0)</f>
        <v>0</v>
      </c>
      <c r="BJ184" s="16" t="s">
        <v>83</v>
      </c>
      <c r="BK184" s="235">
        <f>ROUND(I184*H184,2)</f>
        <v>0</v>
      </c>
      <c r="BL184" s="16" t="s">
        <v>134</v>
      </c>
      <c r="BM184" s="234" t="s">
        <v>448</v>
      </c>
    </row>
    <row r="185" s="1" customFormat="1">
      <c r="B185" s="37"/>
      <c r="C185" s="38"/>
      <c r="D185" s="238" t="s">
        <v>164</v>
      </c>
      <c r="E185" s="38"/>
      <c r="F185" s="259" t="s">
        <v>449</v>
      </c>
      <c r="G185" s="38"/>
      <c r="H185" s="38"/>
      <c r="I185" s="138"/>
      <c r="J185" s="38"/>
      <c r="K185" s="38"/>
      <c r="L185" s="42"/>
      <c r="M185" s="260"/>
      <c r="N185" s="85"/>
      <c r="O185" s="85"/>
      <c r="P185" s="85"/>
      <c r="Q185" s="85"/>
      <c r="R185" s="85"/>
      <c r="S185" s="85"/>
      <c r="T185" s="86"/>
      <c r="AT185" s="16" t="s">
        <v>164</v>
      </c>
      <c r="AU185" s="16" t="s">
        <v>85</v>
      </c>
    </row>
    <row r="186" s="14" customFormat="1">
      <c r="B186" s="261"/>
      <c r="C186" s="262"/>
      <c r="D186" s="238" t="s">
        <v>136</v>
      </c>
      <c r="E186" s="263" t="s">
        <v>1</v>
      </c>
      <c r="F186" s="264" t="s">
        <v>450</v>
      </c>
      <c r="G186" s="262"/>
      <c r="H186" s="263" t="s">
        <v>1</v>
      </c>
      <c r="I186" s="265"/>
      <c r="J186" s="262"/>
      <c r="K186" s="262"/>
      <c r="L186" s="266"/>
      <c r="M186" s="267"/>
      <c r="N186" s="268"/>
      <c r="O186" s="268"/>
      <c r="P186" s="268"/>
      <c r="Q186" s="268"/>
      <c r="R186" s="268"/>
      <c r="S186" s="268"/>
      <c r="T186" s="269"/>
      <c r="AT186" s="270" t="s">
        <v>136</v>
      </c>
      <c r="AU186" s="270" t="s">
        <v>85</v>
      </c>
      <c r="AV186" s="14" t="s">
        <v>83</v>
      </c>
      <c r="AW186" s="14" t="s">
        <v>31</v>
      </c>
      <c r="AX186" s="14" t="s">
        <v>75</v>
      </c>
      <c r="AY186" s="270" t="s">
        <v>127</v>
      </c>
    </row>
    <row r="187" s="12" customFormat="1">
      <c r="B187" s="236"/>
      <c r="C187" s="237"/>
      <c r="D187" s="238" t="s">
        <v>136</v>
      </c>
      <c r="E187" s="239" t="s">
        <v>1</v>
      </c>
      <c r="F187" s="240" t="s">
        <v>451</v>
      </c>
      <c r="G187" s="237"/>
      <c r="H187" s="241">
        <v>103</v>
      </c>
      <c r="I187" s="242"/>
      <c r="J187" s="237"/>
      <c r="K187" s="237"/>
      <c r="L187" s="243"/>
      <c r="M187" s="244"/>
      <c r="N187" s="245"/>
      <c r="O187" s="245"/>
      <c r="P187" s="245"/>
      <c r="Q187" s="245"/>
      <c r="R187" s="245"/>
      <c r="S187" s="245"/>
      <c r="T187" s="246"/>
      <c r="AT187" s="247" t="s">
        <v>136</v>
      </c>
      <c r="AU187" s="247" t="s">
        <v>85</v>
      </c>
      <c r="AV187" s="12" t="s">
        <v>85</v>
      </c>
      <c r="AW187" s="12" t="s">
        <v>31</v>
      </c>
      <c r="AX187" s="12" t="s">
        <v>75</v>
      </c>
      <c r="AY187" s="247" t="s">
        <v>127</v>
      </c>
    </row>
    <row r="188" s="14" customFormat="1">
      <c r="B188" s="261"/>
      <c r="C188" s="262"/>
      <c r="D188" s="238" t="s">
        <v>136</v>
      </c>
      <c r="E188" s="263" t="s">
        <v>1</v>
      </c>
      <c r="F188" s="264" t="s">
        <v>452</v>
      </c>
      <c r="G188" s="262"/>
      <c r="H188" s="263" t="s">
        <v>1</v>
      </c>
      <c r="I188" s="265"/>
      <c r="J188" s="262"/>
      <c r="K188" s="262"/>
      <c r="L188" s="266"/>
      <c r="M188" s="267"/>
      <c r="N188" s="268"/>
      <c r="O188" s="268"/>
      <c r="P188" s="268"/>
      <c r="Q188" s="268"/>
      <c r="R188" s="268"/>
      <c r="S188" s="268"/>
      <c r="T188" s="269"/>
      <c r="AT188" s="270" t="s">
        <v>136</v>
      </c>
      <c r="AU188" s="270" t="s">
        <v>85</v>
      </c>
      <c r="AV188" s="14" t="s">
        <v>83</v>
      </c>
      <c r="AW188" s="14" t="s">
        <v>31</v>
      </c>
      <c r="AX188" s="14" t="s">
        <v>75</v>
      </c>
      <c r="AY188" s="270" t="s">
        <v>127</v>
      </c>
    </row>
    <row r="189" s="12" customFormat="1">
      <c r="B189" s="236"/>
      <c r="C189" s="237"/>
      <c r="D189" s="238" t="s">
        <v>136</v>
      </c>
      <c r="E189" s="239" t="s">
        <v>1</v>
      </c>
      <c r="F189" s="240" t="s">
        <v>453</v>
      </c>
      <c r="G189" s="237"/>
      <c r="H189" s="241">
        <v>379.5</v>
      </c>
      <c r="I189" s="242"/>
      <c r="J189" s="237"/>
      <c r="K189" s="237"/>
      <c r="L189" s="243"/>
      <c r="M189" s="244"/>
      <c r="N189" s="245"/>
      <c r="O189" s="245"/>
      <c r="P189" s="245"/>
      <c r="Q189" s="245"/>
      <c r="R189" s="245"/>
      <c r="S189" s="245"/>
      <c r="T189" s="246"/>
      <c r="AT189" s="247" t="s">
        <v>136</v>
      </c>
      <c r="AU189" s="247" t="s">
        <v>85</v>
      </c>
      <c r="AV189" s="12" t="s">
        <v>85</v>
      </c>
      <c r="AW189" s="12" t="s">
        <v>31</v>
      </c>
      <c r="AX189" s="12" t="s">
        <v>75</v>
      </c>
      <c r="AY189" s="247" t="s">
        <v>127</v>
      </c>
    </row>
    <row r="190" s="13" customFormat="1">
      <c r="B190" s="248"/>
      <c r="C190" s="249"/>
      <c r="D190" s="238" t="s">
        <v>136</v>
      </c>
      <c r="E190" s="250" t="s">
        <v>1</v>
      </c>
      <c r="F190" s="251" t="s">
        <v>159</v>
      </c>
      <c r="G190" s="249"/>
      <c r="H190" s="252">
        <v>482.5</v>
      </c>
      <c r="I190" s="253"/>
      <c r="J190" s="249"/>
      <c r="K190" s="249"/>
      <c r="L190" s="254"/>
      <c r="M190" s="255"/>
      <c r="N190" s="256"/>
      <c r="O190" s="256"/>
      <c r="P190" s="256"/>
      <c r="Q190" s="256"/>
      <c r="R190" s="256"/>
      <c r="S190" s="256"/>
      <c r="T190" s="257"/>
      <c r="AT190" s="258" t="s">
        <v>136</v>
      </c>
      <c r="AU190" s="258" t="s">
        <v>85</v>
      </c>
      <c r="AV190" s="13" t="s">
        <v>134</v>
      </c>
      <c r="AW190" s="13" t="s">
        <v>31</v>
      </c>
      <c r="AX190" s="13" t="s">
        <v>83</v>
      </c>
      <c r="AY190" s="258" t="s">
        <v>127</v>
      </c>
    </row>
    <row r="191" s="1" customFormat="1" ht="48" customHeight="1">
      <c r="B191" s="37"/>
      <c r="C191" s="223" t="s">
        <v>8</v>
      </c>
      <c r="D191" s="223" t="s">
        <v>129</v>
      </c>
      <c r="E191" s="224" t="s">
        <v>178</v>
      </c>
      <c r="F191" s="225" t="s">
        <v>179</v>
      </c>
      <c r="G191" s="226" t="s">
        <v>140</v>
      </c>
      <c r="H191" s="227">
        <v>379.5</v>
      </c>
      <c r="I191" s="228"/>
      <c r="J191" s="229">
        <f>ROUND(I191*H191,2)</f>
        <v>0</v>
      </c>
      <c r="K191" s="225" t="s">
        <v>133</v>
      </c>
      <c r="L191" s="42"/>
      <c r="M191" s="230" t="s">
        <v>1</v>
      </c>
      <c r="N191" s="231" t="s">
        <v>40</v>
      </c>
      <c r="O191" s="85"/>
      <c r="P191" s="232">
        <f>O191*H191</f>
        <v>0</v>
      </c>
      <c r="Q191" s="232">
        <v>0</v>
      </c>
      <c r="R191" s="232">
        <f>Q191*H191</f>
        <v>0</v>
      </c>
      <c r="S191" s="232">
        <v>0</v>
      </c>
      <c r="T191" s="233">
        <f>S191*H191</f>
        <v>0</v>
      </c>
      <c r="AR191" s="234" t="s">
        <v>134</v>
      </c>
      <c r="AT191" s="234" t="s">
        <v>129</v>
      </c>
      <c r="AU191" s="234" t="s">
        <v>85</v>
      </c>
      <c r="AY191" s="16" t="s">
        <v>127</v>
      </c>
      <c r="BE191" s="235">
        <f>IF(N191="základní",J191,0)</f>
        <v>0</v>
      </c>
      <c r="BF191" s="235">
        <f>IF(N191="snížená",J191,0)</f>
        <v>0</v>
      </c>
      <c r="BG191" s="235">
        <f>IF(N191="zákl. přenesená",J191,0)</f>
        <v>0</v>
      </c>
      <c r="BH191" s="235">
        <f>IF(N191="sníž. přenesená",J191,0)</f>
        <v>0</v>
      </c>
      <c r="BI191" s="235">
        <f>IF(N191="nulová",J191,0)</f>
        <v>0</v>
      </c>
      <c r="BJ191" s="16" t="s">
        <v>83</v>
      </c>
      <c r="BK191" s="235">
        <f>ROUND(I191*H191,2)</f>
        <v>0</v>
      </c>
      <c r="BL191" s="16" t="s">
        <v>134</v>
      </c>
      <c r="BM191" s="234" t="s">
        <v>454</v>
      </c>
    </row>
    <row r="192" s="1" customFormat="1">
      <c r="B192" s="37"/>
      <c r="C192" s="38"/>
      <c r="D192" s="238" t="s">
        <v>164</v>
      </c>
      <c r="E192" s="38"/>
      <c r="F192" s="259" t="s">
        <v>455</v>
      </c>
      <c r="G192" s="38"/>
      <c r="H192" s="38"/>
      <c r="I192" s="138"/>
      <c r="J192" s="38"/>
      <c r="K192" s="38"/>
      <c r="L192" s="42"/>
      <c r="M192" s="260"/>
      <c r="N192" s="85"/>
      <c r="O192" s="85"/>
      <c r="P192" s="85"/>
      <c r="Q192" s="85"/>
      <c r="R192" s="85"/>
      <c r="S192" s="85"/>
      <c r="T192" s="86"/>
      <c r="AT192" s="16" t="s">
        <v>164</v>
      </c>
      <c r="AU192" s="16" t="s">
        <v>85</v>
      </c>
    </row>
    <row r="193" s="12" customFormat="1">
      <c r="B193" s="236"/>
      <c r="C193" s="237"/>
      <c r="D193" s="238" t="s">
        <v>136</v>
      </c>
      <c r="E193" s="239" t="s">
        <v>1</v>
      </c>
      <c r="F193" s="240" t="s">
        <v>456</v>
      </c>
      <c r="G193" s="237"/>
      <c r="H193" s="241">
        <v>45</v>
      </c>
      <c r="I193" s="242"/>
      <c r="J193" s="237"/>
      <c r="K193" s="237"/>
      <c r="L193" s="243"/>
      <c r="M193" s="244"/>
      <c r="N193" s="245"/>
      <c r="O193" s="245"/>
      <c r="P193" s="245"/>
      <c r="Q193" s="245"/>
      <c r="R193" s="245"/>
      <c r="S193" s="245"/>
      <c r="T193" s="246"/>
      <c r="AT193" s="247" t="s">
        <v>136</v>
      </c>
      <c r="AU193" s="247" t="s">
        <v>85</v>
      </c>
      <c r="AV193" s="12" t="s">
        <v>85</v>
      </c>
      <c r="AW193" s="12" t="s">
        <v>31</v>
      </c>
      <c r="AX193" s="12" t="s">
        <v>75</v>
      </c>
      <c r="AY193" s="247" t="s">
        <v>127</v>
      </c>
    </row>
    <row r="194" s="12" customFormat="1">
      <c r="B194" s="236"/>
      <c r="C194" s="237"/>
      <c r="D194" s="238" t="s">
        <v>136</v>
      </c>
      <c r="E194" s="239" t="s">
        <v>1</v>
      </c>
      <c r="F194" s="240" t="s">
        <v>457</v>
      </c>
      <c r="G194" s="237"/>
      <c r="H194" s="241">
        <v>23.5</v>
      </c>
      <c r="I194" s="242"/>
      <c r="J194" s="237"/>
      <c r="K194" s="237"/>
      <c r="L194" s="243"/>
      <c r="M194" s="244"/>
      <c r="N194" s="245"/>
      <c r="O194" s="245"/>
      <c r="P194" s="245"/>
      <c r="Q194" s="245"/>
      <c r="R194" s="245"/>
      <c r="S194" s="245"/>
      <c r="T194" s="246"/>
      <c r="AT194" s="247" t="s">
        <v>136</v>
      </c>
      <c r="AU194" s="247" t="s">
        <v>85</v>
      </c>
      <c r="AV194" s="12" t="s">
        <v>85</v>
      </c>
      <c r="AW194" s="12" t="s">
        <v>31</v>
      </c>
      <c r="AX194" s="12" t="s">
        <v>75</v>
      </c>
      <c r="AY194" s="247" t="s">
        <v>127</v>
      </c>
    </row>
    <row r="195" s="12" customFormat="1">
      <c r="B195" s="236"/>
      <c r="C195" s="237"/>
      <c r="D195" s="238" t="s">
        <v>136</v>
      </c>
      <c r="E195" s="239" t="s">
        <v>1</v>
      </c>
      <c r="F195" s="240" t="s">
        <v>458</v>
      </c>
      <c r="G195" s="237"/>
      <c r="H195" s="241">
        <v>41</v>
      </c>
      <c r="I195" s="242"/>
      <c r="J195" s="237"/>
      <c r="K195" s="237"/>
      <c r="L195" s="243"/>
      <c r="M195" s="244"/>
      <c r="N195" s="245"/>
      <c r="O195" s="245"/>
      <c r="P195" s="245"/>
      <c r="Q195" s="245"/>
      <c r="R195" s="245"/>
      <c r="S195" s="245"/>
      <c r="T195" s="246"/>
      <c r="AT195" s="247" t="s">
        <v>136</v>
      </c>
      <c r="AU195" s="247" t="s">
        <v>85</v>
      </c>
      <c r="AV195" s="12" t="s">
        <v>85</v>
      </c>
      <c r="AW195" s="12" t="s">
        <v>31</v>
      </c>
      <c r="AX195" s="12" t="s">
        <v>75</v>
      </c>
      <c r="AY195" s="247" t="s">
        <v>127</v>
      </c>
    </row>
    <row r="196" s="12" customFormat="1">
      <c r="B196" s="236"/>
      <c r="C196" s="237"/>
      <c r="D196" s="238" t="s">
        <v>136</v>
      </c>
      <c r="E196" s="239" t="s">
        <v>1</v>
      </c>
      <c r="F196" s="240" t="s">
        <v>459</v>
      </c>
      <c r="G196" s="237"/>
      <c r="H196" s="241">
        <v>64</v>
      </c>
      <c r="I196" s="242"/>
      <c r="J196" s="237"/>
      <c r="K196" s="237"/>
      <c r="L196" s="243"/>
      <c r="M196" s="244"/>
      <c r="N196" s="245"/>
      <c r="O196" s="245"/>
      <c r="P196" s="245"/>
      <c r="Q196" s="245"/>
      <c r="R196" s="245"/>
      <c r="S196" s="245"/>
      <c r="T196" s="246"/>
      <c r="AT196" s="247" t="s">
        <v>136</v>
      </c>
      <c r="AU196" s="247" t="s">
        <v>85</v>
      </c>
      <c r="AV196" s="12" t="s">
        <v>85</v>
      </c>
      <c r="AW196" s="12" t="s">
        <v>31</v>
      </c>
      <c r="AX196" s="12" t="s">
        <v>75</v>
      </c>
      <c r="AY196" s="247" t="s">
        <v>127</v>
      </c>
    </row>
    <row r="197" s="14" customFormat="1">
      <c r="B197" s="261"/>
      <c r="C197" s="262"/>
      <c r="D197" s="238" t="s">
        <v>136</v>
      </c>
      <c r="E197" s="263" t="s">
        <v>1</v>
      </c>
      <c r="F197" s="264" t="s">
        <v>460</v>
      </c>
      <c r="G197" s="262"/>
      <c r="H197" s="263" t="s">
        <v>1</v>
      </c>
      <c r="I197" s="265"/>
      <c r="J197" s="262"/>
      <c r="K197" s="262"/>
      <c r="L197" s="266"/>
      <c r="M197" s="267"/>
      <c r="N197" s="268"/>
      <c r="O197" s="268"/>
      <c r="P197" s="268"/>
      <c r="Q197" s="268"/>
      <c r="R197" s="268"/>
      <c r="S197" s="268"/>
      <c r="T197" s="269"/>
      <c r="AT197" s="270" t="s">
        <v>136</v>
      </c>
      <c r="AU197" s="270" t="s">
        <v>85</v>
      </c>
      <c r="AV197" s="14" t="s">
        <v>83</v>
      </c>
      <c r="AW197" s="14" t="s">
        <v>31</v>
      </c>
      <c r="AX197" s="14" t="s">
        <v>75</v>
      </c>
      <c r="AY197" s="270" t="s">
        <v>127</v>
      </c>
    </row>
    <row r="198" s="12" customFormat="1">
      <c r="B198" s="236"/>
      <c r="C198" s="237"/>
      <c r="D198" s="238" t="s">
        <v>136</v>
      </c>
      <c r="E198" s="239" t="s">
        <v>1</v>
      </c>
      <c r="F198" s="240" t="s">
        <v>461</v>
      </c>
      <c r="G198" s="237"/>
      <c r="H198" s="241">
        <v>4</v>
      </c>
      <c r="I198" s="242"/>
      <c r="J198" s="237"/>
      <c r="K198" s="237"/>
      <c r="L198" s="243"/>
      <c r="M198" s="244"/>
      <c r="N198" s="245"/>
      <c r="O198" s="245"/>
      <c r="P198" s="245"/>
      <c r="Q198" s="245"/>
      <c r="R198" s="245"/>
      <c r="S198" s="245"/>
      <c r="T198" s="246"/>
      <c r="AT198" s="247" t="s">
        <v>136</v>
      </c>
      <c r="AU198" s="247" t="s">
        <v>85</v>
      </c>
      <c r="AV198" s="12" t="s">
        <v>85</v>
      </c>
      <c r="AW198" s="12" t="s">
        <v>31</v>
      </c>
      <c r="AX198" s="12" t="s">
        <v>75</v>
      </c>
      <c r="AY198" s="247" t="s">
        <v>127</v>
      </c>
    </row>
    <row r="199" s="14" customFormat="1">
      <c r="B199" s="261"/>
      <c r="C199" s="262"/>
      <c r="D199" s="238" t="s">
        <v>136</v>
      </c>
      <c r="E199" s="263" t="s">
        <v>1</v>
      </c>
      <c r="F199" s="264" t="s">
        <v>462</v>
      </c>
      <c r="G199" s="262"/>
      <c r="H199" s="263" t="s">
        <v>1</v>
      </c>
      <c r="I199" s="265"/>
      <c r="J199" s="262"/>
      <c r="K199" s="262"/>
      <c r="L199" s="266"/>
      <c r="M199" s="267"/>
      <c r="N199" s="268"/>
      <c r="O199" s="268"/>
      <c r="P199" s="268"/>
      <c r="Q199" s="268"/>
      <c r="R199" s="268"/>
      <c r="S199" s="268"/>
      <c r="T199" s="269"/>
      <c r="AT199" s="270" t="s">
        <v>136</v>
      </c>
      <c r="AU199" s="270" t="s">
        <v>85</v>
      </c>
      <c r="AV199" s="14" t="s">
        <v>83</v>
      </c>
      <c r="AW199" s="14" t="s">
        <v>31</v>
      </c>
      <c r="AX199" s="14" t="s">
        <v>75</v>
      </c>
      <c r="AY199" s="270" t="s">
        <v>127</v>
      </c>
    </row>
    <row r="200" s="12" customFormat="1">
      <c r="B200" s="236"/>
      <c r="C200" s="237"/>
      <c r="D200" s="238" t="s">
        <v>136</v>
      </c>
      <c r="E200" s="239" t="s">
        <v>1</v>
      </c>
      <c r="F200" s="240" t="s">
        <v>461</v>
      </c>
      <c r="G200" s="237"/>
      <c r="H200" s="241">
        <v>4</v>
      </c>
      <c r="I200" s="242"/>
      <c r="J200" s="237"/>
      <c r="K200" s="237"/>
      <c r="L200" s="243"/>
      <c r="M200" s="244"/>
      <c r="N200" s="245"/>
      <c r="O200" s="245"/>
      <c r="P200" s="245"/>
      <c r="Q200" s="245"/>
      <c r="R200" s="245"/>
      <c r="S200" s="245"/>
      <c r="T200" s="246"/>
      <c r="AT200" s="247" t="s">
        <v>136</v>
      </c>
      <c r="AU200" s="247" t="s">
        <v>85</v>
      </c>
      <c r="AV200" s="12" t="s">
        <v>85</v>
      </c>
      <c r="AW200" s="12" t="s">
        <v>31</v>
      </c>
      <c r="AX200" s="12" t="s">
        <v>75</v>
      </c>
      <c r="AY200" s="247" t="s">
        <v>127</v>
      </c>
    </row>
    <row r="201" s="12" customFormat="1">
      <c r="B201" s="236"/>
      <c r="C201" s="237"/>
      <c r="D201" s="238" t="s">
        <v>136</v>
      </c>
      <c r="E201" s="239" t="s">
        <v>1</v>
      </c>
      <c r="F201" s="240" t="s">
        <v>463</v>
      </c>
      <c r="G201" s="237"/>
      <c r="H201" s="241">
        <v>92.5</v>
      </c>
      <c r="I201" s="242"/>
      <c r="J201" s="237"/>
      <c r="K201" s="237"/>
      <c r="L201" s="243"/>
      <c r="M201" s="244"/>
      <c r="N201" s="245"/>
      <c r="O201" s="245"/>
      <c r="P201" s="245"/>
      <c r="Q201" s="245"/>
      <c r="R201" s="245"/>
      <c r="S201" s="245"/>
      <c r="T201" s="246"/>
      <c r="AT201" s="247" t="s">
        <v>136</v>
      </c>
      <c r="AU201" s="247" t="s">
        <v>85</v>
      </c>
      <c r="AV201" s="12" t="s">
        <v>85</v>
      </c>
      <c r="AW201" s="12" t="s">
        <v>31</v>
      </c>
      <c r="AX201" s="12" t="s">
        <v>75</v>
      </c>
      <c r="AY201" s="247" t="s">
        <v>127</v>
      </c>
    </row>
    <row r="202" s="12" customFormat="1">
      <c r="B202" s="236"/>
      <c r="C202" s="237"/>
      <c r="D202" s="238" t="s">
        <v>136</v>
      </c>
      <c r="E202" s="239" t="s">
        <v>1</v>
      </c>
      <c r="F202" s="240" t="s">
        <v>464</v>
      </c>
      <c r="G202" s="237"/>
      <c r="H202" s="241">
        <v>29.5</v>
      </c>
      <c r="I202" s="242"/>
      <c r="J202" s="237"/>
      <c r="K202" s="237"/>
      <c r="L202" s="243"/>
      <c r="M202" s="244"/>
      <c r="N202" s="245"/>
      <c r="O202" s="245"/>
      <c r="P202" s="245"/>
      <c r="Q202" s="245"/>
      <c r="R202" s="245"/>
      <c r="S202" s="245"/>
      <c r="T202" s="246"/>
      <c r="AT202" s="247" t="s">
        <v>136</v>
      </c>
      <c r="AU202" s="247" t="s">
        <v>85</v>
      </c>
      <c r="AV202" s="12" t="s">
        <v>85</v>
      </c>
      <c r="AW202" s="12" t="s">
        <v>31</v>
      </c>
      <c r="AX202" s="12" t="s">
        <v>75</v>
      </c>
      <c r="AY202" s="247" t="s">
        <v>127</v>
      </c>
    </row>
    <row r="203" s="12" customFormat="1">
      <c r="B203" s="236"/>
      <c r="C203" s="237"/>
      <c r="D203" s="238" t="s">
        <v>136</v>
      </c>
      <c r="E203" s="239" t="s">
        <v>1</v>
      </c>
      <c r="F203" s="240" t="s">
        <v>465</v>
      </c>
      <c r="G203" s="237"/>
      <c r="H203" s="241">
        <v>6.5</v>
      </c>
      <c r="I203" s="242"/>
      <c r="J203" s="237"/>
      <c r="K203" s="237"/>
      <c r="L203" s="243"/>
      <c r="M203" s="244"/>
      <c r="N203" s="245"/>
      <c r="O203" s="245"/>
      <c r="P203" s="245"/>
      <c r="Q203" s="245"/>
      <c r="R203" s="245"/>
      <c r="S203" s="245"/>
      <c r="T203" s="246"/>
      <c r="AT203" s="247" t="s">
        <v>136</v>
      </c>
      <c r="AU203" s="247" t="s">
        <v>85</v>
      </c>
      <c r="AV203" s="12" t="s">
        <v>85</v>
      </c>
      <c r="AW203" s="12" t="s">
        <v>31</v>
      </c>
      <c r="AX203" s="12" t="s">
        <v>75</v>
      </c>
      <c r="AY203" s="247" t="s">
        <v>127</v>
      </c>
    </row>
    <row r="204" s="12" customFormat="1">
      <c r="B204" s="236"/>
      <c r="C204" s="237"/>
      <c r="D204" s="238" t="s">
        <v>136</v>
      </c>
      <c r="E204" s="239" t="s">
        <v>1</v>
      </c>
      <c r="F204" s="240" t="s">
        <v>466</v>
      </c>
      <c r="G204" s="237"/>
      <c r="H204" s="241">
        <v>4.5</v>
      </c>
      <c r="I204" s="242"/>
      <c r="J204" s="237"/>
      <c r="K204" s="237"/>
      <c r="L204" s="243"/>
      <c r="M204" s="244"/>
      <c r="N204" s="245"/>
      <c r="O204" s="245"/>
      <c r="P204" s="245"/>
      <c r="Q204" s="245"/>
      <c r="R204" s="245"/>
      <c r="S204" s="245"/>
      <c r="T204" s="246"/>
      <c r="AT204" s="247" t="s">
        <v>136</v>
      </c>
      <c r="AU204" s="247" t="s">
        <v>85</v>
      </c>
      <c r="AV204" s="12" t="s">
        <v>85</v>
      </c>
      <c r="AW204" s="12" t="s">
        <v>31</v>
      </c>
      <c r="AX204" s="12" t="s">
        <v>75</v>
      </c>
      <c r="AY204" s="247" t="s">
        <v>127</v>
      </c>
    </row>
    <row r="205" s="12" customFormat="1">
      <c r="B205" s="236"/>
      <c r="C205" s="237"/>
      <c r="D205" s="238" t="s">
        <v>136</v>
      </c>
      <c r="E205" s="239" t="s">
        <v>1</v>
      </c>
      <c r="F205" s="240" t="s">
        <v>467</v>
      </c>
      <c r="G205" s="237"/>
      <c r="H205" s="241">
        <v>65</v>
      </c>
      <c r="I205" s="242"/>
      <c r="J205" s="237"/>
      <c r="K205" s="237"/>
      <c r="L205" s="243"/>
      <c r="M205" s="244"/>
      <c r="N205" s="245"/>
      <c r="O205" s="245"/>
      <c r="P205" s="245"/>
      <c r="Q205" s="245"/>
      <c r="R205" s="245"/>
      <c r="S205" s="245"/>
      <c r="T205" s="246"/>
      <c r="AT205" s="247" t="s">
        <v>136</v>
      </c>
      <c r="AU205" s="247" t="s">
        <v>85</v>
      </c>
      <c r="AV205" s="12" t="s">
        <v>85</v>
      </c>
      <c r="AW205" s="12" t="s">
        <v>31</v>
      </c>
      <c r="AX205" s="12" t="s">
        <v>75</v>
      </c>
      <c r="AY205" s="247" t="s">
        <v>127</v>
      </c>
    </row>
    <row r="206" s="13" customFormat="1">
      <c r="B206" s="248"/>
      <c r="C206" s="249"/>
      <c r="D206" s="238" t="s">
        <v>136</v>
      </c>
      <c r="E206" s="250" t="s">
        <v>1</v>
      </c>
      <c r="F206" s="251" t="s">
        <v>159</v>
      </c>
      <c r="G206" s="249"/>
      <c r="H206" s="252">
        <v>379.5</v>
      </c>
      <c r="I206" s="253"/>
      <c r="J206" s="249"/>
      <c r="K206" s="249"/>
      <c r="L206" s="254"/>
      <c r="M206" s="255"/>
      <c r="N206" s="256"/>
      <c r="O206" s="256"/>
      <c r="P206" s="256"/>
      <c r="Q206" s="256"/>
      <c r="R206" s="256"/>
      <c r="S206" s="256"/>
      <c r="T206" s="257"/>
      <c r="AT206" s="258" t="s">
        <v>136</v>
      </c>
      <c r="AU206" s="258" t="s">
        <v>85</v>
      </c>
      <c r="AV206" s="13" t="s">
        <v>134</v>
      </c>
      <c r="AW206" s="13" t="s">
        <v>31</v>
      </c>
      <c r="AX206" s="13" t="s">
        <v>83</v>
      </c>
      <c r="AY206" s="258" t="s">
        <v>127</v>
      </c>
    </row>
    <row r="207" s="1" customFormat="1" ht="24" customHeight="1">
      <c r="B207" s="37"/>
      <c r="C207" s="223" t="s">
        <v>239</v>
      </c>
      <c r="D207" s="223" t="s">
        <v>129</v>
      </c>
      <c r="E207" s="224" t="s">
        <v>188</v>
      </c>
      <c r="F207" s="225" t="s">
        <v>189</v>
      </c>
      <c r="G207" s="226" t="s">
        <v>190</v>
      </c>
      <c r="H207" s="227">
        <v>847.476</v>
      </c>
      <c r="I207" s="228"/>
      <c r="J207" s="229">
        <f>ROUND(I207*H207,2)</f>
        <v>0</v>
      </c>
      <c r="K207" s="225" t="s">
        <v>133</v>
      </c>
      <c r="L207" s="42"/>
      <c r="M207" s="230" t="s">
        <v>1</v>
      </c>
      <c r="N207" s="231" t="s">
        <v>40</v>
      </c>
      <c r="O207" s="85"/>
      <c r="P207" s="232">
        <f>O207*H207</f>
        <v>0</v>
      </c>
      <c r="Q207" s="232">
        <v>0</v>
      </c>
      <c r="R207" s="232">
        <f>Q207*H207</f>
        <v>0</v>
      </c>
      <c r="S207" s="232">
        <v>0</v>
      </c>
      <c r="T207" s="233">
        <f>S207*H207</f>
        <v>0</v>
      </c>
      <c r="AR207" s="234" t="s">
        <v>134</v>
      </c>
      <c r="AT207" s="234" t="s">
        <v>129</v>
      </c>
      <c r="AU207" s="234" t="s">
        <v>85</v>
      </c>
      <c r="AY207" s="16" t="s">
        <v>127</v>
      </c>
      <c r="BE207" s="235">
        <f>IF(N207="základní",J207,0)</f>
        <v>0</v>
      </c>
      <c r="BF207" s="235">
        <f>IF(N207="snížená",J207,0)</f>
        <v>0</v>
      </c>
      <c r="BG207" s="235">
        <f>IF(N207="zákl. přenesená",J207,0)</f>
        <v>0</v>
      </c>
      <c r="BH207" s="235">
        <f>IF(N207="sníž. přenesená",J207,0)</f>
        <v>0</v>
      </c>
      <c r="BI207" s="235">
        <f>IF(N207="nulová",J207,0)</f>
        <v>0</v>
      </c>
      <c r="BJ207" s="16" t="s">
        <v>83</v>
      </c>
      <c r="BK207" s="235">
        <f>ROUND(I207*H207,2)</f>
        <v>0</v>
      </c>
      <c r="BL207" s="16" t="s">
        <v>134</v>
      </c>
      <c r="BM207" s="234" t="s">
        <v>468</v>
      </c>
    </row>
    <row r="208" s="12" customFormat="1">
      <c r="B208" s="236"/>
      <c r="C208" s="237"/>
      <c r="D208" s="238" t="s">
        <v>136</v>
      </c>
      <c r="E208" s="239" t="s">
        <v>1</v>
      </c>
      <c r="F208" s="240" t="s">
        <v>469</v>
      </c>
      <c r="G208" s="237"/>
      <c r="H208" s="241">
        <v>847.476</v>
      </c>
      <c r="I208" s="242"/>
      <c r="J208" s="237"/>
      <c r="K208" s="237"/>
      <c r="L208" s="243"/>
      <c r="M208" s="244"/>
      <c r="N208" s="245"/>
      <c r="O208" s="245"/>
      <c r="P208" s="245"/>
      <c r="Q208" s="245"/>
      <c r="R208" s="245"/>
      <c r="S208" s="245"/>
      <c r="T208" s="246"/>
      <c r="AT208" s="247" t="s">
        <v>136</v>
      </c>
      <c r="AU208" s="247" t="s">
        <v>85</v>
      </c>
      <c r="AV208" s="12" t="s">
        <v>85</v>
      </c>
      <c r="AW208" s="12" t="s">
        <v>31</v>
      </c>
      <c r="AX208" s="12" t="s">
        <v>83</v>
      </c>
      <c r="AY208" s="247" t="s">
        <v>127</v>
      </c>
    </row>
    <row r="209" s="1" customFormat="1" ht="16.5" customHeight="1">
      <c r="B209" s="37"/>
      <c r="C209" s="223" t="s">
        <v>245</v>
      </c>
      <c r="D209" s="223" t="s">
        <v>129</v>
      </c>
      <c r="E209" s="224" t="s">
        <v>470</v>
      </c>
      <c r="F209" s="225" t="s">
        <v>328</v>
      </c>
      <c r="G209" s="226" t="s">
        <v>261</v>
      </c>
      <c r="H209" s="227">
        <v>3</v>
      </c>
      <c r="I209" s="228"/>
      <c r="J209" s="229">
        <f>ROUND(I209*H209,2)</f>
        <v>0</v>
      </c>
      <c r="K209" s="225" t="s">
        <v>1</v>
      </c>
      <c r="L209" s="42"/>
      <c r="M209" s="230" t="s">
        <v>1</v>
      </c>
      <c r="N209" s="231" t="s">
        <v>40</v>
      </c>
      <c r="O209" s="85"/>
      <c r="P209" s="232">
        <f>O209*H209</f>
        <v>0</v>
      </c>
      <c r="Q209" s="232">
        <v>0</v>
      </c>
      <c r="R209" s="232">
        <f>Q209*H209</f>
        <v>0</v>
      </c>
      <c r="S209" s="232">
        <v>0</v>
      </c>
      <c r="T209" s="233">
        <f>S209*H209</f>
        <v>0</v>
      </c>
      <c r="AR209" s="234" t="s">
        <v>134</v>
      </c>
      <c r="AT209" s="234" t="s">
        <v>129</v>
      </c>
      <c r="AU209" s="234" t="s">
        <v>85</v>
      </c>
      <c r="AY209" s="16" t="s">
        <v>127</v>
      </c>
      <c r="BE209" s="235">
        <f>IF(N209="základní",J209,0)</f>
        <v>0</v>
      </c>
      <c r="BF209" s="235">
        <f>IF(N209="snížená",J209,0)</f>
        <v>0</v>
      </c>
      <c r="BG209" s="235">
        <f>IF(N209="zákl. přenesená",J209,0)</f>
        <v>0</v>
      </c>
      <c r="BH209" s="235">
        <f>IF(N209="sníž. přenesená",J209,0)</f>
        <v>0</v>
      </c>
      <c r="BI209" s="235">
        <f>IF(N209="nulová",J209,0)</f>
        <v>0</v>
      </c>
      <c r="BJ209" s="16" t="s">
        <v>83</v>
      </c>
      <c r="BK209" s="235">
        <f>ROUND(I209*H209,2)</f>
        <v>0</v>
      </c>
      <c r="BL209" s="16" t="s">
        <v>134</v>
      </c>
      <c r="BM209" s="234" t="s">
        <v>471</v>
      </c>
    </row>
    <row r="210" s="11" customFormat="1" ht="22.8" customHeight="1">
      <c r="B210" s="207"/>
      <c r="C210" s="208"/>
      <c r="D210" s="209" t="s">
        <v>74</v>
      </c>
      <c r="E210" s="221" t="s">
        <v>142</v>
      </c>
      <c r="F210" s="221" t="s">
        <v>193</v>
      </c>
      <c r="G210" s="208"/>
      <c r="H210" s="208"/>
      <c r="I210" s="211"/>
      <c r="J210" s="222">
        <f>BK210</f>
        <v>0</v>
      </c>
      <c r="K210" s="208"/>
      <c r="L210" s="213"/>
      <c r="M210" s="214"/>
      <c r="N210" s="215"/>
      <c r="O210" s="215"/>
      <c r="P210" s="216">
        <f>SUM(P211:P285)</f>
        <v>0</v>
      </c>
      <c r="Q210" s="215"/>
      <c r="R210" s="216">
        <f>SUM(R211:R285)</f>
        <v>84.092499040000021</v>
      </c>
      <c r="S210" s="215"/>
      <c r="T210" s="217">
        <f>SUM(T211:T285)</f>
        <v>0</v>
      </c>
      <c r="AR210" s="218" t="s">
        <v>83</v>
      </c>
      <c r="AT210" s="219" t="s">
        <v>74</v>
      </c>
      <c r="AU210" s="219" t="s">
        <v>83</v>
      </c>
      <c r="AY210" s="218" t="s">
        <v>127</v>
      </c>
      <c r="BK210" s="220">
        <f>SUM(BK211:BK285)</f>
        <v>0</v>
      </c>
    </row>
    <row r="211" s="1" customFormat="1" ht="24" customHeight="1">
      <c r="B211" s="37"/>
      <c r="C211" s="223" t="s">
        <v>258</v>
      </c>
      <c r="D211" s="223" t="s">
        <v>129</v>
      </c>
      <c r="E211" s="224" t="s">
        <v>472</v>
      </c>
      <c r="F211" s="225" t="s">
        <v>473</v>
      </c>
      <c r="G211" s="226" t="s">
        <v>231</v>
      </c>
      <c r="H211" s="227">
        <v>5.2999999999999998</v>
      </c>
      <c r="I211" s="228"/>
      <c r="J211" s="229">
        <f>ROUND(I211*H211,2)</f>
        <v>0</v>
      </c>
      <c r="K211" s="225" t="s">
        <v>474</v>
      </c>
      <c r="L211" s="42"/>
      <c r="M211" s="230" t="s">
        <v>1</v>
      </c>
      <c r="N211" s="231" t="s">
        <v>40</v>
      </c>
      <c r="O211" s="85"/>
      <c r="P211" s="232">
        <f>O211*H211</f>
        <v>0</v>
      </c>
      <c r="Q211" s="232">
        <v>0.025190000000000001</v>
      </c>
      <c r="R211" s="232">
        <f>Q211*H211</f>
        <v>0.13350699999999999</v>
      </c>
      <c r="S211" s="232">
        <v>0</v>
      </c>
      <c r="T211" s="233">
        <f>S211*H211</f>
        <v>0</v>
      </c>
      <c r="AR211" s="234" t="s">
        <v>134</v>
      </c>
      <c r="AT211" s="234" t="s">
        <v>129</v>
      </c>
      <c r="AU211" s="234" t="s">
        <v>85</v>
      </c>
      <c r="AY211" s="16" t="s">
        <v>127</v>
      </c>
      <c r="BE211" s="235">
        <f>IF(N211="základní",J211,0)</f>
        <v>0</v>
      </c>
      <c r="BF211" s="235">
        <f>IF(N211="snížená",J211,0)</f>
        <v>0</v>
      </c>
      <c r="BG211" s="235">
        <f>IF(N211="zákl. přenesená",J211,0)</f>
        <v>0</v>
      </c>
      <c r="BH211" s="235">
        <f>IF(N211="sníž. přenesená",J211,0)</f>
        <v>0</v>
      </c>
      <c r="BI211" s="235">
        <f>IF(N211="nulová",J211,0)</f>
        <v>0</v>
      </c>
      <c r="BJ211" s="16" t="s">
        <v>83</v>
      </c>
      <c r="BK211" s="235">
        <f>ROUND(I211*H211,2)</f>
        <v>0</v>
      </c>
      <c r="BL211" s="16" t="s">
        <v>134</v>
      </c>
      <c r="BM211" s="234" t="s">
        <v>475</v>
      </c>
    </row>
    <row r="212" s="14" customFormat="1">
      <c r="B212" s="261"/>
      <c r="C212" s="262"/>
      <c r="D212" s="238" t="s">
        <v>136</v>
      </c>
      <c r="E212" s="263" t="s">
        <v>1</v>
      </c>
      <c r="F212" s="264" t="s">
        <v>476</v>
      </c>
      <c r="G212" s="262"/>
      <c r="H212" s="263" t="s">
        <v>1</v>
      </c>
      <c r="I212" s="265"/>
      <c r="J212" s="262"/>
      <c r="K212" s="262"/>
      <c r="L212" s="266"/>
      <c r="M212" s="267"/>
      <c r="N212" s="268"/>
      <c r="O212" s="268"/>
      <c r="P212" s="268"/>
      <c r="Q212" s="268"/>
      <c r="R212" s="268"/>
      <c r="S212" s="268"/>
      <c r="T212" s="269"/>
      <c r="AT212" s="270" t="s">
        <v>136</v>
      </c>
      <c r="AU212" s="270" t="s">
        <v>85</v>
      </c>
      <c r="AV212" s="14" t="s">
        <v>83</v>
      </c>
      <c r="AW212" s="14" t="s">
        <v>31</v>
      </c>
      <c r="AX212" s="14" t="s">
        <v>75</v>
      </c>
      <c r="AY212" s="270" t="s">
        <v>127</v>
      </c>
    </row>
    <row r="213" s="12" customFormat="1">
      <c r="B213" s="236"/>
      <c r="C213" s="237"/>
      <c r="D213" s="238" t="s">
        <v>136</v>
      </c>
      <c r="E213" s="239" t="s">
        <v>1</v>
      </c>
      <c r="F213" s="240" t="s">
        <v>477</v>
      </c>
      <c r="G213" s="237"/>
      <c r="H213" s="241">
        <v>1.5</v>
      </c>
      <c r="I213" s="242"/>
      <c r="J213" s="237"/>
      <c r="K213" s="237"/>
      <c r="L213" s="243"/>
      <c r="M213" s="244"/>
      <c r="N213" s="245"/>
      <c r="O213" s="245"/>
      <c r="P213" s="245"/>
      <c r="Q213" s="245"/>
      <c r="R213" s="245"/>
      <c r="S213" s="245"/>
      <c r="T213" s="246"/>
      <c r="AT213" s="247" t="s">
        <v>136</v>
      </c>
      <c r="AU213" s="247" t="s">
        <v>85</v>
      </c>
      <c r="AV213" s="12" t="s">
        <v>85</v>
      </c>
      <c r="AW213" s="12" t="s">
        <v>31</v>
      </c>
      <c r="AX213" s="12" t="s">
        <v>75</v>
      </c>
      <c r="AY213" s="247" t="s">
        <v>127</v>
      </c>
    </row>
    <row r="214" s="14" customFormat="1">
      <c r="B214" s="261"/>
      <c r="C214" s="262"/>
      <c r="D214" s="238" t="s">
        <v>136</v>
      </c>
      <c r="E214" s="263" t="s">
        <v>1</v>
      </c>
      <c r="F214" s="264" t="s">
        <v>478</v>
      </c>
      <c r="G214" s="262"/>
      <c r="H214" s="263" t="s">
        <v>1</v>
      </c>
      <c r="I214" s="265"/>
      <c r="J214" s="262"/>
      <c r="K214" s="262"/>
      <c r="L214" s="266"/>
      <c r="M214" s="267"/>
      <c r="N214" s="268"/>
      <c r="O214" s="268"/>
      <c r="P214" s="268"/>
      <c r="Q214" s="268"/>
      <c r="R214" s="268"/>
      <c r="S214" s="268"/>
      <c r="T214" s="269"/>
      <c r="AT214" s="270" t="s">
        <v>136</v>
      </c>
      <c r="AU214" s="270" t="s">
        <v>85</v>
      </c>
      <c r="AV214" s="14" t="s">
        <v>83</v>
      </c>
      <c r="AW214" s="14" t="s">
        <v>31</v>
      </c>
      <c r="AX214" s="14" t="s">
        <v>75</v>
      </c>
      <c r="AY214" s="270" t="s">
        <v>127</v>
      </c>
    </row>
    <row r="215" s="12" customFormat="1">
      <c r="B215" s="236"/>
      <c r="C215" s="237"/>
      <c r="D215" s="238" t="s">
        <v>136</v>
      </c>
      <c r="E215" s="239" t="s">
        <v>1</v>
      </c>
      <c r="F215" s="240" t="s">
        <v>479</v>
      </c>
      <c r="G215" s="237"/>
      <c r="H215" s="241">
        <v>1.8</v>
      </c>
      <c r="I215" s="242"/>
      <c r="J215" s="237"/>
      <c r="K215" s="237"/>
      <c r="L215" s="243"/>
      <c r="M215" s="244"/>
      <c r="N215" s="245"/>
      <c r="O215" s="245"/>
      <c r="P215" s="245"/>
      <c r="Q215" s="245"/>
      <c r="R215" s="245"/>
      <c r="S215" s="245"/>
      <c r="T215" s="246"/>
      <c r="AT215" s="247" t="s">
        <v>136</v>
      </c>
      <c r="AU215" s="247" t="s">
        <v>85</v>
      </c>
      <c r="AV215" s="12" t="s">
        <v>85</v>
      </c>
      <c r="AW215" s="12" t="s">
        <v>31</v>
      </c>
      <c r="AX215" s="12" t="s">
        <v>75</v>
      </c>
      <c r="AY215" s="247" t="s">
        <v>127</v>
      </c>
    </row>
    <row r="216" s="14" customFormat="1">
      <c r="B216" s="261"/>
      <c r="C216" s="262"/>
      <c r="D216" s="238" t="s">
        <v>136</v>
      </c>
      <c r="E216" s="263" t="s">
        <v>1</v>
      </c>
      <c r="F216" s="264" t="s">
        <v>480</v>
      </c>
      <c r="G216" s="262"/>
      <c r="H216" s="263" t="s">
        <v>1</v>
      </c>
      <c r="I216" s="265"/>
      <c r="J216" s="262"/>
      <c r="K216" s="262"/>
      <c r="L216" s="266"/>
      <c r="M216" s="267"/>
      <c r="N216" s="268"/>
      <c r="O216" s="268"/>
      <c r="P216" s="268"/>
      <c r="Q216" s="268"/>
      <c r="R216" s="268"/>
      <c r="S216" s="268"/>
      <c r="T216" s="269"/>
      <c r="AT216" s="270" t="s">
        <v>136</v>
      </c>
      <c r="AU216" s="270" t="s">
        <v>85</v>
      </c>
      <c r="AV216" s="14" t="s">
        <v>83</v>
      </c>
      <c r="AW216" s="14" t="s">
        <v>31</v>
      </c>
      <c r="AX216" s="14" t="s">
        <v>75</v>
      </c>
      <c r="AY216" s="270" t="s">
        <v>127</v>
      </c>
    </row>
    <row r="217" s="12" customFormat="1">
      <c r="B217" s="236"/>
      <c r="C217" s="237"/>
      <c r="D217" s="238" t="s">
        <v>136</v>
      </c>
      <c r="E217" s="239" t="s">
        <v>1</v>
      </c>
      <c r="F217" s="240" t="s">
        <v>481</v>
      </c>
      <c r="G217" s="237"/>
      <c r="H217" s="241">
        <v>2</v>
      </c>
      <c r="I217" s="242"/>
      <c r="J217" s="237"/>
      <c r="K217" s="237"/>
      <c r="L217" s="243"/>
      <c r="M217" s="244"/>
      <c r="N217" s="245"/>
      <c r="O217" s="245"/>
      <c r="P217" s="245"/>
      <c r="Q217" s="245"/>
      <c r="R217" s="245"/>
      <c r="S217" s="245"/>
      <c r="T217" s="246"/>
      <c r="AT217" s="247" t="s">
        <v>136</v>
      </c>
      <c r="AU217" s="247" t="s">
        <v>85</v>
      </c>
      <c r="AV217" s="12" t="s">
        <v>85</v>
      </c>
      <c r="AW217" s="12" t="s">
        <v>31</v>
      </c>
      <c r="AX217" s="12" t="s">
        <v>75</v>
      </c>
      <c r="AY217" s="247" t="s">
        <v>127</v>
      </c>
    </row>
    <row r="218" s="13" customFormat="1">
      <c r="B218" s="248"/>
      <c r="C218" s="249"/>
      <c r="D218" s="238" t="s">
        <v>136</v>
      </c>
      <c r="E218" s="250" t="s">
        <v>1</v>
      </c>
      <c r="F218" s="251" t="s">
        <v>159</v>
      </c>
      <c r="G218" s="249"/>
      <c r="H218" s="252">
        <v>5.2999999999999998</v>
      </c>
      <c r="I218" s="253"/>
      <c r="J218" s="249"/>
      <c r="K218" s="249"/>
      <c r="L218" s="254"/>
      <c r="M218" s="255"/>
      <c r="N218" s="256"/>
      <c r="O218" s="256"/>
      <c r="P218" s="256"/>
      <c r="Q218" s="256"/>
      <c r="R218" s="256"/>
      <c r="S218" s="256"/>
      <c r="T218" s="257"/>
      <c r="AT218" s="258" t="s">
        <v>136</v>
      </c>
      <c r="AU218" s="258" t="s">
        <v>85</v>
      </c>
      <c r="AV218" s="13" t="s">
        <v>134</v>
      </c>
      <c r="AW218" s="13" t="s">
        <v>31</v>
      </c>
      <c r="AX218" s="13" t="s">
        <v>83</v>
      </c>
      <c r="AY218" s="258" t="s">
        <v>127</v>
      </c>
    </row>
    <row r="219" s="1" customFormat="1" ht="36" customHeight="1">
      <c r="B219" s="37"/>
      <c r="C219" s="223" t="s">
        <v>265</v>
      </c>
      <c r="D219" s="223" t="s">
        <v>129</v>
      </c>
      <c r="E219" s="224" t="s">
        <v>482</v>
      </c>
      <c r="F219" s="225" t="s">
        <v>483</v>
      </c>
      <c r="G219" s="226" t="s">
        <v>231</v>
      </c>
      <c r="H219" s="227">
        <v>5.2999999999999998</v>
      </c>
      <c r="I219" s="228"/>
      <c r="J219" s="229">
        <f>ROUND(I219*H219,2)</f>
        <v>0</v>
      </c>
      <c r="K219" s="225" t="s">
        <v>474</v>
      </c>
      <c r="L219" s="42"/>
      <c r="M219" s="230" t="s">
        <v>1</v>
      </c>
      <c r="N219" s="231" t="s">
        <v>40</v>
      </c>
      <c r="O219" s="85"/>
      <c r="P219" s="232">
        <f>O219*H219</f>
        <v>0</v>
      </c>
      <c r="Q219" s="232">
        <v>0</v>
      </c>
      <c r="R219" s="232">
        <f>Q219*H219</f>
        <v>0</v>
      </c>
      <c r="S219" s="232">
        <v>0</v>
      </c>
      <c r="T219" s="233">
        <f>S219*H219</f>
        <v>0</v>
      </c>
      <c r="AR219" s="234" t="s">
        <v>134</v>
      </c>
      <c r="AT219" s="234" t="s">
        <v>129</v>
      </c>
      <c r="AU219" s="234" t="s">
        <v>85</v>
      </c>
      <c r="AY219" s="16" t="s">
        <v>127</v>
      </c>
      <c r="BE219" s="235">
        <f>IF(N219="základní",J219,0)</f>
        <v>0</v>
      </c>
      <c r="BF219" s="235">
        <f>IF(N219="snížená",J219,0)</f>
        <v>0</v>
      </c>
      <c r="BG219" s="235">
        <f>IF(N219="zákl. přenesená",J219,0)</f>
        <v>0</v>
      </c>
      <c r="BH219" s="235">
        <f>IF(N219="sníž. přenesená",J219,0)</f>
        <v>0</v>
      </c>
      <c r="BI219" s="235">
        <f>IF(N219="nulová",J219,0)</f>
        <v>0</v>
      </c>
      <c r="BJ219" s="16" t="s">
        <v>83</v>
      </c>
      <c r="BK219" s="235">
        <f>ROUND(I219*H219,2)</f>
        <v>0</v>
      </c>
      <c r="BL219" s="16" t="s">
        <v>134</v>
      </c>
      <c r="BM219" s="234" t="s">
        <v>484</v>
      </c>
    </row>
    <row r="220" s="1" customFormat="1" ht="24" customHeight="1">
      <c r="B220" s="37"/>
      <c r="C220" s="223" t="s">
        <v>269</v>
      </c>
      <c r="D220" s="223" t="s">
        <v>129</v>
      </c>
      <c r="E220" s="224" t="s">
        <v>485</v>
      </c>
      <c r="F220" s="225" t="s">
        <v>486</v>
      </c>
      <c r="G220" s="226" t="s">
        <v>190</v>
      </c>
      <c r="H220" s="227">
        <v>0.048000000000000001</v>
      </c>
      <c r="I220" s="228"/>
      <c r="J220" s="229">
        <f>ROUND(I220*H220,2)</f>
        <v>0</v>
      </c>
      <c r="K220" s="225" t="s">
        <v>133</v>
      </c>
      <c r="L220" s="42"/>
      <c r="M220" s="230" t="s">
        <v>1</v>
      </c>
      <c r="N220" s="231" t="s">
        <v>40</v>
      </c>
      <c r="O220" s="85"/>
      <c r="P220" s="232">
        <f>O220*H220</f>
        <v>0</v>
      </c>
      <c r="Q220" s="232">
        <v>1.0530600000000001</v>
      </c>
      <c r="R220" s="232">
        <f>Q220*H220</f>
        <v>0.050546880000000009</v>
      </c>
      <c r="S220" s="232">
        <v>0</v>
      </c>
      <c r="T220" s="233">
        <f>S220*H220</f>
        <v>0</v>
      </c>
      <c r="AR220" s="234" t="s">
        <v>134</v>
      </c>
      <c r="AT220" s="234" t="s">
        <v>129</v>
      </c>
      <c r="AU220" s="234" t="s">
        <v>85</v>
      </c>
      <c r="AY220" s="16" t="s">
        <v>127</v>
      </c>
      <c r="BE220" s="235">
        <f>IF(N220="základní",J220,0)</f>
        <v>0</v>
      </c>
      <c r="BF220" s="235">
        <f>IF(N220="snížená",J220,0)</f>
        <v>0</v>
      </c>
      <c r="BG220" s="235">
        <f>IF(N220="zákl. přenesená",J220,0)</f>
        <v>0</v>
      </c>
      <c r="BH220" s="235">
        <f>IF(N220="sníž. přenesená",J220,0)</f>
        <v>0</v>
      </c>
      <c r="BI220" s="235">
        <f>IF(N220="nulová",J220,0)</f>
        <v>0</v>
      </c>
      <c r="BJ220" s="16" t="s">
        <v>83</v>
      </c>
      <c r="BK220" s="235">
        <f>ROUND(I220*H220,2)</f>
        <v>0</v>
      </c>
      <c r="BL220" s="16" t="s">
        <v>134</v>
      </c>
      <c r="BM220" s="234" t="s">
        <v>487</v>
      </c>
    </row>
    <row r="221" s="1" customFormat="1">
      <c r="B221" s="37"/>
      <c r="C221" s="38"/>
      <c r="D221" s="238" t="s">
        <v>164</v>
      </c>
      <c r="E221" s="38"/>
      <c r="F221" s="259" t="s">
        <v>488</v>
      </c>
      <c r="G221" s="38"/>
      <c r="H221" s="38"/>
      <c r="I221" s="138"/>
      <c r="J221" s="38"/>
      <c r="K221" s="38"/>
      <c r="L221" s="42"/>
      <c r="M221" s="260"/>
      <c r="N221" s="85"/>
      <c r="O221" s="85"/>
      <c r="P221" s="85"/>
      <c r="Q221" s="85"/>
      <c r="R221" s="85"/>
      <c r="S221" s="85"/>
      <c r="T221" s="86"/>
      <c r="AT221" s="16" t="s">
        <v>164</v>
      </c>
      <c r="AU221" s="16" t="s">
        <v>85</v>
      </c>
    </row>
    <row r="222" s="12" customFormat="1">
      <c r="B222" s="236"/>
      <c r="C222" s="237"/>
      <c r="D222" s="238" t="s">
        <v>136</v>
      </c>
      <c r="E222" s="239" t="s">
        <v>1</v>
      </c>
      <c r="F222" s="240" t="s">
        <v>489</v>
      </c>
      <c r="G222" s="237"/>
      <c r="H222" s="241">
        <v>0.048000000000000001</v>
      </c>
      <c r="I222" s="242"/>
      <c r="J222" s="237"/>
      <c r="K222" s="237"/>
      <c r="L222" s="243"/>
      <c r="M222" s="244"/>
      <c r="N222" s="245"/>
      <c r="O222" s="245"/>
      <c r="P222" s="245"/>
      <c r="Q222" s="245"/>
      <c r="R222" s="245"/>
      <c r="S222" s="245"/>
      <c r="T222" s="246"/>
      <c r="AT222" s="247" t="s">
        <v>136</v>
      </c>
      <c r="AU222" s="247" t="s">
        <v>85</v>
      </c>
      <c r="AV222" s="12" t="s">
        <v>85</v>
      </c>
      <c r="AW222" s="12" t="s">
        <v>31</v>
      </c>
      <c r="AX222" s="12" t="s">
        <v>83</v>
      </c>
      <c r="AY222" s="247" t="s">
        <v>127</v>
      </c>
    </row>
    <row r="223" s="1" customFormat="1" ht="84" customHeight="1">
      <c r="B223" s="37"/>
      <c r="C223" s="223" t="s">
        <v>7</v>
      </c>
      <c r="D223" s="223" t="s">
        <v>129</v>
      </c>
      <c r="E223" s="224" t="s">
        <v>202</v>
      </c>
      <c r="F223" s="225" t="s">
        <v>203</v>
      </c>
      <c r="G223" s="226" t="s">
        <v>140</v>
      </c>
      <c r="H223" s="227">
        <v>1.516</v>
      </c>
      <c r="I223" s="228"/>
      <c r="J223" s="229">
        <f>ROUND(I223*H223,2)</f>
        <v>0</v>
      </c>
      <c r="K223" s="225" t="s">
        <v>133</v>
      </c>
      <c r="L223" s="42"/>
      <c r="M223" s="230" t="s">
        <v>1</v>
      </c>
      <c r="N223" s="231" t="s">
        <v>40</v>
      </c>
      <c r="O223" s="85"/>
      <c r="P223" s="232">
        <f>O223*H223</f>
        <v>0</v>
      </c>
      <c r="Q223" s="232">
        <v>3.85724</v>
      </c>
      <c r="R223" s="232">
        <f>Q223*H223</f>
        <v>5.8475758400000002</v>
      </c>
      <c r="S223" s="232">
        <v>0</v>
      </c>
      <c r="T223" s="233">
        <f>S223*H223</f>
        <v>0</v>
      </c>
      <c r="AR223" s="234" t="s">
        <v>134</v>
      </c>
      <c r="AT223" s="234" t="s">
        <v>129</v>
      </c>
      <c r="AU223" s="234" t="s">
        <v>85</v>
      </c>
      <c r="AY223" s="16" t="s">
        <v>127</v>
      </c>
      <c r="BE223" s="235">
        <f>IF(N223="základní",J223,0)</f>
        <v>0</v>
      </c>
      <c r="BF223" s="235">
        <f>IF(N223="snížená",J223,0)</f>
        <v>0</v>
      </c>
      <c r="BG223" s="235">
        <f>IF(N223="zákl. přenesená",J223,0)</f>
        <v>0</v>
      </c>
      <c r="BH223" s="235">
        <f>IF(N223="sníž. přenesená",J223,0)</f>
        <v>0</v>
      </c>
      <c r="BI223" s="235">
        <f>IF(N223="nulová",J223,0)</f>
        <v>0</v>
      </c>
      <c r="BJ223" s="16" t="s">
        <v>83</v>
      </c>
      <c r="BK223" s="235">
        <f>ROUND(I223*H223,2)</f>
        <v>0</v>
      </c>
      <c r="BL223" s="16" t="s">
        <v>134</v>
      </c>
      <c r="BM223" s="234" t="s">
        <v>490</v>
      </c>
    </row>
    <row r="224" s="1" customFormat="1">
      <c r="B224" s="37"/>
      <c r="C224" s="38"/>
      <c r="D224" s="238" t="s">
        <v>164</v>
      </c>
      <c r="E224" s="38"/>
      <c r="F224" s="259" t="s">
        <v>205</v>
      </c>
      <c r="G224" s="38"/>
      <c r="H224" s="38"/>
      <c r="I224" s="138"/>
      <c r="J224" s="38"/>
      <c r="K224" s="38"/>
      <c r="L224" s="42"/>
      <c r="M224" s="260"/>
      <c r="N224" s="85"/>
      <c r="O224" s="85"/>
      <c r="P224" s="85"/>
      <c r="Q224" s="85"/>
      <c r="R224" s="85"/>
      <c r="S224" s="85"/>
      <c r="T224" s="86"/>
      <c r="AT224" s="16" t="s">
        <v>164</v>
      </c>
      <c r="AU224" s="16" t="s">
        <v>85</v>
      </c>
    </row>
    <row r="225" s="14" customFormat="1">
      <c r="B225" s="261"/>
      <c r="C225" s="262"/>
      <c r="D225" s="238" t="s">
        <v>136</v>
      </c>
      <c r="E225" s="263" t="s">
        <v>1</v>
      </c>
      <c r="F225" s="264" t="s">
        <v>491</v>
      </c>
      <c r="G225" s="262"/>
      <c r="H225" s="263" t="s">
        <v>1</v>
      </c>
      <c r="I225" s="265"/>
      <c r="J225" s="262"/>
      <c r="K225" s="262"/>
      <c r="L225" s="266"/>
      <c r="M225" s="267"/>
      <c r="N225" s="268"/>
      <c r="O225" s="268"/>
      <c r="P225" s="268"/>
      <c r="Q225" s="268"/>
      <c r="R225" s="268"/>
      <c r="S225" s="268"/>
      <c r="T225" s="269"/>
      <c r="AT225" s="270" t="s">
        <v>136</v>
      </c>
      <c r="AU225" s="270" t="s">
        <v>85</v>
      </c>
      <c r="AV225" s="14" t="s">
        <v>83</v>
      </c>
      <c r="AW225" s="14" t="s">
        <v>31</v>
      </c>
      <c r="AX225" s="14" t="s">
        <v>75</v>
      </c>
      <c r="AY225" s="270" t="s">
        <v>127</v>
      </c>
    </row>
    <row r="226" s="12" customFormat="1">
      <c r="B226" s="236"/>
      <c r="C226" s="237"/>
      <c r="D226" s="238" t="s">
        <v>136</v>
      </c>
      <c r="E226" s="239" t="s">
        <v>1</v>
      </c>
      <c r="F226" s="240" t="s">
        <v>492</v>
      </c>
      <c r="G226" s="237"/>
      <c r="H226" s="241">
        <v>0.252</v>
      </c>
      <c r="I226" s="242"/>
      <c r="J226" s="237"/>
      <c r="K226" s="237"/>
      <c r="L226" s="243"/>
      <c r="M226" s="244"/>
      <c r="N226" s="245"/>
      <c r="O226" s="245"/>
      <c r="P226" s="245"/>
      <c r="Q226" s="245"/>
      <c r="R226" s="245"/>
      <c r="S226" s="245"/>
      <c r="T226" s="246"/>
      <c r="AT226" s="247" t="s">
        <v>136</v>
      </c>
      <c r="AU226" s="247" t="s">
        <v>85</v>
      </c>
      <c r="AV226" s="12" t="s">
        <v>85</v>
      </c>
      <c r="AW226" s="12" t="s">
        <v>31</v>
      </c>
      <c r="AX226" s="12" t="s">
        <v>75</v>
      </c>
      <c r="AY226" s="247" t="s">
        <v>127</v>
      </c>
    </row>
    <row r="227" s="14" customFormat="1">
      <c r="B227" s="261"/>
      <c r="C227" s="262"/>
      <c r="D227" s="238" t="s">
        <v>136</v>
      </c>
      <c r="E227" s="263" t="s">
        <v>1</v>
      </c>
      <c r="F227" s="264" t="s">
        <v>493</v>
      </c>
      <c r="G227" s="262"/>
      <c r="H227" s="263" t="s">
        <v>1</v>
      </c>
      <c r="I227" s="265"/>
      <c r="J227" s="262"/>
      <c r="K227" s="262"/>
      <c r="L227" s="266"/>
      <c r="M227" s="267"/>
      <c r="N227" s="268"/>
      <c r="O227" s="268"/>
      <c r="P227" s="268"/>
      <c r="Q227" s="268"/>
      <c r="R227" s="268"/>
      <c r="S227" s="268"/>
      <c r="T227" s="269"/>
      <c r="AT227" s="270" t="s">
        <v>136</v>
      </c>
      <c r="AU227" s="270" t="s">
        <v>85</v>
      </c>
      <c r="AV227" s="14" t="s">
        <v>83</v>
      </c>
      <c r="AW227" s="14" t="s">
        <v>31</v>
      </c>
      <c r="AX227" s="14" t="s">
        <v>75</v>
      </c>
      <c r="AY227" s="270" t="s">
        <v>127</v>
      </c>
    </row>
    <row r="228" s="12" customFormat="1">
      <c r="B228" s="236"/>
      <c r="C228" s="237"/>
      <c r="D228" s="238" t="s">
        <v>136</v>
      </c>
      <c r="E228" s="239" t="s">
        <v>1</v>
      </c>
      <c r="F228" s="240" t="s">
        <v>494</v>
      </c>
      <c r="G228" s="237"/>
      <c r="H228" s="241">
        <v>0.504</v>
      </c>
      <c r="I228" s="242"/>
      <c r="J228" s="237"/>
      <c r="K228" s="237"/>
      <c r="L228" s="243"/>
      <c r="M228" s="244"/>
      <c r="N228" s="245"/>
      <c r="O228" s="245"/>
      <c r="P228" s="245"/>
      <c r="Q228" s="245"/>
      <c r="R228" s="245"/>
      <c r="S228" s="245"/>
      <c r="T228" s="246"/>
      <c r="AT228" s="247" t="s">
        <v>136</v>
      </c>
      <c r="AU228" s="247" t="s">
        <v>85</v>
      </c>
      <c r="AV228" s="12" t="s">
        <v>85</v>
      </c>
      <c r="AW228" s="12" t="s">
        <v>31</v>
      </c>
      <c r="AX228" s="12" t="s">
        <v>75</v>
      </c>
      <c r="AY228" s="247" t="s">
        <v>127</v>
      </c>
    </row>
    <row r="229" s="14" customFormat="1">
      <c r="B229" s="261"/>
      <c r="C229" s="262"/>
      <c r="D229" s="238" t="s">
        <v>136</v>
      </c>
      <c r="E229" s="263" t="s">
        <v>1</v>
      </c>
      <c r="F229" s="264" t="s">
        <v>495</v>
      </c>
      <c r="G229" s="262"/>
      <c r="H229" s="263" t="s">
        <v>1</v>
      </c>
      <c r="I229" s="265"/>
      <c r="J229" s="262"/>
      <c r="K229" s="262"/>
      <c r="L229" s="266"/>
      <c r="M229" s="267"/>
      <c r="N229" s="268"/>
      <c r="O229" s="268"/>
      <c r="P229" s="268"/>
      <c r="Q229" s="268"/>
      <c r="R229" s="268"/>
      <c r="S229" s="268"/>
      <c r="T229" s="269"/>
      <c r="AT229" s="270" t="s">
        <v>136</v>
      </c>
      <c r="AU229" s="270" t="s">
        <v>85</v>
      </c>
      <c r="AV229" s="14" t="s">
        <v>83</v>
      </c>
      <c r="AW229" s="14" t="s">
        <v>31</v>
      </c>
      <c r="AX229" s="14" t="s">
        <v>75</v>
      </c>
      <c r="AY229" s="270" t="s">
        <v>127</v>
      </c>
    </row>
    <row r="230" s="12" customFormat="1">
      <c r="B230" s="236"/>
      <c r="C230" s="237"/>
      <c r="D230" s="238" t="s">
        <v>136</v>
      </c>
      <c r="E230" s="239" t="s">
        <v>1</v>
      </c>
      <c r="F230" s="240" t="s">
        <v>496</v>
      </c>
      <c r="G230" s="237"/>
      <c r="H230" s="241">
        <v>0.76000000000000001</v>
      </c>
      <c r="I230" s="242"/>
      <c r="J230" s="237"/>
      <c r="K230" s="237"/>
      <c r="L230" s="243"/>
      <c r="M230" s="244"/>
      <c r="N230" s="245"/>
      <c r="O230" s="245"/>
      <c r="P230" s="245"/>
      <c r="Q230" s="245"/>
      <c r="R230" s="245"/>
      <c r="S230" s="245"/>
      <c r="T230" s="246"/>
      <c r="AT230" s="247" t="s">
        <v>136</v>
      </c>
      <c r="AU230" s="247" t="s">
        <v>85</v>
      </c>
      <c r="AV230" s="12" t="s">
        <v>85</v>
      </c>
      <c r="AW230" s="12" t="s">
        <v>31</v>
      </c>
      <c r="AX230" s="12" t="s">
        <v>75</v>
      </c>
      <c r="AY230" s="247" t="s">
        <v>127</v>
      </c>
    </row>
    <row r="231" s="13" customFormat="1">
      <c r="B231" s="248"/>
      <c r="C231" s="249"/>
      <c r="D231" s="238" t="s">
        <v>136</v>
      </c>
      <c r="E231" s="250" t="s">
        <v>1</v>
      </c>
      <c r="F231" s="251" t="s">
        <v>159</v>
      </c>
      <c r="G231" s="249"/>
      <c r="H231" s="252">
        <v>1.516</v>
      </c>
      <c r="I231" s="253"/>
      <c r="J231" s="249"/>
      <c r="K231" s="249"/>
      <c r="L231" s="254"/>
      <c r="M231" s="255"/>
      <c r="N231" s="256"/>
      <c r="O231" s="256"/>
      <c r="P231" s="256"/>
      <c r="Q231" s="256"/>
      <c r="R231" s="256"/>
      <c r="S231" s="256"/>
      <c r="T231" s="257"/>
      <c r="AT231" s="258" t="s">
        <v>136</v>
      </c>
      <c r="AU231" s="258" t="s">
        <v>85</v>
      </c>
      <c r="AV231" s="13" t="s">
        <v>134</v>
      </c>
      <c r="AW231" s="13" t="s">
        <v>31</v>
      </c>
      <c r="AX231" s="13" t="s">
        <v>83</v>
      </c>
      <c r="AY231" s="258" t="s">
        <v>127</v>
      </c>
    </row>
    <row r="232" s="1" customFormat="1" ht="84" customHeight="1">
      <c r="B232" s="37"/>
      <c r="C232" s="223" t="s">
        <v>281</v>
      </c>
      <c r="D232" s="223" t="s">
        <v>129</v>
      </c>
      <c r="E232" s="224" t="s">
        <v>211</v>
      </c>
      <c r="F232" s="225" t="s">
        <v>203</v>
      </c>
      <c r="G232" s="226" t="s">
        <v>140</v>
      </c>
      <c r="H232" s="227">
        <v>19.948</v>
      </c>
      <c r="I232" s="228"/>
      <c r="J232" s="229">
        <f>ROUND(I232*H232,2)</f>
        <v>0</v>
      </c>
      <c r="K232" s="225" t="s">
        <v>1</v>
      </c>
      <c r="L232" s="42"/>
      <c r="M232" s="230" t="s">
        <v>1</v>
      </c>
      <c r="N232" s="231" t="s">
        <v>40</v>
      </c>
      <c r="O232" s="85"/>
      <c r="P232" s="232">
        <f>O232*H232</f>
        <v>0</v>
      </c>
      <c r="Q232" s="232">
        <v>3.85724</v>
      </c>
      <c r="R232" s="232">
        <f>Q232*H232</f>
        <v>76.944223520000008</v>
      </c>
      <c r="S232" s="232">
        <v>0</v>
      </c>
      <c r="T232" s="233">
        <f>S232*H232</f>
        <v>0</v>
      </c>
      <c r="AR232" s="234" t="s">
        <v>134</v>
      </c>
      <c r="AT232" s="234" t="s">
        <v>129</v>
      </c>
      <c r="AU232" s="234" t="s">
        <v>85</v>
      </c>
      <c r="AY232" s="16" t="s">
        <v>127</v>
      </c>
      <c r="BE232" s="235">
        <f>IF(N232="základní",J232,0)</f>
        <v>0</v>
      </c>
      <c r="BF232" s="235">
        <f>IF(N232="snížená",J232,0)</f>
        <v>0</v>
      </c>
      <c r="BG232" s="235">
        <f>IF(N232="zákl. přenesená",J232,0)</f>
        <v>0</v>
      </c>
      <c r="BH232" s="235">
        <f>IF(N232="sníž. přenesená",J232,0)</f>
        <v>0</v>
      </c>
      <c r="BI232" s="235">
        <f>IF(N232="nulová",J232,0)</f>
        <v>0</v>
      </c>
      <c r="BJ232" s="16" t="s">
        <v>83</v>
      </c>
      <c r="BK232" s="235">
        <f>ROUND(I232*H232,2)</f>
        <v>0</v>
      </c>
      <c r="BL232" s="16" t="s">
        <v>134</v>
      </c>
      <c r="BM232" s="234" t="s">
        <v>497</v>
      </c>
    </row>
    <row r="233" s="1" customFormat="1">
      <c r="B233" s="37"/>
      <c r="C233" s="38"/>
      <c r="D233" s="238" t="s">
        <v>164</v>
      </c>
      <c r="E233" s="38"/>
      <c r="F233" s="259" t="s">
        <v>205</v>
      </c>
      <c r="G233" s="38"/>
      <c r="H233" s="38"/>
      <c r="I233" s="138"/>
      <c r="J233" s="38"/>
      <c r="K233" s="38"/>
      <c r="L233" s="42"/>
      <c r="M233" s="260"/>
      <c r="N233" s="85"/>
      <c r="O233" s="85"/>
      <c r="P233" s="85"/>
      <c r="Q233" s="85"/>
      <c r="R233" s="85"/>
      <c r="S233" s="85"/>
      <c r="T233" s="86"/>
      <c r="AT233" s="16" t="s">
        <v>164</v>
      </c>
      <c r="AU233" s="16" t="s">
        <v>85</v>
      </c>
    </row>
    <row r="234" s="14" customFormat="1">
      <c r="B234" s="261"/>
      <c r="C234" s="262"/>
      <c r="D234" s="238" t="s">
        <v>136</v>
      </c>
      <c r="E234" s="263" t="s">
        <v>1</v>
      </c>
      <c r="F234" s="264" t="s">
        <v>498</v>
      </c>
      <c r="G234" s="262"/>
      <c r="H234" s="263" t="s">
        <v>1</v>
      </c>
      <c r="I234" s="265"/>
      <c r="J234" s="262"/>
      <c r="K234" s="262"/>
      <c r="L234" s="266"/>
      <c r="M234" s="267"/>
      <c r="N234" s="268"/>
      <c r="O234" s="268"/>
      <c r="P234" s="268"/>
      <c r="Q234" s="268"/>
      <c r="R234" s="268"/>
      <c r="S234" s="268"/>
      <c r="T234" s="269"/>
      <c r="AT234" s="270" t="s">
        <v>136</v>
      </c>
      <c r="AU234" s="270" t="s">
        <v>85</v>
      </c>
      <c r="AV234" s="14" t="s">
        <v>83</v>
      </c>
      <c r="AW234" s="14" t="s">
        <v>31</v>
      </c>
      <c r="AX234" s="14" t="s">
        <v>75</v>
      </c>
      <c r="AY234" s="270" t="s">
        <v>127</v>
      </c>
    </row>
    <row r="235" s="12" customFormat="1">
      <c r="B235" s="236"/>
      <c r="C235" s="237"/>
      <c r="D235" s="238" t="s">
        <v>136</v>
      </c>
      <c r="E235" s="239" t="s">
        <v>1</v>
      </c>
      <c r="F235" s="240" t="s">
        <v>395</v>
      </c>
      <c r="G235" s="237"/>
      <c r="H235" s="241">
        <v>2.7999999999999998</v>
      </c>
      <c r="I235" s="242"/>
      <c r="J235" s="237"/>
      <c r="K235" s="237"/>
      <c r="L235" s="243"/>
      <c r="M235" s="244"/>
      <c r="N235" s="245"/>
      <c r="O235" s="245"/>
      <c r="P235" s="245"/>
      <c r="Q235" s="245"/>
      <c r="R235" s="245"/>
      <c r="S235" s="245"/>
      <c r="T235" s="246"/>
      <c r="AT235" s="247" t="s">
        <v>136</v>
      </c>
      <c r="AU235" s="247" t="s">
        <v>85</v>
      </c>
      <c r="AV235" s="12" t="s">
        <v>85</v>
      </c>
      <c r="AW235" s="12" t="s">
        <v>31</v>
      </c>
      <c r="AX235" s="12" t="s">
        <v>75</v>
      </c>
      <c r="AY235" s="247" t="s">
        <v>127</v>
      </c>
    </row>
    <row r="236" s="14" customFormat="1">
      <c r="B236" s="261"/>
      <c r="C236" s="262"/>
      <c r="D236" s="238" t="s">
        <v>136</v>
      </c>
      <c r="E236" s="263" t="s">
        <v>1</v>
      </c>
      <c r="F236" s="264" t="s">
        <v>499</v>
      </c>
      <c r="G236" s="262"/>
      <c r="H236" s="263" t="s">
        <v>1</v>
      </c>
      <c r="I236" s="265"/>
      <c r="J236" s="262"/>
      <c r="K236" s="262"/>
      <c r="L236" s="266"/>
      <c r="M236" s="267"/>
      <c r="N236" s="268"/>
      <c r="O236" s="268"/>
      <c r="P236" s="268"/>
      <c r="Q236" s="268"/>
      <c r="R236" s="268"/>
      <c r="S236" s="268"/>
      <c r="T236" s="269"/>
      <c r="AT236" s="270" t="s">
        <v>136</v>
      </c>
      <c r="AU236" s="270" t="s">
        <v>85</v>
      </c>
      <c r="AV236" s="14" t="s">
        <v>83</v>
      </c>
      <c r="AW236" s="14" t="s">
        <v>31</v>
      </c>
      <c r="AX236" s="14" t="s">
        <v>75</v>
      </c>
      <c r="AY236" s="270" t="s">
        <v>127</v>
      </c>
    </row>
    <row r="237" s="12" customFormat="1">
      <c r="B237" s="236"/>
      <c r="C237" s="237"/>
      <c r="D237" s="238" t="s">
        <v>136</v>
      </c>
      <c r="E237" s="239" t="s">
        <v>1</v>
      </c>
      <c r="F237" s="240" t="s">
        <v>500</v>
      </c>
      <c r="G237" s="237"/>
      <c r="H237" s="241">
        <v>1.05</v>
      </c>
      <c r="I237" s="242"/>
      <c r="J237" s="237"/>
      <c r="K237" s="237"/>
      <c r="L237" s="243"/>
      <c r="M237" s="244"/>
      <c r="N237" s="245"/>
      <c r="O237" s="245"/>
      <c r="P237" s="245"/>
      <c r="Q237" s="245"/>
      <c r="R237" s="245"/>
      <c r="S237" s="245"/>
      <c r="T237" s="246"/>
      <c r="AT237" s="247" t="s">
        <v>136</v>
      </c>
      <c r="AU237" s="247" t="s">
        <v>85</v>
      </c>
      <c r="AV237" s="12" t="s">
        <v>85</v>
      </c>
      <c r="AW237" s="12" t="s">
        <v>31</v>
      </c>
      <c r="AX237" s="12" t="s">
        <v>75</v>
      </c>
      <c r="AY237" s="247" t="s">
        <v>127</v>
      </c>
    </row>
    <row r="238" s="14" customFormat="1">
      <c r="B238" s="261"/>
      <c r="C238" s="262"/>
      <c r="D238" s="238" t="s">
        <v>136</v>
      </c>
      <c r="E238" s="263" t="s">
        <v>1</v>
      </c>
      <c r="F238" s="264" t="s">
        <v>491</v>
      </c>
      <c r="G238" s="262"/>
      <c r="H238" s="263" t="s">
        <v>1</v>
      </c>
      <c r="I238" s="265"/>
      <c r="J238" s="262"/>
      <c r="K238" s="262"/>
      <c r="L238" s="266"/>
      <c r="M238" s="267"/>
      <c r="N238" s="268"/>
      <c r="O238" s="268"/>
      <c r="P238" s="268"/>
      <c r="Q238" s="268"/>
      <c r="R238" s="268"/>
      <c r="S238" s="268"/>
      <c r="T238" s="269"/>
      <c r="AT238" s="270" t="s">
        <v>136</v>
      </c>
      <c r="AU238" s="270" t="s">
        <v>85</v>
      </c>
      <c r="AV238" s="14" t="s">
        <v>83</v>
      </c>
      <c r="AW238" s="14" t="s">
        <v>31</v>
      </c>
      <c r="AX238" s="14" t="s">
        <v>75</v>
      </c>
      <c r="AY238" s="270" t="s">
        <v>127</v>
      </c>
    </row>
    <row r="239" s="12" customFormat="1">
      <c r="B239" s="236"/>
      <c r="C239" s="237"/>
      <c r="D239" s="238" t="s">
        <v>136</v>
      </c>
      <c r="E239" s="239" t="s">
        <v>1</v>
      </c>
      <c r="F239" s="240" t="s">
        <v>399</v>
      </c>
      <c r="G239" s="237"/>
      <c r="H239" s="241">
        <v>10.99</v>
      </c>
      <c r="I239" s="242"/>
      <c r="J239" s="237"/>
      <c r="K239" s="237"/>
      <c r="L239" s="243"/>
      <c r="M239" s="244"/>
      <c r="N239" s="245"/>
      <c r="O239" s="245"/>
      <c r="P239" s="245"/>
      <c r="Q239" s="245"/>
      <c r="R239" s="245"/>
      <c r="S239" s="245"/>
      <c r="T239" s="246"/>
      <c r="AT239" s="247" t="s">
        <v>136</v>
      </c>
      <c r="AU239" s="247" t="s">
        <v>85</v>
      </c>
      <c r="AV239" s="12" t="s">
        <v>85</v>
      </c>
      <c r="AW239" s="12" t="s">
        <v>31</v>
      </c>
      <c r="AX239" s="12" t="s">
        <v>75</v>
      </c>
      <c r="AY239" s="247" t="s">
        <v>127</v>
      </c>
    </row>
    <row r="240" s="14" customFormat="1">
      <c r="B240" s="261"/>
      <c r="C240" s="262"/>
      <c r="D240" s="238" t="s">
        <v>136</v>
      </c>
      <c r="E240" s="263" t="s">
        <v>1</v>
      </c>
      <c r="F240" s="264" t="s">
        <v>501</v>
      </c>
      <c r="G240" s="262"/>
      <c r="H240" s="263" t="s">
        <v>1</v>
      </c>
      <c r="I240" s="265"/>
      <c r="J240" s="262"/>
      <c r="K240" s="262"/>
      <c r="L240" s="266"/>
      <c r="M240" s="267"/>
      <c r="N240" s="268"/>
      <c r="O240" s="268"/>
      <c r="P240" s="268"/>
      <c r="Q240" s="268"/>
      <c r="R240" s="268"/>
      <c r="S240" s="268"/>
      <c r="T240" s="269"/>
      <c r="AT240" s="270" t="s">
        <v>136</v>
      </c>
      <c r="AU240" s="270" t="s">
        <v>85</v>
      </c>
      <c r="AV240" s="14" t="s">
        <v>83</v>
      </c>
      <c r="AW240" s="14" t="s">
        <v>31</v>
      </c>
      <c r="AX240" s="14" t="s">
        <v>75</v>
      </c>
      <c r="AY240" s="270" t="s">
        <v>127</v>
      </c>
    </row>
    <row r="241" s="12" customFormat="1">
      <c r="B241" s="236"/>
      <c r="C241" s="237"/>
      <c r="D241" s="238" t="s">
        <v>136</v>
      </c>
      <c r="E241" s="239" t="s">
        <v>1</v>
      </c>
      <c r="F241" s="240" t="s">
        <v>502</v>
      </c>
      <c r="G241" s="237"/>
      <c r="H241" s="241">
        <v>1.3680000000000001</v>
      </c>
      <c r="I241" s="242"/>
      <c r="J241" s="237"/>
      <c r="K241" s="237"/>
      <c r="L241" s="243"/>
      <c r="M241" s="244"/>
      <c r="N241" s="245"/>
      <c r="O241" s="245"/>
      <c r="P241" s="245"/>
      <c r="Q241" s="245"/>
      <c r="R241" s="245"/>
      <c r="S241" s="245"/>
      <c r="T241" s="246"/>
      <c r="AT241" s="247" t="s">
        <v>136</v>
      </c>
      <c r="AU241" s="247" t="s">
        <v>85</v>
      </c>
      <c r="AV241" s="12" t="s">
        <v>85</v>
      </c>
      <c r="AW241" s="12" t="s">
        <v>31</v>
      </c>
      <c r="AX241" s="12" t="s">
        <v>75</v>
      </c>
      <c r="AY241" s="247" t="s">
        <v>127</v>
      </c>
    </row>
    <row r="242" s="14" customFormat="1">
      <c r="B242" s="261"/>
      <c r="C242" s="262"/>
      <c r="D242" s="238" t="s">
        <v>136</v>
      </c>
      <c r="E242" s="263" t="s">
        <v>1</v>
      </c>
      <c r="F242" s="264" t="s">
        <v>495</v>
      </c>
      <c r="G242" s="262"/>
      <c r="H242" s="263" t="s">
        <v>1</v>
      </c>
      <c r="I242" s="265"/>
      <c r="J242" s="262"/>
      <c r="K242" s="262"/>
      <c r="L242" s="266"/>
      <c r="M242" s="267"/>
      <c r="N242" s="268"/>
      <c r="O242" s="268"/>
      <c r="P242" s="268"/>
      <c r="Q242" s="268"/>
      <c r="R242" s="268"/>
      <c r="S242" s="268"/>
      <c r="T242" s="269"/>
      <c r="AT242" s="270" t="s">
        <v>136</v>
      </c>
      <c r="AU242" s="270" t="s">
        <v>85</v>
      </c>
      <c r="AV242" s="14" t="s">
        <v>83</v>
      </c>
      <c r="AW242" s="14" t="s">
        <v>31</v>
      </c>
      <c r="AX242" s="14" t="s">
        <v>75</v>
      </c>
      <c r="AY242" s="270" t="s">
        <v>127</v>
      </c>
    </row>
    <row r="243" s="12" customFormat="1">
      <c r="B243" s="236"/>
      <c r="C243" s="237"/>
      <c r="D243" s="238" t="s">
        <v>136</v>
      </c>
      <c r="E243" s="239" t="s">
        <v>1</v>
      </c>
      <c r="F243" s="240" t="s">
        <v>401</v>
      </c>
      <c r="G243" s="237"/>
      <c r="H243" s="241">
        <v>3.04</v>
      </c>
      <c r="I243" s="242"/>
      <c r="J243" s="237"/>
      <c r="K243" s="237"/>
      <c r="L243" s="243"/>
      <c r="M243" s="244"/>
      <c r="N243" s="245"/>
      <c r="O243" s="245"/>
      <c r="P243" s="245"/>
      <c r="Q243" s="245"/>
      <c r="R243" s="245"/>
      <c r="S243" s="245"/>
      <c r="T243" s="246"/>
      <c r="AT243" s="247" t="s">
        <v>136</v>
      </c>
      <c r="AU243" s="247" t="s">
        <v>85</v>
      </c>
      <c r="AV243" s="12" t="s">
        <v>85</v>
      </c>
      <c r="AW243" s="12" t="s">
        <v>31</v>
      </c>
      <c r="AX243" s="12" t="s">
        <v>75</v>
      </c>
      <c r="AY243" s="247" t="s">
        <v>127</v>
      </c>
    </row>
    <row r="244" s="14" customFormat="1">
      <c r="B244" s="261"/>
      <c r="C244" s="262"/>
      <c r="D244" s="238" t="s">
        <v>136</v>
      </c>
      <c r="E244" s="263" t="s">
        <v>1</v>
      </c>
      <c r="F244" s="264" t="s">
        <v>493</v>
      </c>
      <c r="G244" s="262"/>
      <c r="H244" s="263" t="s">
        <v>1</v>
      </c>
      <c r="I244" s="265"/>
      <c r="J244" s="262"/>
      <c r="K244" s="262"/>
      <c r="L244" s="266"/>
      <c r="M244" s="267"/>
      <c r="N244" s="268"/>
      <c r="O244" s="268"/>
      <c r="P244" s="268"/>
      <c r="Q244" s="268"/>
      <c r="R244" s="268"/>
      <c r="S244" s="268"/>
      <c r="T244" s="269"/>
      <c r="AT244" s="270" t="s">
        <v>136</v>
      </c>
      <c r="AU244" s="270" t="s">
        <v>85</v>
      </c>
      <c r="AV244" s="14" t="s">
        <v>83</v>
      </c>
      <c r="AW244" s="14" t="s">
        <v>31</v>
      </c>
      <c r="AX244" s="14" t="s">
        <v>75</v>
      </c>
      <c r="AY244" s="270" t="s">
        <v>127</v>
      </c>
    </row>
    <row r="245" s="12" customFormat="1">
      <c r="B245" s="236"/>
      <c r="C245" s="237"/>
      <c r="D245" s="238" t="s">
        <v>136</v>
      </c>
      <c r="E245" s="239" t="s">
        <v>1</v>
      </c>
      <c r="F245" s="240" t="s">
        <v>405</v>
      </c>
      <c r="G245" s="237"/>
      <c r="H245" s="241">
        <v>0.69999999999999996</v>
      </c>
      <c r="I245" s="242"/>
      <c r="J245" s="237"/>
      <c r="K245" s="237"/>
      <c r="L245" s="243"/>
      <c r="M245" s="244"/>
      <c r="N245" s="245"/>
      <c r="O245" s="245"/>
      <c r="P245" s="245"/>
      <c r="Q245" s="245"/>
      <c r="R245" s="245"/>
      <c r="S245" s="245"/>
      <c r="T245" s="246"/>
      <c r="AT245" s="247" t="s">
        <v>136</v>
      </c>
      <c r="AU245" s="247" t="s">
        <v>85</v>
      </c>
      <c r="AV245" s="12" t="s">
        <v>85</v>
      </c>
      <c r="AW245" s="12" t="s">
        <v>31</v>
      </c>
      <c r="AX245" s="12" t="s">
        <v>75</v>
      </c>
      <c r="AY245" s="247" t="s">
        <v>127</v>
      </c>
    </row>
    <row r="246" s="13" customFormat="1">
      <c r="B246" s="248"/>
      <c r="C246" s="249"/>
      <c r="D246" s="238" t="s">
        <v>136</v>
      </c>
      <c r="E246" s="250" t="s">
        <v>1</v>
      </c>
      <c r="F246" s="251" t="s">
        <v>159</v>
      </c>
      <c r="G246" s="249"/>
      <c r="H246" s="252">
        <v>19.947999999999997</v>
      </c>
      <c r="I246" s="253"/>
      <c r="J246" s="249"/>
      <c r="K246" s="249"/>
      <c r="L246" s="254"/>
      <c r="M246" s="255"/>
      <c r="N246" s="256"/>
      <c r="O246" s="256"/>
      <c r="P246" s="256"/>
      <c r="Q246" s="256"/>
      <c r="R246" s="256"/>
      <c r="S246" s="256"/>
      <c r="T246" s="257"/>
      <c r="AT246" s="258" t="s">
        <v>136</v>
      </c>
      <c r="AU246" s="258" t="s">
        <v>85</v>
      </c>
      <c r="AV246" s="13" t="s">
        <v>134</v>
      </c>
      <c r="AW246" s="13" t="s">
        <v>31</v>
      </c>
      <c r="AX246" s="13" t="s">
        <v>83</v>
      </c>
      <c r="AY246" s="258" t="s">
        <v>127</v>
      </c>
    </row>
    <row r="247" s="1" customFormat="1" ht="60" customHeight="1">
      <c r="B247" s="37"/>
      <c r="C247" s="223" t="s">
        <v>288</v>
      </c>
      <c r="D247" s="223" t="s">
        <v>129</v>
      </c>
      <c r="E247" s="224" t="s">
        <v>503</v>
      </c>
      <c r="F247" s="225" t="s">
        <v>504</v>
      </c>
      <c r="G247" s="226" t="s">
        <v>140</v>
      </c>
      <c r="H247" s="227">
        <v>17.677</v>
      </c>
      <c r="I247" s="228"/>
      <c r="J247" s="229">
        <f>ROUND(I247*H247,2)</f>
        <v>0</v>
      </c>
      <c r="K247" s="225" t="s">
        <v>133</v>
      </c>
      <c r="L247" s="42"/>
      <c r="M247" s="230" t="s">
        <v>1</v>
      </c>
      <c r="N247" s="231" t="s">
        <v>40</v>
      </c>
      <c r="O247" s="85"/>
      <c r="P247" s="232">
        <f>O247*H247</f>
        <v>0</v>
      </c>
      <c r="Q247" s="232">
        <v>0</v>
      </c>
      <c r="R247" s="232">
        <f>Q247*H247</f>
        <v>0</v>
      </c>
      <c r="S247" s="232">
        <v>0</v>
      </c>
      <c r="T247" s="233">
        <f>S247*H247</f>
        <v>0</v>
      </c>
      <c r="AR247" s="234" t="s">
        <v>134</v>
      </c>
      <c r="AT247" s="234" t="s">
        <v>129</v>
      </c>
      <c r="AU247" s="234" t="s">
        <v>85</v>
      </c>
      <c r="AY247" s="16" t="s">
        <v>127</v>
      </c>
      <c r="BE247" s="235">
        <f>IF(N247="základní",J247,0)</f>
        <v>0</v>
      </c>
      <c r="BF247" s="235">
        <f>IF(N247="snížená",J247,0)</f>
        <v>0</v>
      </c>
      <c r="BG247" s="235">
        <f>IF(N247="zákl. přenesená",J247,0)</f>
        <v>0</v>
      </c>
      <c r="BH247" s="235">
        <f>IF(N247="sníž. přenesená",J247,0)</f>
        <v>0</v>
      </c>
      <c r="BI247" s="235">
        <f>IF(N247="nulová",J247,0)</f>
        <v>0</v>
      </c>
      <c r="BJ247" s="16" t="s">
        <v>83</v>
      </c>
      <c r="BK247" s="235">
        <f>ROUND(I247*H247,2)</f>
        <v>0</v>
      </c>
      <c r="BL247" s="16" t="s">
        <v>134</v>
      </c>
      <c r="BM247" s="234" t="s">
        <v>505</v>
      </c>
    </row>
    <row r="248" s="14" customFormat="1">
      <c r="B248" s="261"/>
      <c r="C248" s="262"/>
      <c r="D248" s="238" t="s">
        <v>136</v>
      </c>
      <c r="E248" s="263" t="s">
        <v>1</v>
      </c>
      <c r="F248" s="264" t="s">
        <v>506</v>
      </c>
      <c r="G248" s="262"/>
      <c r="H248" s="263" t="s">
        <v>1</v>
      </c>
      <c r="I248" s="265"/>
      <c r="J248" s="262"/>
      <c r="K248" s="262"/>
      <c r="L248" s="266"/>
      <c r="M248" s="267"/>
      <c r="N248" s="268"/>
      <c r="O248" s="268"/>
      <c r="P248" s="268"/>
      <c r="Q248" s="268"/>
      <c r="R248" s="268"/>
      <c r="S248" s="268"/>
      <c r="T248" s="269"/>
      <c r="AT248" s="270" t="s">
        <v>136</v>
      </c>
      <c r="AU248" s="270" t="s">
        <v>85</v>
      </c>
      <c r="AV248" s="14" t="s">
        <v>83</v>
      </c>
      <c r="AW248" s="14" t="s">
        <v>31</v>
      </c>
      <c r="AX248" s="14" t="s">
        <v>75</v>
      </c>
      <c r="AY248" s="270" t="s">
        <v>127</v>
      </c>
    </row>
    <row r="249" s="12" customFormat="1">
      <c r="B249" s="236"/>
      <c r="C249" s="237"/>
      <c r="D249" s="238" t="s">
        <v>136</v>
      </c>
      <c r="E249" s="239" t="s">
        <v>1</v>
      </c>
      <c r="F249" s="240" t="s">
        <v>507</v>
      </c>
      <c r="G249" s="237"/>
      <c r="H249" s="241">
        <v>0.29999999999999999</v>
      </c>
      <c r="I249" s="242"/>
      <c r="J249" s="237"/>
      <c r="K249" s="237"/>
      <c r="L249" s="243"/>
      <c r="M249" s="244"/>
      <c r="N249" s="245"/>
      <c r="O249" s="245"/>
      <c r="P249" s="245"/>
      <c r="Q249" s="245"/>
      <c r="R249" s="245"/>
      <c r="S249" s="245"/>
      <c r="T249" s="246"/>
      <c r="AT249" s="247" t="s">
        <v>136</v>
      </c>
      <c r="AU249" s="247" t="s">
        <v>85</v>
      </c>
      <c r="AV249" s="12" t="s">
        <v>85</v>
      </c>
      <c r="AW249" s="12" t="s">
        <v>31</v>
      </c>
      <c r="AX249" s="12" t="s">
        <v>75</v>
      </c>
      <c r="AY249" s="247" t="s">
        <v>127</v>
      </c>
    </row>
    <row r="250" s="14" customFormat="1">
      <c r="B250" s="261"/>
      <c r="C250" s="262"/>
      <c r="D250" s="238" t="s">
        <v>136</v>
      </c>
      <c r="E250" s="263" t="s">
        <v>1</v>
      </c>
      <c r="F250" s="264" t="s">
        <v>508</v>
      </c>
      <c r="G250" s="262"/>
      <c r="H250" s="263" t="s">
        <v>1</v>
      </c>
      <c r="I250" s="265"/>
      <c r="J250" s="262"/>
      <c r="K250" s="262"/>
      <c r="L250" s="266"/>
      <c r="M250" s="267"/>
      <c r="N250" s="268"/>
      <c r="O250" s="268"/>
      <c r="P250" s="268"/>
      <c r="Q250" s="268"/>
      <c r="R250" s="268"/>
      <c r="S250" s="268"/>
      <c r="T250" s="269"/>
      <c r="AT250" s="270" t="s">
        <v>136</v>
      </c>
      <c r="AU250" s="270" t="s">
        <v>85</v>
      </c>
      <c r="AV250" s="14" t="s">
        <v>83</v>
      </c>
      <c r="AW250" s="14" t="s">
        <v>31</v>
      </c>
      <c r="AX250" s="14" t="s">
        <v>75</v>
      </c>
      <c r="AY250" s="270" t="s">
        <v>127</v>
      </c>
    </row>
    <row r="251" s="12" customFormat="1">
      <c r="B251" s="236"/>
      <c r="C251" s="237"/>
      <c r="D251" s="238" t="s">
        <v>136</v>
      </c>
      <c r="E251" s="239" t="s">
        <v>1</v>
      </c>
      <c r="F251" s="240" t="s">
        <v>509</v>
      </c>
      <c r="G251" s="237"/>
      <c r="H251" s="241">
        <v>0.35999999999999999</v>
      </c>
      <c r="I251" s="242"/>
      <c r="J251" s="237"/>
      <c r="K251" s="237"/>
      <c r="L251" s="243"/>
      <c r="M251" s="244"/>
      <c r="N251" s="245"/>
      <c r="O251" s="245"/>
      <c r="P251" s="245"/>
      <c r="Q251" s="245"/>
      <c r="R251" s="245"/>
      <c r="S251" s="245"/>
      <c r="T251" s="246"/>
      <c r="AT251" s="247" t="s">
        <v>136</v>
      </c>
      <c r="AU251" s="247" t="s">
        <v>85</v>
      </c>
      <c r="AV251" s="12" t="s">
        <v>85</v>
      </c>
      <c r="AW251" s="12" t="s">
        <v>31</v>
      </c>
      <c r="AX251" s="12" t="s">
        <v>75</v>
      </c>
      <c r="AY251" s="247" t="s">
        <v>127</v>
      </c>
    </row>
    <row r="252" s="12" customFormat="1">
      <c r="B252" s="236"/>
      <c r="C252" s="237"/>
      <c r="D252" s="238" t="s">
        <v>136</v>
      </c>
      <c r="E252" s="239" t="s">
        <v>1</v>
      </c>
      <c r="F252" s="240" t="s">
        <v>510</v>
      </c>
      <c r="G252" s="237"/>
      <c r="H252" s="241">
        <v>1.0800000000000001</v>
      </c>
      <c r="I252" s="242"/>
      <c r="J252" s="237"/>
      <c r="K252" s="237"/>
      <c r="L252" s="243"/>
      <c r="M252" s="244"/>
      <c r="N252" s="245"/>
      <c r="O252" s="245"/>
      <c r="P252" s="245"/>
      <c r="Q252" s="245"/>
      <c r="R252" s="245"/>
      <c r="S252" s="245"/>
      <c r="T252" s="246"/>
      <c r="AT252" s="247" t="s">
        <v>136</v>
      </c>
      <c r="AU252" s="247" t="s">
        <v>85</v>
      </c>
      <c r="AV252" s="12" t="s">
        <v>85</v>
      </c>
      <c r="AW252" s="12" t="s">
        <v>31</v>
      </c>
      <c r="AX252" s="12" t="s">
        <v>75</v>
      </c>
      <c r="AY252" s="247" t="s">
        <v>127</v>
      </c>
    </row>
    <row r="253" s="14" customFormat="1">
      <c r="B253" s="261"/>
      <c r="C253" s="262"/>
      <c r="D253" s="238" t="s">
        <v>136</v>
      </c>
      <c r="E253" s="263" t="s">
        <v>1</v>
      </c>
      <c r="F253" s="264" t="s">
        <v>480</v>
      </c>
      <c r="G253" s="262"/>
      <c r="H253" s="263" t="s">
        <v>1</v>
      </c>
      <c r="I253" s="265"/>
      <c r="J253" s="262"/>
      <c r="K253" s="262"/>
      <c r="L253" s="266"/>
      <c r="M253" s="267"/>
      <c r="N253" s="268"/>
      <c r="O253" s="268"/>
      <c r="P253" s="268"/>
      <c r="Q253" s="268"/>
      <c r="R253" s="268"/>
      <c r="S253" s="268"/>
      <c r="T253" s="269"/>
      <c r="AT253" s="270" t="s">
        <v>136</v>
      </c>
      <c r="AU253" s="270" t="s">
        <v>85</v>
      </c>
      <c r="AV253" s="14" t="s">
        <v>83</v>
      </c>
      <c r="AW253" s="14" t="s">
        <v>31</v>
      </c>
      <c r="AX253" s="14" t="s">
        <v>75</v>
      </c>
      <c r="AY253" s="270" t="s">
        <v>127</v>
      </c>
    </row>
    <row r="254" s="12" customFormat="1">
      <c r="B254" s="236"/>
      <c r="C254" s="237"/>
      <c r="D254" s="238" t="s">
        <v>136</v>
      </c>
      <c r="E254" s="239" t="s">
        <v>1</v>
      </c>
      <c r="F254" s="240" t="s">
        <v>511</v>
      </c>
      <c r="G254" s="237"/>
      <c r="H254" s="241">
        <v>8.4629999999999992</v>
      </c>
      <c r="I254" s="242"/>
      <c r="J254" s="237"/>
      <c r="K254" s="237"/>
      <c r="L254" s="243"/>
      <c r="M254" s="244"/>
      <c r="N254" s="245"/>
      <c r="O254" s="245"/>
      <c r="P254" s="245"/>
      <c r="Q254" s="245"/>
      <c r="R254" s="245"/>
      <c r="S254" s="245"/>
      <c r="T254" s="246"/>
      <c r="AT254" s="247" t="s">
        <v>136</v>
      </c>
      <c r="AU254" s="247" t="s">
        <v>85</v>
      </c>
      <c r="AV254" s="12" t="s">
        <v>85</v>
      </c>
      <c r="AW254" s="12" t="s">
        <v>31</v>
      </c>
      <c r="AX254" s="12" t="s">
        <v>75</v>
      </c>
      <c r="AY254" s="247" t="s">
        <v>127</v>
      </c>
    </row>
    <row r="255" s="12" customFormat="1">
      <c r="B255" s="236"/>
      <c r="C255" s="237"/>
      <c r="D255" s="238" t="s">
        <v>136</v>
      </c>
      <c r="E255" s="239" t="s">
        <v>1</v>
      </c>
      <c r="F255" s="240" t="s">
        <v>512</v>
      </c>
      <c r="G255" s="237"/>
      <c r="H255" s="241">
        <v>3.3980000000000001</v>
      </c>
      <c r="I255" s="242"/>
      <c r="J255" s="237"/>
      <c r="K255" s="237"/>
      <c r="L255" s="243"/>
      <c r="M255" s="244"/>
      <c r="N255" s="245"/>
      <c r="O255" s="245"/>
      <c r="P255" s="245"/>
      <c r="Q255" s="245"/>
      <c r="R255" s="245"/>
      <c r="S255" s="245"/>
      <c r="T255" s="246"/>
      <c r="AT255" s="247" t="s">
        <v>136</v>
      </c>
      <c r="AU255" s="247" t="s">
        <v>85</v>
      </c>
      <c r="AV255" s="12" t="s">
        <v>85</v>
      </c>
      <c r="AW255" s="12" t="s">
        <v>31</v>
      </c>
      <c r="AX255" s="12" t="s">
        <v>75</v>
      </c>
      <c r="AY255" s="247" t="s">
        <v>127</v>
      </c>
    </row>
    <row r="256" s="14" customFormat="1">
      <c r="B256" s="261"/>
      <c r="C256" s="262"/>
      <c r="D256" s="238" t="s">
        <v>136</v>
      </c>
      <c r="E256" s="263" t="s">
        <v>1</v>
      </c>
      <c r="F256" s="264" t="s">
        <v>513</v>
      </c>
      <c r="G256" s="262"/>
      <c r="H256" s="263" t="s">
        <v>1</v>
      </c>
      <c r="I256" s="265"/>
      <c r="J256" s="262"/>
      <c r="K256" s="262"/>
      <c r="L256" s="266"/>
      <c r="M256" s="267"/>
      <c r="N256" s="268"/>
      <c r="O256" s="268"/>
      <c r="P256" s="268"/>
      <c r="Q256" s="268"/>
      <c r="R256" s="268"/>
      <c r="S256" s="268"/>
      <c r="T256" s="269"/>
      <c r="AT256" s="270" t="s">
        <v>136</v>
      </c>
      <c r="AU256" s="270" t="s">
        <v>85</v>
      </c>
      <c r="AV256" s="14" t="s">
        <v>83</v>
      </c>
      <c r="AW256" s="14" t="s">
        <v>31</v>
      </c>
      <c r="AX256" s="14" t="s">
        <v>75</v>
      </c>
      <c r="AY256" s="270" t="s">
        <v>127</v>
      </c>
    </row>
    <row r="257" s="12" customFormat="1">
      <c r="B257" s="236"/>
      <c r="C257" s="237"/>
      <c r="D257" s="238" t="s">
        <v>136</v>
      </c>
      <c r="E257" s="239" t="s">
        <v>1</v>
      </c>
      <c r="F257" s="240" t="s">
        <v>514</v>
      </c>
      <c r="G257" s="237"/>
      <c r="H257" s="241">
        <v>2.7349999999999999</v>
      </c>
      <c r="I257" s="242"/>
      <c r="J257" s="237"/>
      <c r="K257" s="237"/>
      <c r="L257" s="243"/>
      <c r="M257" s="244"/>
      <c r="N257" s="245"/>
      <c r="O257" s="245"/>
      <c r="P257" s="245"/>
      <c r="Q257" s="245"/>
      <c r="R257" s="245"/>
      <c r="S257" s="245"/>
      <c r="T257" s="246"/>
      <c r="AT257" s="247" t="s">
        <v>136</v>
      </c>
      <c r="AU257" s="247" t="s">
        <v>85</v>
      </c>
      <c r="AV257" s="12" t="s">
        <v>85</v>
      </c>
      <c r="AW257" s="12" t="s">
        <v>31</v>
      </c>
      <c r="AX257" s="12" t="s">
        <v>75</v>
      </c>
      <c r="AY257" s="247" t="s">
        <v>127</v>
      </c>
    </row>
    <row r="258" s="14" customFormat="1">
      <c r="B258" s="261"/>
      <c r="C258" s="262"/>
      <c r="D258" s="238" t="s">
        <v>136</v>
      </c>
      <c r="E258" s="263" t="s">
        <v>1</v>
      </c>
      <c r="F258" s="264" t="s">
        <v>515</v>
      </c>
      <c r="G258" s="262"/>
      <c r="H258" s="263" t="s">
        <v>1</v>
      </c>
      <c r="I258" s="265"/>
      <c r="J258" s="262"/>
      <c r="K258" s="262"/>
      <c r="L258" s="266"/>
      <c r="M258" s="267"/>
      <c r="N258" s="268"/>
      <c r="O258" s="268"/>
      <c r="P258" s="268"/>
      <c r="Q258" s="268"/>
      <c r="R258" s="268"/>
      <c r="S258" s="268"/>
      <c r="T258" s="269"/>
      <c r="AT258" s="270" t="s">
        <v>136</v>
      </c>
      <c r="AU258" s="270" t="s">
        <v>85</v>
      </c>
      <c r="AV258" s="14" t="s">
        <v>83</v>
      </c>
      <c r="AW258" s="14" t="s">
        <v>31</v>
      </c>
      <c r="AX258" s="14" t="s">
        <v>75</v>
      </c>
      <c r="AY258" s="270" t="s">
        <v>127</v>
      </c>
    </row>
    <row r="259" s="12" customFormat="1">
      <c r="B259" s="236"/>
      <c r="C259" s="237"/>
      <c r="D259" s="238" t="s">
        <v>136</v>
      </c>
      <c r="E259" s="239" t="s">
        <v>1</v>
      </c>
      <c r="F259" s="240" t="s">
        <v>516</v>
      </c>
      <c r="G259" s="237"/>
      <c r="H259" s="241">
        <v>0.216</v>
      </c>
      <c r="I259" s="242"/>
      <c r="J259" s="237"/>
      <c r="K259" s="237"/>
      <c r="L259" s="243"/>
      <c r="M259" s="244"/>
      <c r="N259" s="245"/>
      <c r="O259" s="245"/>
      <c r="P259" s="245"/>
      <c r="Q259" s="245"/>
      <c r="R259" s="245"/>
      <c r="S259" s="245"/>
      <c r="T259" s="246"/>
      <c r="AT259" s="247" t="s">
        <v>136</v>
      </c>
      <c r="AU259" s="247" t="s">
        <v>85</v>
      </c>
      <c r="AV259" s="12" t="s">
        <v>85</v>
      </c>
      <c r="AW259" s="12" t="s">
        <v>31</v>
      </c>
      <c r="AX259" s="12" t="s">
        <v>75</v>
      </c>
      <c r="AY259" s="247" t="s">
        <v>127</v>
      </c>
    </row>
    <row r="260" s="14" customFormat="1">
      <c r="B260" s="261"/>
      <c r="C260" s="262"/>
      <c r="D260" s="238" t="s">
        <v>136</v>
      </c>
      <c r="E260" s="263" t="s">
        <v>1</v>
      </c>
      <c r="F260" s="264" t="s">
        <v>517</v>
      </c>
      <c r="G260" s="262"/>
      <c r="H260" s="263" t="s">
        <v>1</v>
      </c>
      <c r="I260" s="265"/>
      <c r="J260" s="262"/>
      <c r="K260" s="262"/>
      <c r="L260" s="266"/>
      <c r="M260" s="267"/>
      <c r="N260" s="268"/>
      <c r="O260" s="268"/>
      <c r="P260" s="268"/>
      <c r="Q260" s="268"/>
      <c r="R260" s="268"/>
      <c r="S260" s="268"/>
      <c r="T260" s="269"/>
      <c r="AT260" s="270" t="s">
        <v>136</v>
      </c>
      <c r="AU260" s="270" t="s">
        <v>85</v>
      </c>
      <c r="AV260" s="14" t="s">
        <v>83</v>
      </c>
      <c r="AW260" s="14" t="s">
        <v>31</v>
      </c>
      <c r="AX260" s="14" t="s">
        <v>75</v>
      </c>
      <c r="AY260" s="270" t="s">
        <v>127</v>
      </c>
    </row>
    <row r="261" s="12" customFormat="1">
      <c r="B261" s="236"/>
      <c r="C261" s="237"/>
      <c r="D261" s="238" t="s">
        <v>136</v>
      </c>
      <c r="E261" s="239" t="s">
        <v>1</v>
      </c>
      <c r="F261" s="240" t="s">
        <v>518</v>
      </c>
      <c r="G261" s="237"/>
      <c r="H261" s="241">
        <v>1.125</v>
      </c>
      <c r="I261" s="242"/>
      <c r="J261" s="237"/>
      <c r="K261" s="237"/>
      <c r="L261" s="243"/>
      <c r="M261" s="244"/>
      <c r="N261" s="245"/>
      <c r="O261" s="245"/>
      <c r="P261" s="245"/>
      <c r="Q261" s="245"/>
      <c r="R261" s="245"/>
      <c r="S261" s="245"/>
      <c r="T261" s="246"/>
      <c r="AT261" s="247" t="s">
        <v>136</v>
      </c>
      <c r="AU261" s="247" t="s">
        <v>85</v>
      </c>
      <c r="AV261" s="12" t="s">
        <v>85</v>
      </c>
      <c r="AW261" s="12" t="s">
        <v>31</v>
      </c>
      <c r="AX261" s="12" t="s">
        <v>75</v>
      </c>
      <c r="AY261" s="247" t="s">
        <v>127</v>
      </c>
    </row>
    <row r="262" s="13" customFormat="1">
      <c r="B262" s="248"/>
      <c r="C262" s="249"/>
      <c r="D262" s="238" t="s">
        <v>136</v>
      </c>
      <c r="E262" s="250" t="s">
        <v>1</v>
      </c>
      <c r="F262" s="251" t="s">
        <v>159</v>
      </c>
      <c r="G262" s="249"/>
      <c r="H262" s="252">
        <v>17.677</v>
      </c>
      <c r="I262" s="253"/>
      <c r="J262" s="249"/>
      <c r="K262" s="249"/>
      <c r="L262" s="254"/>
      <c r="M262" s="255"/>
      <c r="N262" s="256"/>
      <c r="O262" s="256"/>
      <c r="P262" s="256"/>
      <c r="Q262" s="256"/>
      <c r="R262" s="256"/>
      <c r="S262" s="256"/>
      <c r="T262" s="257"/>
      <c r="AT262" s="258" t="s">
        <v>136</v>
      </c>
      <c r="AU262" s="258" t="s">
        <v>85</v>
      </c>
      <c r="AV262" s="13" t="s">
        <v>134</v>
      </c>
      <c r="AW262" s="13" t="s">
        <v>31</v>
      </c>
      <c r="AX262" s="13" t="s">
        <v>83</v>
      </c>
      <c r="AY262" s="258" t="s">
        <v>127</v>
      </c>
    </row>
    <row r="263" s="1" customFormat="1" ht="72" customHeight="1">
      <c r="B263" s="37"/>
      <c r="C263" s="223" t="s">
        <v>292</v>
      </c>
      <c r="D263" s="223" t="s">
        <v>129</v>
      </c>
      <c r="E263" s="224" t="s">
        <v>519</v>
      </c>
      <c r="F263" s="225" t="s">
        <v>520</v>
      </c>
      <c r="G263" s="226" t="s">
        <v>231</v>
      </c>
      <c r="H263" s="227">
        <v>39.299999999999997</v>
      </c>
      <c r="I263" s="228"/>
      <c r="J263" s="229">
        <f>ROUND(I263*H263,2)</f>
        <v>0</v>
      </c>
      <c r="K263" s="225" t="s">
        <v>133</v>
      </c>
      <c r="L263" s="42"/>
      <c r="M263" s="230" t="s">
        <v>1</v>
      </c>
      <c r="N263" s="231" t="s">
        <v>40</v>
      </c>
      <c r="O263" s="85"/>
      <c r="P263" s="232">
        <f>O263*H263</f>
        <v>0</v>
      </c>
      <c r="Q263" s="232">
        <v>0.0076499999999999997</v>
      </c>
      <c r="R263" s="232">
        <f>Q263*H263</f>
        <v>0.30064499999999994</v>
      </c>
      <c r="S263" s="232">
        <v>0</v>
      </c>
      <c r="T263" s="233">
        <f>S263*H263</f>
        <v>0</v>
      </c>
      <c r="AR263" s="234" t="s">
        <v>134</v>
      </c>
      <c r="AT263" s="234" t="s">
        <v>129</v>
      </c>
      <c r="AU263" s="234" t="s">
        <v>85</v>
      </c>
      <c r="AY263" s="16" t="s">
        <v>127</v>
      </c>
      <c r="BE263" s="235">
        <f>IF(N263="základní",J263,0)</f>
        <v>0</v>
      </c>
      <c r="BF263" s="235">
        <f>IF(N263="snížená",J263,0)</f>
        <v>0</v>
      </c>
      <c r="BG263" s="235">
        <f>IF(N263="zákl. přenesená",J263,0)</f>
        <v>0</v>
      </c>
      <c r="BH263" s="235">
        <f>IF(N263="sníž. přenesená",J263,0)</f>
        <v>0</v>
      </c>
      <c r="BI263" s="235">
        <f>IF(N263="nulová",J263,0)</f>
        <v>0</v>
      </c>
      <c r="BJ263" s="16" t="s">
        <v>83</v>
      </c>
      <c r="BK263" s="235">
        <f>ROUND(I263*H263,2)</f>
        <v>0</v>
      </c>
      <c r="BL263" s="16" t="s">
        <v>134</v>
      </c>
      <c r="BM263" s="234" t="s">
        <v>521</v>
      </c>
    </row>
    <row r="264" s="14" customFormat="1">
      <c r="B264" s="261"/>
      <c r="C264" s="262"/>
      <c r="D264" s="238" t="s">
        <v>136</v>
      </c>
      <c r="E264" s="263" t="s">
        <v>1</v>
      </c>
      <c r="F264" s="264" t="s">
        <v>522</v>
      </c>
      <c r="G264" s="262"/>
      <c r="H264" s="263" t="s">
        <v>1</v>
      </c>
      <c r="I264" s="265"/>
      <c r="J264" s="262"/>
      <c r="K264" s="262"/>
      <c r="L264" s="266"/>
      <c r="M264" s="267"/>
      <c r="N264" s="268"/>
      <c r="O264" s="268"/>
      <c r="P264" s="268"/>
      <c r="Q264" s="268"/>
      <c r="R264" s="268"/>
      <c r="S264" s="268"/>
      <c r="T264" s="269"/>
      <c r="AT264" s="270" t="s">
        <v>136</v>
      </c>
      <c r="AU264" s="270" t="s">
        <v>85</v>
      </c>
      <c r="AV264" s="14" t="s">
        <v>83</v>
      </c>
      <c r="AW264" s="14" t="s">
        <v>31</v>
      </c>
      <c r="AX264" s="14" t="s">
        <v>75</v>
      </c>
      <c r="AY264" s="270" t="s">
        <v>127</v>
      </c>
    </row>
    <row r="265" s="12" customFormat="1">
      <c r="B265" s="236"/>
      <c r="C265" s="237"/>
      <c r="D265" s="238" t="s">
        <v>136</v>
      </c>
      <c r="E265" s="239" t="s">
        <v>1</v>
      </c>
      <c r="F265" s="240" t="s">
        <v>523</v>
      </c>
      <c r="G265" s="237"/>
      <c r="H265" s="241">
        <v>3.6000000000000001</v>
      </c>
      <c r="I265" s="242"/>
      <c r="J265" s="237"/>
      <c r="K265" s="237"/>
      <c r="L265" s="243"/>
      <c r="M265" s="244"/>
      <c r="N265" s="245"/>
      <c r="O265" s="245"/>
      <c r="P265" s="245"/>
      <c r="Q265" s="245"/>
      <c r="R265" s="245"/>
      <c r="S265" s="245"/>
      <c r="T265" s="246"/>
      <c r="AT265" s="247" t="s">
        <v>136</v>
      </c>
      <c r="AU265" s="247" t="s">
        <v>85</v>
      </c>
      <c r="AV265" s="12" t="s">
        <v>85</v>
      </c>
      <c r="AW265" s="12" t="s">
        <v>31</v>
      </c>
      <c r="AX265" s="12" t="s">
        <v>75</v>
      </c>
      <c r="AY265" s="247" t="s">
        <v>127</v>
      </c>
    </row>
    <row r="266" s="14" customFormat="1">
      <c r="B266" s="261"/>
      <c r="C266" s="262"/>
      <c r="D266" s="238" t="s">
        <v>136</v>
      </c>
      <c r="E266" s="263" t="s">
        <v>1</v>
      </c>
      <c r="F266" s="264" t="s">
        <v>480</v>
      </c>
      <c r="G266" s="262"/>
      <c r="H266" s="263" t="s">
        <v>1</v>
      </c>
      <c r="I266" s="265"/>
      <c r="J266" s="262"/>
      <c r="K266" s="262"/>
      <c r="L266" s="266"/>
      <c r="M266" s="267"/>
      <c r="N266" s="268"/>
      <c r="O266" s="268"/>
      <c r="P266" s="268"/>
      <c r="Q266" s="268"/>
      <c r="R266" s="268"/>
      <c r="S266" s="268"/>
      <c r="T266" s="269"/>
      <c r="AT266" s="270" t="s">
        <v>136</v>
      </c>
      <c r="AU266" s="270" t="s">
        <v>85</v>
      </c>
      <c r="AV266" s="14" t="s">
        <v>83</v>
      </c>
      <c r="AW266" s="14" t="s">
        <v>31</v>
      </c>
      <c r="AX266" s="14" t="s">
        <v>75</v>
      </c>
      <c r="AY266" s="270" t="s">
        <v>127</v>
      </c>
    </row>
    <row r="267" s="12" customFormat="1">
      <c r="B267" s="236"/>
      <c r="C267" s="237"/>
      <c r="D267" s="238" t="s">
        <v>136</v>
      </c>
      <c r="E267" s="239" t="s">
        <v>1</v>
      </c>
      <c r="F267" s="240" t="s">
        <v>524</v>
      </c>
      <c r="G267" s="237"/>
      <c r="H267" s="241">
        <v>19.050000000000001</v>
      </c>
      <c r="I267" s="242"/>
      <c r="J267" s="237"/>
      <c r="K267" s="237"/>
      <c r="L267" s="243"/>
      <c r="M267" s="244"/>
      <c r="N267" s="245"/>
      <c r="O267" s="245"/>
      <c r="P267" s="245"/>
      <c r="Q267" s="245"/>
      <c r="R267" s="245"/>
      <c r="S267" s="245"/>
      <c r="T267" s="246"/>
      <c r="AT267" s="247" t="s">
        <v>136</v>
      </c>
      <c r="AU267" s="247" t="s">
        <v>85</v>
      </c>
      <c r="AV267" s="12" t="s">
        <v>85</v>
      </c>
      <c r="AW267" s="12" t="s">
        <v>31</v>
      </c>
      <c r="AX267" s="12" t="s">
        <v>75</v>
      </c>
      <c r="AY267" s="247" t="s">
        <v>127</v>
      </c>
    </row>
    <row r="268" s="12" customFormat="1">
      <c r="B268" s="236"/>
      <c r="C268" s="237"/>
      <c r="D268" s="238" t="s">
        <v>136</v>
      </c>
      <c r="E268" s="239" t="s">
        <v>1</v>
      </c>
      <c r="F268" s="240" t="s">
        <v>525</v>
      </c>
      <c r="G268" s="237"/>
      <c r="H268" s="241">
        <v>11.43</v>
      </c>
      <c r="I268" s="242"/>
      <c r="J268" s="237"/>
      <c r="K268" s="237"/>
      <c r="L268" s="243"/>
      <c r="M268" s="244"/>
      <c r="N268" s="245"/>
      <c r="O268" s="245"/>
      <c r="P268" s="245"/>
      <c r="Q268" s="245"/>
      <c r="R268" s="245"/>
      <c r="S268" s="245"/>
      <c r="T268" s="246"/>
      <c r="AT268" s="247" t="s">
        <v>136</v>
      </c>
      <c r="AU268" s="247" t="s">
        <v>85</v>
      </c>
      <c r="AV268" s="12" t="s">
        <v>85</v>
      </c>
      <c r="AW268" s="12" t="s">
        <v>31</v>
      </c>
      <c r="AX268" s="12" t="s">
        <v>75</v>
      </c>
      <c r="AY268" s="247" t="s">
        <v>127</v>
      </c>
    </row>
    <row r="269" s="14" customFormat="1">
      <c r="B269" s="261"/>
      <c r="C269" s="262"/>
      <c r="D269" s="238" t="s">
        <v>136</v>
      </c>
      <c r="E269" s="263" t="s">
        <v>1</v>
      </c>
      <c r="F269" s="264" t="s">
        <v>526</v>
      </c>
      <c r="G269" s="262"/>
      <c r="H269" s="263" t="s">
        <v>1</v>
      </c>
      <c r="I269" s="265"/>
      <c r="J269" s="262"/>
      <c r="K269" s="262"/>
      <c r="L269" s="266"/>
      <c r="M269" s="267"/>
      <c r="N269" s="268"/>
      <c r="O269" s="268"/>
      <c r="P269" s="268"/>
      <c r="Q269" s="268"/>
      <c r="R269" s="268"/>
      <c r="S269" s="268"/>
      <c r="T269" s="269"/>
      <c r="AT269" s="270" t="s">
        <v>136</v>
      </c>
      <c r="AU269" s="270" t="s">
        <v>85</v>
      </c>
      <c r="AV269" s="14" t="s">
        <v>83</v>
      </c>
      <c r="AW269" s="14" t="s">
        <v>31</v>
      </c>
      <c r="AX269" s="14" t="s">
        <v>75</v>
      </c>
      <c r="AY269" s="270" t="s">
        <v>127</v>
      </c>
    </row>
    <row r="270" s="12" customFormat="1">
      <c r="B270" s="236"/>
      <c r="C270" s="237"/>
      <c r="D270" s="238" t="s">
        <v>136</v>
      </c>
      <c r="E270" s="239" t="s">
        <v>1</v>
      </c>
      <c r="F270" s="240" t="s">
        <v>527</v>
      </c>
      <c r="G270" s="237"/>
      <c r="H270" s="241">
        <v>0.71999999999999997</v>
      </c>
      <c r="I270" s="242"/>
      <c r="J270" s="237"/>
      <c r="K270" s="237"/>
      <c r="L270" s="243"/>
      <c r="M270" s="244"/>
      <c r="N270" s="245"/>
      <c r="O270" s="245"/>
      <c r="P270" s="245"/>
      <c r="Q270" s="245"/>
      <c r="R270" s="245"/>
      <c r="S270" s="245"/>
      <c r="T270" s="246"/>
      <c r="AT270" s="247" t="s">
        <v>136</v>
      </c>
      <c r="AU270" s="247" t="s">
        <v>85</v>
      </c>
      <c r="AV270" s="12" t="s">
        <v>85</v>
      </c>
      <c r="AW270" s="12" t="s">
        <v>31</v>
      </c>
      <c r="AX270" s="12" t="s">
        <v>75</v>
      </c>
      <c r="AY270" s="247" t="s">
        <v>127</v>
      </c>
    </row>
    <row r="271" s="14" customFormat="1">
      <c r="B271" s="261"/>
      <c r="C271" s="262"/>
      <c r="D271" s="238" t="s">
        <v>136</v>
      </c>
      <c r="E271" s="263" t="s">
        <v>1</v>
      </c>
      <c r="F271" s="264" t="s">
        <v>517</v>
      </c>
      <c r="G271" s="262"/>
      <c r="H271" s="263" t="s">
        <v>1</v>
      </c>
      <c r="I271" s="265"/>
      <c r="J271" s="262"/>
      <c r="K271" s="262"/>
      <c r="L271" s="266"/>
      <c r="M271" s="267"/>
      <c r="N271" s="268"/>
      <c r="O271" s="268"/>
      <c r="P271" s="268"/>
      <c r="Q271" s="268"/>
      <c r="R271" s="268"/>
      <c r="S271" s="268"/>
      <c r="T271" s="269"/>
      <c r="AT271" s="270" t="s">
        <v>136</v>
      </c>
      <c r="AU271" s="270" t="s">
        <v>85</v>
      </c>
      <c r="AV271" s="14" t="s">
        <v>83</v>
      </c>
      <c r="AW271" s="14" t="s">
        <v>31</v>
      </c>
      <c r="AX271" s="14" t="s">
        <v>75</v>
      </c>
      <c r="AY271" s="270" t="s">
        <v>127</v>
      </c>
    </row>
    <row r="272" s="12" customFormat="1">
      <c r="B272" s="236"/>
      <c r="C272" s="237"/>
      <c r="D272" s="238" t="s">
        <v>136</v>
      </c>
      <c r="E272" s="239" t="s">
        <v>1</v>
      </c>
      <c r="F272" s="240" t="s">
        <v>528</v>
      </c>
      <c r="G272" s="237"/>
      <c r="H272" s="241">
        <v>4.5</v>
      </c>
      <c r="I272" s="242"/>
      <c r="J272" s="237"/>
      <c r="K272" s="237"/>
      <c r="L272" s="243"/>
      <c r="M272" s="244"/>
      <c r="N272" s="245"/>
      <c r="O272" s="245"/>
      <c r="P272" s="245"/>
      <c r="Q272" s="245"/>
      <c r="R272" s="245"/>
      <c r="S272" s="245"/>
      <c r="T272" s="246"/>
      <c r="AT272" s="247" t="s">
        <v>136</v>
      </c>
      <c r="AU272" s="247" t="s">
        <v>85</v>
      </c>
      <c r="AV272" s="12" t="s">
        <v>85</v>
      </c>
      <c r="AW272" s="12" t="s">
        <v>31</v>
      </c>
      <c r="AX272" s="12" t="s">
        <v>75</v>
      </c>
      <c r="AY272" s="247" t="s">
        <v>127</v>
      </c>
    </row>
    <row r="273" s="13" customFormat="1">
      <c r="B273" s="248"/>
      <c r="C273" s="249"/>
      <c r="D273" s="238" t="s">
        <v>136</v>
      </c>
      <c r="E273" s="250" t="s">
        <v>1</v>
      </c>
      <c r="F273" s="251" t="s">
        <v>159</v>
      </c>
      <c r="G273" s="249"/>
      <c r="H273" s="252">
        <v>39.299999999999997</v>
      </c>
      <c r="I273" s="253"/>
      <c r="J273" s="249"/>
      <c r="K273" s="249"/>
      <c r="L273" s="254"/>
      <c r="M273" s="255"/>
      <c r="N273" s="256"/>
      <c r="O273" s="256"/>
      <c r="P273" s="256"/>
      <c r="Q273" s="256"/>
      <c r="R273" s="256"/>
      <c r="S273" s="256"/>
      <c r="T273" s="257"/>
      <c r="AT273" s="258" t="s">
        <v>136</v>
      </c>
      <c r="AU273" s="258" t="s">
        <v>85</v>
      </c>
      <c r="AV273" s="13" t="s">
        <v>134</v>
      </c>
      <c r="AW273" s="13" t="s">
        <v>31</v>
      </c>
      <c r="AX273" s="13" t="s">
        <v>83</v>
      </c>
      <c r="AY273" s="258" t="s">
        <v>127</v>
      </c>
    </row>
    <row r="274" s="1" customFormat="1" ht="72" customHeight="1">
      <c r="B274" s="37"/>
      <c r="C274" s="223" t="s">
        <v>296</v>
      </c>
      <c r="D274" s="223" t="s">
        <v>129</v>
      </c>
      <c r="E274" s="224" t="s">
        <v>529</v>
      </c>
      <c r="F274" s="225" t="s">
        <v>530</v>
      </c>
      <c r="G274" s="226" t="s">
        <v>231</v>
      </c>
      <c r="H274" s="227">
        <v>39.299999999999997</v>
      </c>
      <c r="I274" s="228"/>
      <c r="J274" s="229">
        <f>ROUND(I274*H274,2)</f>
        <v>0</v>
      </c>
      <c r="K274" s="225" t="s">
        <v>133</v>
      </c>
      <c r="L274" s="42"/>
      <c r="M274" s="230" t="s">
        <v>1</v>
      </c>
      <c r="N274" s="231" t="s">
        <v>40</v>
      </c>
      <c r="O274" s="85"/>
      <c r="P274" s="232">
        <f>O274*H274</f>
        <v>0</v>
      </c>
      <c r="Q274" s="232">
        <v>0.00085999999999999998</v>
      </c>
      <c r="R274" s="232">
        <f>Q274*H274</f>
        <v>0.033797999999999995</v>
      </c>
      <c r="S274" s="232">
        <v>0</v>
      </c>
      <c r="T274" s="233">
        <f>S274*H274</f>
        <v>0</v>
      </c>
      <c r="AR274" s="234" t="s">
        <v>134</v>
      </c>
      <c r="AT274" s="234" t="s">
        <v>129</v>
      </c>
      <c r="AU274" s="234" t="s">
        <v>85</v>
      </c>
      <c r="AY274" s="16" t="s">
        <v>127</v>
      </c>
      <c r="BE274" s="235">
        <f>IF(N274="základní",J274,0)</f>
        <v>0</v>
      </c>
      <c r="BF274" s="235">
        <f>IF(N274="snížená",J274,0)</f>
        <v>0</v>
      </c>
      <c r="BG274" s="235">
        <f>IF(N274="zákl. přenesená",J274,0)</f>
        <v>0</v>
      </c>
      <c r="BH274" s="235">
        <f>IF(N274="sníž. přenesená",J274,0)</f>
        <v>0</v>
      </c>
      <c r="BI274" s="235">
        <f>IF(N274="nulová",J274,0)</f>
        <v>0</v>
      </c>
      <c r="BJ274" s="16" t="s">
        <v>83</v>
      </c>
      <c r="BK274" s="235">
        <f>ROUND(I274*H274,2)</f>
        <v>0</v>
      </c>
      <c r="BL274" s="16" t="s">
        <v>134</v>
      </c>
      <c r="BM274" s="234" t="s">
        <v>531</v>
      </c>
    </row>
    <row r="275" s="1" customFormat="1" ht="72" customHeight="1">
      <c r="B275" s="37"/>
      <c r="C275" s="223" t="s">
        <v>300</v>
      </c>
      <c r="D275" s="223" t="s">
        <v>129</v>
      </c>
      <c r="E275" s="224" t="s">
        <v>532</v>
      </c>
      <c r="F275" s="225" t="s">
        <v>533</v>
      </c>
      <c r="G275" s="226" t="s">
        <v>190</v>
      </c>
      <c r="H275" s="227">
        <v>0.17399999999999999</v>
      </c>
      <c r="I275" s="228"/>
      <c r="J275" s="229">
        <f>ROUND(I275*H275,2)</f>
        <v>0</v>
      </c>
      <c r="K275" s="225" t="s">
        <v>236</v>
      </c>
      <c r="L275" s="42"/>
      <c r="M275" s="230" t="s">
        <v>1</v>
      </c>
      <c r="N275" s="231" t="s">
        <v>40</v>
      </c>
      <c r="O275" s="85"/>
      <c r="P275" s="232">
        <f>O275*H275</f>
        <v>0</v>
      </c>
      <c r="Q275" s="232">
        <v>1.0958000000000001</v>
      </c>
      <c r="R275" s="232">
        <f>Q275*H275</f>
        <v>0.19066920000000001</v>
      </c>
      <c r="S275" s="232">
        <v>0</v>
      </c>
      <c r="T275" s="233">
        <f>S275*H275</f>
        <v>0</v>
      </c>
      <c r="AR275" s="234" t="s">
        <v>134</v>
      </c>
      <c r="AT275" s="234" t="s">
        <v>129</v>
      </c>
      <c r="AU275" s="234" t="s">
        <v>85</v>
      </c>
      <c r="AY275" s="16" t="s">
        <v>127</v>
      </c>
      <c r="BE275" s="235">
        <f>IF(N275="základní",J275,0)</f>
        <v>0</v>
      </c>
      <c r="BF275" s="235">
        <f>IF(N275="snížená",J275,0)</f>
        <v>0</v>
      </c>
      <c r="BG275" s="235">
        <f>IF(N275="zákl. přenesená",J275,0)</f>
        <v>0</v>
      </c>
      <c r="BH275" s="235">
        <f>IF(N275="sníž. přenesená",J275,0)</f>
        <v>0</v>
      </c>
      <c r="BI275" s="235">
        <f>IF(N275="nulová",J275,0)</f>
        <v>0</v>
      </c>
      <c r="BJ275" s="16" t="s">
        <v>83</v>
      </c>
      <c r="BK275" s="235">
        <f>ROUND(I275*H275,2)</f>
        <v>0</v>
      </c>
      <c r="BL275" s="16" t="s">
        <v>134</v>
      </c>
      <c r="BM275" s="234" t="s">
        <v>534</v>
      </c>
    </row>
    <row r="276" s="12" customFormat="1">
      <c r="B276" s="236"/>
      <c r="C276" s="237"/>
      <c r="D276" s="238" t="s">
        <v>136</v>
      </c>
      <c r="E276" s="239" t="s">
        <v>1</v>
      </c>
      <c r="F276" s="240" t="s">
        <v>535</v>
      </c>
      <c r="G276" s="237"/>
      <c r="H276" s="241">
        <v>0.17399999999999999</v>
      </c>
      <c r="I276" s="242"/>
      <c r="J276" s="237"/>
      <c r="K276" s="237"/>
      <c r="L276" s="243"/>
      <c r="M276" s="244"/>
      <c r="N276" s="245"/>
      <c r="O276" s="245"/>
      <c r="P276" s="245"/>
      <c r="Q276" s="245"/>
      <c r="R276" s="245"/>
      <c r="S276" s="245"/>
      <c r="T276" s="246"/>
      <c r="AT276" s="247" t="s">
        <v>136</v>
      </c>
      <c r="AU276" s="247" t="s">
        <v>85</v>
      </c>
      <c r="AV276" s="12" t="s">
        <v>85</v>
      </c>
      <c r="AW276" s="12" t="s">
        <v>31</v>
      </c>
      <c r="AX276" s="12" t="s">
        <v>83</v>
      </c>
      <c r="AY276" s="247" t="s">
        <v>127</v>
      </c>
    </row>
    <row r="277" s="1" customFormat="1" ht="72" customHeight="1">
      <c r="B277" s="37"/>
      <c r="C277" s="223" t="s">
        <v>308</v>
      </c>
      <c r="D277" s="223" t="s">
        <v>129</v>
      </c>
      <c r="E277" s="224" t="s">
        <v>536</v>
      </c>
      <c r="F277" s="225" t="s">
        <v>537</v>
      </c>
      <c r="G277" s="226" t="s">
        <v>190</v>
      </c>
      <c r="H277" s="227">
        <v>0.56000000000000005</v>
      </c>
      <c r="I277" s="228"/>
      <c r="J277" s="229">
        <f>ROUND(I277*H277,2)</f>
        <v>0</v>
      </c>
      <c r="K277" s="225" t="s">
        <v>236</v>
      </c>
      <c r="L277" s="42"/>
      <c r="M277" s="230" t="s">
        <v>1</v>
      </c>
      <c r="N277" s="231" t="s">
        <v>40</v>
      </c>
      <c r="O277" s="85"/>
      <c r="P277" s="232">
        <f>O277*H277</f>
        <v>0</v>
      </c>
      <c r="Q277" s="232">
        <v>1.0563100000000001</v>
      </c>
      <c r="R277" s="232">
        <f>Q277*H277</f>
        <v>0.5915336000000001</v>
      </c>
      <c r="S277" s="232">
        <v>0</v>
      </c>
      <c r="T277" s="233">
        <f>S277*H277</f>
        <v>0</v>
      </c>
      <c r="AR277" s="234" t="s">
        <v>134</v>
      </c>
      <c r="AT277" s="234" t="s">
        <v>129</v>
      </c>
      <c r="AU277" s="234" t="s">
        <v>85</v>
      </c>
      <c r="AY277" s="16" t="s">
        <v>127</v>
      </c>
      <c r="BE277" s="235">
        <f>IF(N277="základní",J277,0)</f>
        <v>0</v>
      </c>
      <c r="BF277" s="235">
        <f>IF(N277="snížená",J277,0)</f>
        <v>0</v>
      </c>
      <c r="BG277" s="235">
        <f>IF(N277="zákl. přenesená",J277,0)</f>
        <v>0</v>
      </c>
      <c r="BH277" s="235">
        <f>IF(N277="sníž. přenesená",J277,0)</f>
        <v>0</v>
      </c>
      <c r="BI277" s="235">
        <f>IF(N277="nulová",J277,0)</f>
        <v>0</v>
      </c>
      <c r="BJ277" s="16" t="s">
        <v>83</v>
      </c>
      <c r="BK277" s="235">
        <f>ROUND(I277*H277,2)</f>
        <v>0</v>
      </c>
      <c r="BL277" s="16" t="s">
        <v>134</v>
      </c>
      <c r="BM277" s="234" t="s">
        <v>538</v>
      </c>
    </row>
    <row r="278" s="12" customFormat="1">
      <c r="B278" s="236"/>
      <c r="C278" s="237"/>
      <c r="D278" s="238" t="s">
        <v>136</v>
      </c>
      <c r="E278" s="239" t="s">
        <v>1</v>
      </c>
      <c r="F278" s="240" t="s">
        <v>539</v>
      </c>
      <c r="G278" s="237"/>
      <c r="H278" s="241">
        <v>0.56000000000000005</v>
      </c>
      <c r="I278" s="242"/>
      <c r="J278" s="237"/>
      <c r="K278" s="237"/>
      <c r="L278" s="243"/>
      <c r="M278" s="244"/>
      <c r="N278" s="245"/>
      <c r="O278" s="245"/>
      <c r="P278" s="245"/>
      <c r="Q278" s="245"/>
      <c r="R278" s="245"/>
      <c r="S278" s="245"/>
      <c r="T278" s="246"/>
      <c r="AT278" s="247" t="s">
        <v>136</v>
      </c>
      <c r="AU278" s="247" t="s">
        <v>85</v>
      </c>
      <c r="AV278" s="12" t="s">
        <v>85</v>
      </c>
      <c r="AW278" s="12" t="s">
        <v>31</v>
      </c>
      <c r="AX278" s="12" t="s">
        <v>83</v>
      </c>
      <c r="AY278" s="247" t="s">
        <v>127</v>
      </c>
    </row>
    <row r="279" s="1" customFormat="1" ht="36" customHeight="1">
      <c r="B279" s="37"/>
      <c r="C279" s="223" t="s">
        <v>314</v>
      </c>
      <c r="D279" s="223" t="s">
        <v>129</v>
      </c>
      <c r="E279" s="224" t="s">
        <v>540</v>
      </c>
      <c r="F279" s="225" t="s">
        <v>222</v>
      </c>
      <c r="G279" s="226" t="s">
        <v>223</v>
      </c>
      <c r="H279" s="227">
        <v>44</v>
      </c>
      <c r="I279" s="228"/>
      <c r="J279" s="229">
        <f>ROUND(I279*H279,2)</f>
        <v>0</v>
      </c>
      <c r="K279" s="225" t="s">
        <v>1</v>
      </c>
      <c r="L279" s="42"/>
      <c r="M279" s="230" t="s">
        <v>1</v>
      </c>
      <c r="N279" s="231" t="s">
        <v>40</v>
      </c>
      <c r="O279" s="85"/>
      <c r="P279" s="232">
        <f>O279*H279</f>
        <v>0</v>
      </c>
      <c r="Q279" s="232">
        <v>0</v>
      </c>
      <c r="R279" s="232">
        <f>Q279*H279</f>
        <v>0</v>
      </c>
      <c r="S279" s="232">
        <v>0</v>
      </c>
      <c r="T279" s="233">
        <f>S279*H279</f>
        <v>0</v>
      </c>
      <c r="AR279" s="234" t="s">
        <v>134</v>
      </c>
      <c r="AT279" s="234" t="s">
        <v>129</v>
      </c>
      <c r="AU279" s="234" t="s">
        <v>85</v>
      </c>
      <c r="AY279" s="16" t="s">
        <v>127</v>
      </c>
      <c r="BE279" s="235">
        <f>IF(N279="základní",J279,0)</f>
        <v>0</v>
      </c>
      <c r="BF279" s="235">
        <f>IF(N279="snížená",J279,0)</f>
        <v>0</v>
      </c>
      <c r="BG279" s="235">
        <f>IF(N279="zákl. přenesená",J279,0)</f>
        <v>0</v>
      </c>
      <c r="BH279" s="235">
        <f>IF(N279="sníž. přenesená",J279,0)</f>
        <v>0</v>
      </c>
      <c r="BI279" s="235">
        <f>IF(N279="nulová",J279,0)</f>
        <v>0</v>
      </c>
      <c r="BJ279" s="16" t="s">
        <v>83</v>
      </c>
      <c r="BK279" s="235">
        <f>ROUND(I279*H279,2)</f>
        <v>0</v>
      </c>
      <c r="BL279" s="16" t="s">
        <v>134</v>
      </c>
      <c r="BM279" s="234" t="s">
        <v>541</v>
      </c>
    </row>
    <row r="280" s="1" customFormat="1">
      <c r="B280" s="37"/>
      <c r="C280" s="38"/>
      <c r="D280" s="238" t="s">
        <v>164</v>
      </c>
      <c r="E280" s="38"/>
      <c r="F280" s="259" t="s">
        <v>542</v>
      </c>
      <c r="G280" s="38"/>
      <c r="H280" s="38"/>
      <c r="I280" s="138"/>
      <c r="J280" s="38"/>
      <c r="K280" s="38"/>
      <c r="L280" s="42"/>
      <c r="M280" s="260"/>
      <c r="N280" s="85"/>
      <c r="O280" s="85"/>
      <c r="P280" s="85"/>
      <c r="Q280" s="85"/>
      <c r="R280" s="85"/>
      <c r="S280" s="85"/>
      <c r="T280" s="86"/>
      <c r="AT280" s="16" t="s">
        <v>164</v>
      </c>
      <c r="AU280" s="16" t="s">
        <v>85</v>
      </c>
    </row>
    <row r="281" s="12" customFormat="1">
      <c r="B281" s="236"/>
      <c r="C281" s="237"/>
      <c r="D281" s="238" t="s">
        <v>136</v>
      </c>
      <c r="E281" s="239" t="s">
        <v>1</v>
      </c>
      <c r="F281" s="240" t="s">
        <v>543</v>
      </c>
      <c r="G281" s="237"/>
      <c r="H281" s="241">
        <v>44</v>
      </c>
      <c r="I281" s="242"/>
      <c r="J281" s="237"/>
      <c r="K281" s="237"/>
      <c r="L281" s="243"/>
      <c r="M281" s="244"/>
      <c r="N281" s="245"/>
      <c r="O281" s="245"/>
      <c r="P281" s="245"/>
      <c r="Q281" s="245"/>
      <c r="R281" s="245"/>
      <c r="S281" s="245"/>
      <c r="T281" s="246"/>
      <c r="AT281" s="247" t="s">
        <v>136</v>
      </c>
      <c r="AU281" s="247" t="s">
        <v>85</v>
      </c>
      <c r="AV281" s="12" t="s">
        <v>85</v>
      </c>
      <c r="AW281" s="12" t="s">
        <v>31</v>
      </c>
      <c r="AX281" s="12" t="s">
        <v>83</v>
      </c>
      <c r="AY281" s="247" t="s">
        <v>127</v>
      </c>
    </row>
    <row r="282" s="1" customFormat="1" ht="36" customHeight="1">
      <c r="B282" s="37"/>
      <c r="C282" s="223" t="s">
        <v>321</v>
      </c>
      <c r="D282" s="223" t="s">
        <v>129</v>
      </c>
      <c r="E282" s="224" t="s">
        <v>544</v>
      </c>
      <c r="F282" s="225" t="s">
        <v>545</v>
      </c>
      <c r="G282" s="226" t="s">
        <v>223</v>
      </c>
      <c r="H282" s="227">
        <v>9</v>
      </c>
      <c r="I282" s="228"/>
      <c r="J282" s="229">
        <f>ROUND(I282*H282,2)</f>
        <v>0</v>
      </c>
      <c r="K282" s="225" t="s">
        <v>1</v>
      </c>
      <c r="L282" s="42"/>
      <c r="M282" s="230" t="s">
        <v>1</v>
      </c>
      <c r="N282" s="231" t="s">
        <v>40</v>
      </c>
      <c r="O282" s="85"/>
      <c r="P282" s="232">
        <f>O282*H282</f>
        <v>0</v>
      </c>
      <c r="Q282" s="232">
        <v>0</v>
      </c>
      <c r="R282" s="232">
        <f>Q282*H282</f>
        <v>0</v>
      </c>
      <c r="S282" s="232">
        <v>0</v>
      </c>
      <c r="T282" s="233">
        <f>S282*H282</f>
        <v>0</v>
      </c>
      <c r="AR282" s="234" t="s">
        <v>134</v>
      </c>
      <c r="AT282" s="234" t="s">
        <v>129</v>
      </c>
      <c r="AU282" s="234" t="s">
        <v>85</v>
      </c>
      <c r="AY282" s="16" t="s">
        <v>127</v>
      </c>
      <c r="BE282" s="235">
        <f>IF(N282="základní",J282,0)</f>
        <v>0</v>
      </c>
      <c r="BF282" s="235">
        <f>IF(N282="snížená",J282,0)</f>
        <v>0</v>
      </c>
      <c r="BG282" s="235">
        <f>IF(N282="zákl. přenesená",J282,0)</f>
        <v>0</v>
      </c>
      <c r="BH282" s="235">
        <f>IF(N282="sníž. přenesená",J282,0)</f>
        <v>0</v>
      </c>
      <c r="BI282" s="235">
        <f>IF(N282="nulová",J282,0)</f>
        <v>0</v>
      </c>
      <c r="BJ282" s="16" t="s">
        <v>83</v>
      </c>
      <c r="BK282" s="235">
        <f>ROUND(I282*H282,2)</f>
        <v>0</v>
      </c>
      <c r="BL282" s="16" t="s">
        <v>134</v>
      </c>
      <c r="BM282" s="234" t="s">
        <v>546</v>
      </c>
    </row>
    <row r="283" s="1" customFormat="1">
      <c r="B283" s="37"/>
      <c r="C283" s="38"/>
      <c r="D283" s="238" t="s">
        <v>164</v>
      </c>
      <c r="E283" s="38"/>
      <c r="F283" s="259" t="s">
        <v>547</v>
      </c>
      <c r="G283" s="38"/>
      <c r="H283" s="38"/>
      <c r="I283" s="138"/>
      <c r="J283" s="38"/>
      <c r="K283" s="38"/>
      <c r="L283" s="42"/>
      <c r="M283" s="260"/>
      <c r="N283" s="85"/>
      <c r="O283" s="85"/>
      <c r="P283" s="85"/>
      <c r="Q283" s="85"/>
      <c r="R283" s="85"/>
      <c r="S283" s="85"/>
      <c r="T283" s="86"/>
      <c r="AT283" s="16" t="s">
        <v>164</v>
      </c>
      <c r="AU283" s="16" t="s">
        <v>85</v>
      </c>
    </row>
    <row r="284" s="1" customFormat="1" ht="36" customHeight="1">
      <c r="B284" s="37"/>
      <c r="C284" s="223" t="s">
        <v>326</v>
      </c>
      <c r="D284" s="223" t="s">
        <v>129</v>
      </c>
      <c r="E284" s="224" t="s">
        <v>221</v>
      </c>
      <c r="F284" s="225" t="s">
        <v>548</v>
      </c>
      <c r="G284" s="226" t="s">
        <v>223</v>
      </c>
      <c r="H284" s="227">
        <v>4</v>
      </c>
      <c r="I284" s="228"/>
      <c r="J284" s="229">
        <f>ROUND(I284*H284,2)</f>
        <v>0</v>
      </c>
      <c r="K284" s="225" t="s">
        <v>1</v>
      </c>
      <c r="L284" s="42"/>
      <c r="M284" s="230" t="s">
        <v>1</v>
      </c>
      <c r="N284" s="231" t="s">
        <v>40</v>
      </c>
      <c r="O284" s="85"/>
      <c r="P284" s="232">
        <f>O284*H284</f>
        <v>0</v>
      </c>
      <c r="Q284" s="232">
        <v>0</v>
      </c>
      <c r="R284" s="232">
        <f>Q284*H284</f>
        <v>0</v>
      </c>
      <c r="S284" s="232">
        <v>0</v>
      </c>
      <c r="T284" s="233">
        <f>S284*H284</f>
        <v>0</v>
      </c>
      <c r="AR284" s="234" t="s">
        <v>134</v>
      </c>
      <c r="AT284" s="234" t="s">
        <v>129</v>
      </c>
      <c r="AU284" s="234" t="s">
        <v>85</v>
      </c>
      <c r="AY284" s="16" t="s">
        <v>127</v>
      </c>
      <c r="BE284" s="235">
        <f>IF(N284="základní",J284,0)</f>
        <v>0</v>
      </c>
      <c r="BF284" s="235">
        <f>IF(N284="snížená",J284,0)</f>
        <v>0</v>
      </c>
      <c r="BG284" s="235">
        <f>IF(N284="zákl. přenesená",J284,0)</f>
        <v>0</v>
      </c>
      <c r="BH284" s="235">
        <f>IF(N284="sníž. přenesená",J284,0)</f>
        <v>0</v>
      </c>
      <c r="BI284" s="235">
        <f>IF(N284="nulová",J284,0)</f>
        <v>0</v>
      </c>
      <c r="BJ284" s="16" t="s">
        <v>83</v>
      </c>
      <c r="BK284" s="235">
        <f>ROUND(I284*H284,2)</f>
        <v>0</v>
      </c>
      <c r="BL284" s="16" t="s">
        <v>134</v>
      </c>
      <c r="BM284" s="234" t="s">
        <v>549</v>
      </c>
    </row>
    <row r="285" s="1" customFormat="1">
      <c r="B285" s="37"/>
      <c r="C285" s="38"/>
      <c r="D285" s="238" t="s">
        <v>164</v>
      </c>
      <c r="E285" s="38"/>
      <c r="F285" s="259" t="s">
        <v>550</v>
      </c>
      <c r="G285" s="38"/>
      <c r="H285" s="38"/>
      <c r="I285" s="138"/>
      <c r="J285" s="38"/>
      <c r="K285" s="38"/>
      <c r="L285" s="42"/>
      <c r="M285" s="260"/>
      <c r="N285" s="85"/>
      <c r="O285" s="85"/>
      <c r="P285" s="85"/>
      <c r="Q285" s="85"/>
      <c r="R285" s="85"/>
      <c r="S285" s="85"/>
      <c r="T285" s="86"/>
      <c r="AT285" s="16" t="s">
        <v>164</v>
      </c>
      <c r="AU285" s="16" t="s">
        <v>85</v>
      </c>
    </row>
    <row r="286" s="11" customFormat="1" ht="22.8" customHeight="1">
      <c r="B286" s="207"/>
      <c r="C286" s="208"/>
      <c r="D286" s="209" t="s">
        <v>74</v>
      </c>
      <c r="E286" s="221" t="s">
        <v>134</v>
      </c>
      <c r="F286" s="221" t="s">
        <v>227</v>
      </c>
      <c r="G286" s="208"/>
      <c r="H286" s="208"/>
      <c r="I286" s="211"/>
      <c r="J286" s="222">
        <f>BK286</f>
        <v>0</v>
      </c>
      <c r="K286" s="208"/>
      <c r="L286" s="213"/>
      <c r="M286" s="214"/>
      <c r="N286" s="215"/>
      <c r="O286" s="215"/>
      <c r="P286" s="216">
        <f>SUM(P287:P306)</f>
        <v>0</v>
      </c>
      <c r="Q286" s="215"/>
      <c r="R286" s="216">
        <f>SUM(R287:R306)</f>
        <v>255.70885919999998</v>
      </c>
      <c r="S286" s="215"/>
      <c r="T286" s="217">
        <f>SUM(T287:T306)</f>
        <v>0</v>
      </c>
      <c r="AR286" s="218" t="s">
        <v>83</v>
      </c>
      <c r="AT286" s="219" t="s">
        <v>74</v>
      </c>
      <c r="AU286" s="219" t="s">
        <v>83</v>
      </c>
      <c r="AY286" s="218" t="s">
        <v>127</v>
      </c>
      <c r="BK286" s="220">
        <f>SUM(BK287:BK306)</f>
        <v>0</v>
      </c>
    </row>
    <row r="287" s="1" customFormat="1" ht="24" customHeight="1">
      <c r="B287" s="37"/>
      <c r="C287" s="223" t="s">
        <v>330</v>
      </c>
      <c r="D287" s="223" t="s">
        <v>129</v>
      </c>
      <c r="E287" s="224" t="s">
        <v>551</v>
      </c>
      <c r="F287" s="225" t="s">
        <v>552</v>
      </c>
      <c r="G287" s="226" t="s">
        <v>231</v>
      </c>
      <c r="H287" s="227">
        <v>18</v>
      </c>
      <c r="I287" s="228"/>
      <c r="J287" s="229">
        <f>ROUND(I287*H287,2)</f>
        <v>0</v>
      </c>
      <c r="K287" s="225" t="s">
        <v>133</v>
      </c>
      <c r="L287" s="42"/>
      <c r="M287" s="230" t="s">
        <v>1</v>
      </c>
      <c r="N287" s="231" t="s">
        <v>40</v>
      </c>
      <c r="O287" s="85"/>
      <c r="P287" s="232">
        <f>O287*H287</f>
        <v>0</v>
      </c>
      <c r="Q287" s="232">
        <v>0.25505</v>
      </c>
      <c r="R287" s="232">
        <f>Q287*H287</f>
        <v>4.5908999999999995</v>
      </c>
      <c r="S287" s="232">
        <v>0</v>
      </c>
      <c r="T287" s="233">
        <f>S287*H287</f>
        <v>0</v>
      </c>
      <c r="AR287" s="234" t="s">
        <v>134</v>
      </c>
      <c r="AT287" s="234" t="s">
        <v>129</v>
      </c>
      <c r="AU287" s="234" t="s">
        <v>85</v>
      </c>
      <c r="AY287" s="16" t="s">
        <v>127</v>
      </c>
      <c r="BE287" s="235">
        <f>IF(N287="základní",J287,0)</f>
        <v>0</v>
      </c>
      <c r="BF287" s="235">
        <f>IF(N287="snížená",J287,0)</f>
        <v>0</v>
      </c>
      <c r="BG287" s="235">
        <f>IF(N287="zákl. přenesená",J287,0)</f>
        <v>0</v>
      </c>
      <c r="BH287" s="235">
        <f>IF(N287="sníž. přenesená",J287,0)</f>
        <v>0</v>
      </c>
      <c r="BI287" s="235">
        <f>IF(N287="nulová",J287,0)</f>
        <v>0</v>
      </c>
      <c r="BJ287" s="16" t="s">
        <v>83</v>
      </c>
      <c r="BK287" s="235">
        <f>ROUND(I287*H287,2)</f>
        <v>0</v>
      </c>
      <c r="BL287" s="16" t="s">
        <v>134</v>
      </c>
      <c r="BM287" s="234" t="s">
        <v>553</v>
      </c>
    </row>
    <row r="288" s="14" customFormat="1">
      <c r="B288" s="261"/>
      <c r="C288" s="262"/>
      <c r="D288" s="238" t="s">
        <v>136</v>
      </c>
      <c r="E288" s="263" t="s">
        <v>1</v>
      </c>
      <c r="F288" s="264" t="s">
        <v>554</v>
      </c>
      <c r="G288" s="262"/>
      <c r="H288" s="263" t="s">
        <v>1</v>
      </c>
      <c r="I288" s="265"/>
      <c r="J288" s="262"/>
      <c r="K288" s="262"/>
      <c r="L288" s="266"/>
      <c r="M288" s="267"/>
      <c r="N288" s="268"/>
      <c r="O288" s="268"/>
      <c r="P288" s="268"/>
      <c r="Q288" s="268"/>
      <c r="R288" s="268"/>
      <c r="S288" s="268"/>
      <c r="T288" s="269"/>
      <c r="AT288" s="270" t="s">
        <v>136</v>
      </c>
      <c r="AU288" s="270" t="s">
        <v>85</v>
      </c>
      <c r="AV288" s="14" t="s">
        <v>83</v>
      </c>
      <c r="AW288" s="14" t="s">
        <v>31</v>
      </c>
      <c r="AX288" s="14" t="s">
        <v>75</v>
      </c>
      <c r="AY288" s="270" t="s">
        <v>127</v>
      </c>
    </row>
    <row r="289" s="12" customFormat="1">
      <c r="B289" s="236"/>
      <c r="C289" s="237"/>
      <c r="D289" s="238" t="s">
        <v>136</v>
      </c>
      <c r="E289" s="239" t="s">
        <v>1</v>
      </c>
      <c r="F289" s="240" t="s">
        <v>555</v>
      </c>
      <c r="G289" s="237"/>
      <c r="H289" s="241">
        <v>18</v>
      </c>
      <c r="I289" s="242"/>
      <c r="J289" s="237"/>
      <c r="K289" s="237"/>
      <c r="L289" s="243"/>
      <c r="M289" s="244"/>
      <c r="N289" s="245"/>
      <c r="O289" s="245"/>
      <c r="P289" s="245"/>
      <c r="Q289" s="245"/>
      <c r="R289" s="245"/>
      <c r="S289" s="245"/>
      <c r="T289" s="246"/>
      <c r="AT289" s="247" t="s">
        <v>136</v>
      </c>
      <c r="AU289" s="247" t="s">
        <v>85</v>
      </c>
      <c r="AV289" s="12" t="s">
        <v>85</v>
      </c>
      <c r="AW289" s="12" t="s">
        <v>31</v>
      </c>
      <c r="AX289" s="12" t="s">
        <v>83</v>
      </c>
      <c r="AY289" s="247" t="s">
        <v>127</v>
      </c>
    </row>
    <row r="290" s="1" customFormat="1" ht="60" customHeight="1">
      <c r="B290" s="37"/>
      <c r="C290" s="223" t="s">
        <v>335</v>
      </c>
      <c r="D290" s="223" t="s">
        <v>129</v>
      </c>
      <c r="E290" s="224" t="s">
        <v>229</v>
      </c>
      <c r="F290" s="225" t="s">
        <v>230</v>
      </c>
      <c r="G290" s="226" t="s">
        <v>231</v>
      </c>
      <c r="H290" s="227">
        <v>219.91</v>
      </c>
      <c r="I290" s="228"/>
      <c r="J290" s="229">
        <f>ROUND(I290*H290,2)</f>
        <v>0</v>
      </c>
      <c r="K290" s="225" t="s">
        <v>1</v>
      </c>
      <c r="L290" s="42"/>
      <c r="M290" s="230" t="s">
        <v>1</v>
      </c>
      <c r="N290" s="231" t="s">
        <v>40</v>
      </c>
      <c r="O290" s="85"/>
      <c r="P290" s="232">
        <f>O290*H290</f>
        <v>0</v>
      </c>
      <c r="Q290" s="232">
        <v>0.52451999999999999</v>
      </c>
      <c r="R290" s="232">
        <f>Q290*H290</f>
        <v>115.34719319999999</v>
      </c>
      <c r="S290" s="232">
        <v>0</v>
      </c>
      <c r="T290" s="233">
        <f>S290*H290</f>
        <v>0</v>
      </c>
      <c r="AR290" s="234" t="s">
        <v>134</v>
      </c>
      <c r="AT290" s="234" t="s">
        <v>129</v>
      </c>
      <c r="AU290" s="234" t="s">
        <v>85</v>
      </c>
      <c r="AY290" s="16" t="s">
        <v>127</v>
      </c>
      <c r="BE290" s="235">
        <f>IF(N290="základní",J290,0)</f>
        <v>0</v>
      </c>
      <c r="BF290" s="235">
        <f>IF(N290="snížená",J290,0)</f>
        <v>0</v>
      </c>
      <c r="BG290" s="235">
        <f>IF(N290="zákl. přenesená",J290,0)</f>
        <v>0</v>
      </c>
      <c r="BH290" s="235">
        <f>IF(N290="sníž. přenesená",J290,0)</f>
        <v>0</v>
      </c>
      <c r="BI290" s="235">
        <f>IF(N290="nulová",J290,0)</f>
        <v>0</v>
      </c>
      <c r="BJ290" s="16" t="s">
        <v>83</v>
      </c>
      <c r="BK290" s="235">
        <f>ROUND(I290*H290,2)</f>
        <v>0</v>
      </c>
      <c r="BL290" s="16" t="s">
        <v>134</v>
      </c>
      <c r="BM290" s="234" t="s">
        <v>556</v>
      </c>
    </row>
    <row r="291" s="14" customFormat="1">
      <c r="B291" s="261"/>
      <c r="C291" s="262"/>
      <c r="D291" s="238" t="s">
        <v>136</v>
      </c>
      <c r="E291" s="263" t="s">
        <v>1</v>
      </c>
      <c r="F291" s="264" t="s">
        <v>557</v>
      </c>
      <c r="G291" s="262"/>
      <c r="H291" s="263" t="s">
        <v>1</v>
      </c>
      <c r="I291" s="265"/>
      <c r="J291" s="262"/>
      <c r="K291" s="262"/>
      <c r="L291" s="266"/>
      <c r="M291" s="267"/>
      <c r="N291" s="268"/>
      <c r="O291" s="268"/>
      <c r="P291" s="268"/>
      <c r="Q291" s="268"/>
      <c r="R291" s="268"/>
      <c r="S291" s="268"/>
      <c r="T291" s="269"/>
      <c r="AT291" s="270" t="s">
        <v>136</v>
      </c>
      <c r="AU291" s="270" t="s">
        <v>85</v>
      </c>
      <c r="AV291" s="14" t="s">
        <v>83</v>
      </c>
      <c r="AW291" s="14" t="s">
        <v>31</v>
      </c>
      <c r="AX291" s="14" t="s">
        <v>75</v>
      </c>
      <c r="AY291" s="270" t="s">
        <v>127</v>
      </c>
    </row>
    <row r="292" s="12" customFormat="1">
      <c r="B292" s="236"/>
      <c r="C292" s="237"/>
      <c r="D292" s="238" t="s">
        <v>136</v>
      </c>
      <c r="E292" s="239" t="s">
        <v>1</v>
      </c>
      <c r="F292" s="240" t="s">
        <v>558</v>
      </c>
      <c r="G292" s="237"/>
      <c r="H292" s="241">
        <v>172.28</v>
      </c>
      <c r="I292" s="242"/>
      <c r="J292" s="237"/>
      <c r="K292" s="237"/>
      <c r="L292" s="243"/>
      <c r="M292" s="244"/>
      <c r="N292" s="245"/>
      <c r="O292" s="245"/>
      <c r="P292" s="245"/>
      <c r="Q292" s="245"/>
      <c r="R292" s="245"/>
      <c r="S292" s="245"/>
      <c r="T292" s="246"/>
      <c r="AT292" s="247" t="s">
        <v>136</v>
      </c>
      <c r="AU292" s="247" t="s">
        <v>85</v>
      </c>
      <c r="AV292" s="12" t="s">
        <v>85</v>
      </c>
      <c r="AW292" s="12" t="s">
        <v>31</v>
      </c>
      <c r="AX292" s="12" t="s">
        <v>75</v>
      </c>
      <c r="AY292" s="247" t="s">
        <v>127</v>
      </c>
    </row>
    <row r="293" s="12" customFormat="1">
      <c r="B293" s="236"/>
      <c r="C293" s="237"/>
      <c r="D293" s="238" t="s">
        <v>136</v>
      </c>
      <c r="E293" s="239" t="s">
        <v>1</v>
      </c>
      <c r="F293" s="240" t="s">
        <v>559</v>
      </c>
      <c r="G293" s="237"/>
      <c r="H293" s="241">
        <v>47.630000000000003</v>
      </c>
      <c r="I293" s="242"/>
      <c r="J293" s="237"/>
      <c r="K293" s="237"/>
      <c r="L293" s="243"/>
      <c r="M293" s="244"/>
      <c r="N293" s="245"/>
      <c r="O293" s="245"/>
      <c r="P293" s="245"/>
      <c r="Q293" s="245"/>
      <c r="R293" s="245"/>
      <c r="S293" s="245"/>
      <c r="T293" s="246"/>
      <c r="AT293" s="247" t="s">
        <v>136</v>
      </c>
      <c r="AU293" s="247" t="s">
        <v>85</v>
      </c>
      <c r="AV293" s="12" t="s">
        <v>85</v>
      </c>
      <c r="AW293" s="12" t="s">
        <v>31</v>
      </c>
      <c r="AX293" s="12" t="s">
        <v>75</v>
      </c>
      <c r="AY293" s="247" t="s">
        <v>127</v>
      </c>
    </row>
    <row r="294" s="13" customFormat="1">
      <c r="B294" s="248"/>
      <c r="C294" s="249"/>
      <c r="D294" s="238" t="s">
        <v>136</v>
      </c>
      <c r="E294" s="250" t="s">
        <v>1</v>
      </c>
      <c r="F294" s="251" t="s">
        <v>159</v>
      </c>
      <c r="G294" s="249"/>
      <c r="H294" s="252">
        <v>219.91</v>
      </c>
      <c r="I294" s="253"/>
      <c r="J294" s="249"/>
      <c r="K294" s="249"/>
      <c r="L294" s="254"/>
      <c r="M294" s="255"/>
      <c r="N294" s="256"/>
      <c r="O294" s="256"/>
      <c r="P294" s="256"/>
      <c r="Q294" s="256"/>
      <c r="R294" s="256"/>
      <c r="S294" s="256"/>
      <c r="T294" s="257"/>
      <c r="AT294" s="258" t="s">
        <v>136</v>
      </c>
      <c r="AU294" s="258" t="s">
        <v>85</v>
      </c>
      <c r="AV294" s="13" t="s">
        <v>134</v>
      </c>
      <c r="AW294" s="13" t="s">
        <v>31</v>
      </c>
      <c r="AX294" s="13" t="s">
        <v>83</v>
      </c>
      <c r="AY294" s="258" t="s">
        <v>127</v>
      </c>
    </row>
    <row r="295" s="1" customFormat="1" ht="48" customHeight="1">
      <c r="B295" s="37"/>
      <c r="C295" s="223" t="s">
        <v>339</v>
      </c>
      <c r="D295" s="223" t="s">
        <v>129</v>
      </c>
      <c r="E295" s="224" t="s">
        <v>234</v>
      </c>
      <c r="F295" s="225" t="s">
        <v>560</v>
      </c>
      <c r="G295" s="226" t="s">
        <v>231</v>
      </c>
      <c r="H295" s="227">
        <v>235.59</v>
      </c>
      <c r="I295" s="228"/>
      <c r="J295" s="229">
        <f>ROUND(I295*H295,2)</f>
        <v>0</v>
      </c>
      <c r="K295" s="225" t="s">
        <v>133</v>
      </c>
      <c r="L295" s="42"/>
      <c r="M295" s="230" t="s">
        <v>1</v>
      </c>
      <c r="N295" s="231" t="s">
        <v>40</v>
      </c>
      <c r="O295" s="85"/>
      <c r="P295" s="232">
        <f>O295*H295</f>
        <v>0</v>
      </c>
      <c r="Q295" s="232">
        <v>0.51339999999999997</v>
      </c>
      <c r="R295" s="232">
        <f>Q295*H295</f>
        <v>120.95190599999999</v>
      </c>
      <c r="S295" s="232">
        <v>0</v>
      </c>
      <c r="T295" s="233">
        <f>S295*H295</f>
        <v>0</v>
      </c>
      <c r="AR295" s="234" t="s">
        <v>134</v>
      </c>
      <c r="AT295" s="234" t="s">
        <v>129</v>
      </c>
      <c r="AU295" s="234" t="s">
        <v>85</v>
      </c>
      <c r="AY295" s="16" t="s">
        <v>127</v>
      </c>
      <c r="BE295" s="235">
        <f>IF(N295="základní",J295,0)</f>
        <v>0</v>
      </c>
      <c r="BF295" s="235">
        <f>IF(N295="snížená",J295,0)</f>
        <v>0</v>
      </c>
      <c r="BG295" s="235">
        <f>IF(N295="zákl. přenesená",J295,0)</f>
        <v>0</v>
      </c>
      <c r="BH295" s="235">
        <f>IF(N295="sníž. přenesená",J295,0)</f>
        <v>0</v>
      </c>
      <c r="BI295" s="235">
        <f>IF(N295="nulová",J295,0)</f>
        <v>0</v>
      </c>
      <c r="BJ295" s="16" t="s">
        <v>83</v>
      </c>
      <c r="BK295" s="235">
        <f>ROUND(I295*H295,2)</f>
        <v>0</v>
      </c>
      <c r="BL295" s="16" t="s">
        <v>134</v>
      </c>
      <c r="BM295" s="234" t="s">
        <v>561</v>
      </c>
    </row>
    <row r="296" s="1" customFormat="1">
      <c r="B296" s="37"/>
      <c r="C296" s="38"/>
      <c r="D296" s="238" t="s">
        <v>164</v>
      </c>
      <c r="E296" s="38"/>
      <c r="F296" s="259" t="s">
        <v>562</v>
      </c>
      <c r="G296" s="38"/>
      <c r="H296" s="38"/>
      <c r="I296" s="138"/>
      <c r="J296" s="38"/>
      <c r="K296" s="38"/>
      <c r="L296" s="42"/>
      <c r="M296" s="260"/>
      <c r="N296" s="85"/>
      <c r="O296" s="85"/>
      <c r="P296" s="85"/>
      <c r="Q296" s="85"/>
      <c r="R296" s="85"/>
      <c r="S296" s="85"/>
      <c r="T296" s="86"/>
      <c r="AT296" s="16" t="s">
        <v>164</v>
      </c>
      <c r="AU296" s="16" t="s">
        <v>85</v>
      </c>
    </row>
    <row r="297" s="14" customFormat="1">
      <c r="B297" s="261"/>
      <c r="C297" s="262"/>
      <c r="D297" s="238" t="s">
        <v>136</v>
      </c>
      <c r="E297" s="263" t="s">
        <v>1</v>
      </c>
      <c r="F297" s="264" t="s">
        <v>563</v>
      </c>
      <c r="G297" s="262"/>
      <c r="H297" s="263" t="s">
        <v>1</v>
      </c>
      <c r="I297" s="265"/>
      <c r="J297" s="262"/>
      <c r="K297" s="262"/>
      <c r="L297" s="266"/>
      <c r="M297" s="267"/>
      <c r="N297" s="268"/>
      <c r="O297" s="268"/>
      <c r="P297" s="268"/>
      <c r="Q297" s="268"/>
      <c r="R297" s="268"/>
      <c r="S297" s="268"/>
      <c r="T297" s="269"/>
      <c r="AT297" s="270" t="s">
        <v>136</v>
      </c>
      <c r="AU297" s="270" t="s">
        <v>85</v>
      </c>
      <c r="AV297" s="14" t="s">
        <v>83</v>
      </c>
      <c r="AW297" s="14" t="s">
        <v>31</v>
      </c>
      <c r="AX297" s="14" t="s">
        <v>75</v>
      </c>
      <c r="AY297" s="270" t="s">
        <v>127</v>
      </c>
    </row>
    <row r="298" s="12" customFormat="1">
      <c r="B298" s="236"/>
      <c r="C298" s="237"/>
      <c r="D298" s="238" t="s">
        <v>136</v>
      </c>
      <c r="E298" s="239" t="s">
        <v>1</v>
      </c>
      <c r="F298" s="240" t="s">
        <v>558</v>
      </c>
      <c r="G298" s="237"/>
      <c r="H298" s="241">
        <v>172.28</v>
      </c>
      <c r="I298" s="242"/>
      <c r="J298" s="237"/>
      <c r="K298" s="237"/>
      <c r="L298" s="243"/>
      <c r="M298" s="244"/>
      <c r="N298" s="245"/>
      <c r="O298" s="245"/>
      <c r="P298" s="245"/>
      <c r="Q298" s="245"/>
      <c r="R298" s="245"/>
      <c r="S298" s="245"/>
      <c r="T298" s="246"/>
      <c r="AT298" s="247" t="s">
        <v>136</v>
      </c>
      <c r="AU298" s="247" t="s">
        <v>85</v>
      </c>
      <c r="AV298" s="12" t="s">
        <v>85</v>
      </c>
      <c r="AW298" s="12" t="s">
        <v>31</v>
      </c>
      <c r="AX298" s="12" t="s">
        <v>75</v>
      </c>
      <c r="AY298" s="247" t="s">
        <v>127</v>
      </c>
    </row>
    <row r="299" s="12" customFormat="1">
      <c r="B299" s="236"/>
      <c r="C299" s="237"/>
      <c r="D299" s="238" t="s">
        <v>136</v>
      </c>
      <c r="E299" s="239" t="s">
        <v>1</v>
      </c>
      <c r="F299" s="240" t="s">
        <v>559</v>
      </c>
      <c r="G299" s="237"/>
      <c r="H299" s="241">
        <v>47.630000000000003</v>
      </c>
      <c r="I299" s="242"/>
      <c r="J299" s="237"/>
      <c r="K299" s="237"/>
      <c r="L299" s="243"/>
      <c r="M299" s="244"/>
      <c r="N299" s="245"/>
      <c r="O299" s="245"/>
      <c r="P299" s="245"/>
      <c r="Q299" s="245"/>
      <c r="R299" s="245"/>
      <c r="S299" s="245"/>
      <c r="T299" s="246"/>
      <c r="AT299" s="247" t="s">
        <v>136</v>
      </c>
      <c r="AU299" s="247" t="s">
        <v>85</v>
      </c>
      <c r="AV299" s="12" t="s">
        <v>85</v>
      </c>
      <c r="AW299" s="12" t="s">
        <v>31</v>
      </c>
      <c r="AX299" s="12" t="s">
        <v>75</v>
      </c>
      <c r="AY299" s="247" t="s">
        <v>127</v>
      </c>
    </row>
    <row r="300" s="14" customFormat="1">
      <c r="B300" s="261"/>
      <c r="C300" s="262"/>
      <c r="D300" s="238" t="s">
        <v>136</v>
      </c>
      <c r="E300" s="263" t="s">
        <v>1</v>
      </c>
      <c r="F300" s="264" t="s">
        <v>564</v>
      </c>
      <c r="G300" s="262"/>
      <c r="H300" s="263" t="s">
        <v>1</v>
      </c>
      <c r="I300" s="265"/>
      <c r="J300" s="262"/>
      <c r="K300" s="262"/>
      <c r="L300" s="266"/>
      <c r="M300" s="267"/>
      <c r="N300" s="268"/>
      <c r="O300" s="268"/>
      <c r="P300" s="268"/>
      <c r="Q300" s="268"/>
      <c r="R300" s="268"/>
      <c r="S300" s="268"/>
      <c r="T300" s="269"/>
      <c r="AT300" s="270" t="s">
        <v>136</v>
      </c>
      <c r="AU300" s="270" t="s">
        <v>85</v>
      </c>
      <c r="AV300" s="14" t="s">
        <v>83</v>
      </c>
      <c r="AW300" s="14" t="s">
        <v>31</v>
      </c>
      <c r="AX300" s="14" t="s">
        <v>75</v>
      </c>
      <c r="AY300" s="270" t="s">
        <v>127</v>
      </c>
    </row>
    <row r="301" s="12" customFormat="1">
      <c r="B301" s="236"/>
      <c r="C301" s="237"/>
      <c r="D301" s="238" t="s">
        <v>136</v>
      </c>
      <c r="E301" s="239" t="s">
        <v>1</v>
      </c>
      <c r="F301" s="240" t="s">
        <v>565</v>
      </c>
      <c r="G301" s="237"/>
      <c r="H301" s="241">
        <v>15.199999999999999</v>
      </c>
      <c r="I301" s="242"/>
      <c r="J301" s="237"/>
      <c r="K301" s="237"/>
      <c r="L301" s="243"/>
      <c r="M301" s="244"/>
      <c r="N301" s="245"/>
      <c r="O301" s="245"/>
      <c r="P301" s="245"/>
      <c r="Q301" s="245"/>
      <c r="R301" s="245"/>
      <c r="S301" s="245"/>
      <c r="T301" s="246"/>
      <c r="AT301" s="247" t="s">
        <v>136</v>
      </c>
      <c r="AU301" s="247" t="s">
        <v>85</v>
      </c>
      <c r="AV301" s="12" t="s">
        <v>85</v>
      </c>
      <c r="AW301" s="12" t="s">
        <v>31</v>
      </c>
      <c r="AX301" s="12" t="s">
        <v>75</v>
      </c>
      <c r="AY301" s="247" t="s">
        <v>127</v>
      </c>
    </row>
    <row r="302" s="14" customFormat="1">
      <c r="B302" s="261"/>
      <c r="C302" s="262"/>
      <c r="D302" s="238" t="s">
        <v>136</v>
      </c>
      <c r="E302" s="263" t="s">
        <v>1</v>
      </c>
      <c r="F302" s="264" t="s">
        <v>566</v>
      </c>
      <c r="G302" s="262"/>
      <c r="H302" s="263" t="s">
        <v>1</v>
      </c>
      <c r="I302" s="265"/>
      <c r="J302" s="262"/>
      <c r="K302" s="262"/>
      <c r="L302" s="266"/>
      <c r="M302" s="267"/>
      <c r="N302" s="268"/>
      <c r="O302" s="268"/>
      <c r="P302" s="268"/>
      <c r="Q302" s="268"/>
      <c r="R302" s="268"/>
      <c r="S302" s="268"/>
      <c r="T302" s="269"/>
      <c r="AT302" s="270" t="s">
        <v>136</v>
      </c>
      <c r="AU302" s="270" t="s">
        <v>85</v>
      </c>
      <c r="AV302" s="14" t="s">
        <v>83</v>
      </c>
      <c r="AW302" s="14" t="s">
        <v>31</v>
      </c>
      <c r="AX302" s="14" t="s">
        <v>75</v>
      </c>
      <c r="AY302" s="270" t="s">
        <v>127</v>
      </c>
    </row>
    <row r="303" s="12" customFormat="1">
      <c r="B303" s="236"/>
      <c r="C303" s="237"/>
      <c r="D303" s="238" t="s">
        <v>136</v>
      </c>
      <c r="E303" s="239" t="s">
        <v>1</v>
      </c>
      <c r="F303" s="240" t="s">
        <v>567</v>
      </c>
      <c r="G303" s="237"/>
      <c r="H303" s="241">
        <v>0.47999999999999998</v>
      </c>
      <c r="I303" s="242"/>
      <c r="J303" s="237"/>
      <c r="K303" s="237"/>
      <c r="L303" s="243"/>
      <c r="M303" s="244"/>
      <c r="N303" s="245"/>
      <c r="O303" s="245"/>
      <c r="P303" s="245"/>
      <c r="Q303" s="245"/>
      <c r="R303" s="245"/>
      <c r="S303" s="245"/>
      <c r="T303" s="246"/>
      <c r="AT303" s="247" t="s">
        <v>136</v>
      </c>
      <c r="AU303" s="247" t="s">
        <v>85</v>
      </c>
      <c r="AV303" s="12" t="s">
        <v>85</v>
      </c>
      <c r="AW303" s="12" t="s">
        <v>31</v>
      </c>
      <c r="AX303" s="12" t="s">
        <v>75</v>
      </c>
      <c r="AY303" s="247" t="s">
        <v>127</v>
      </c>
    </row>
    <row r="304" s="13" customFormat="1">
      <c r="B304" s="248"/>
      <c r="C304" s="249"/>
      <c r="D304" s="238" t="s">
        <v>136</v>
      </c>
      <c r="E304" s="250" t="s">
        <v>1</v>
      </c>
      <c r="F304" s="251" t="s">
        <v>159</v>
      </c>
      <c r="G304" s="249"/>
      <c r="H304" s="252">
        <v>235.58999999999998</v>
      </c>
      <c r="I304" s="253"/>
      <c r="J304" s="249"/>
      <c r="K304" s="249"/>
      <c r="L304" s="254"/>
      <c r="M304" s="255"/>
      <c r="N304" s="256"/>
      <c r="O304" s="256"/>
      <c r="P304" s="256"/>
      <c r="Q304" s="256"/>
      <c r="R304" s="256"/>
      <c r="S304" s="256"/>
      <c r="T304" s="257"/>
      <c r="AT304" s="258" t="s">
        <v>136</v>
      </c>
      <c r="AU304" s="258" t="s">
        <v>85</v>
      </c>
      <c r="AV304" s="13" t="s">
        <v>134</v>
      </c>
      <c r="AW304" s="13" t="s">
        <v>31</v>
      </c>
      <c r="AX304" s="13" t="s">
        <v>83</v>
      </c>
      <c r="AY304" s="258" t="s">
        <v>127</v>
      </c>
    </row>
    <row r="305" s="1" customFormat="1" ht="36" customHeight="1">
      <c r="B305" s="37"/>
      <c r="C305" s="223" t="s">
        <v>344</v>
      </c>
      <c r="D305" s="223" t="s">
        <v>129</v>
      </c>
      <c r="E305" s="224" t="s">
        <v>568</v>
      </c>
      <c r="F305" s="225" t="s">
        <v>569</v>
      </c>
      <c r="G305" s="226" t="s">
        <v>231</v>
      </c>
      <c r="H305" s="227">
        <v>18</v>
      </c>
      <c r="I305" s="228"/>
      <c r="J305" s="229">
        <f>ROUND(I305*H305,2)</f>
        <v>0</v>
      </c>
      <c r="K305" s="225" t="s">
        <v>133</v>
      </c>
      <c r="L305" s="42"/>
      <c r="M305" s="230" t="s">
        <v>1</v>
      </c>
      <c r="N305" s="231" t="s">
        <v>40</v>
      </c>
      <c r="O305" s="85"/>
      <c r="P305" s="232">
        <f>O305*H305</f>
        <v>0</v>
      </c>
      <c r="Q305" s="232">
        <v>0.82326999999999995</v>
      </c>
      <c r="R305" s="232">
        <f>Q305*H305</f>
        <v>14.818859999999999</v>
      </c>
      <c r="S305" s="232">
        <v>0</v>
      </c>
      <c r="T305" s="233">
        <f>S305*H305</f>
        <v>0</v>
      </c>
      <c r="AR305" s="234" t="s">
        <v>134</v>
      </c>
      <c r="AT305" s="234" t="s">
        <v>129</v>
      </c>
      <c r="AU305" s="234" t="s">
        <v>85</v>
      </c>
      <c r="AY305" s="16" t="s">
        <v>127</v>
      </c>
      <c r="BE305" s="235">
        <f>IF(N305="základní",J305,0)</f>
        <v>0</v>
      </c>
      <c r="BF305" s="235">
        <f>IF(N305="snížená",J305,0)</f>
        <v>0</v>
      </c>
      <c r="BG305" s="235">
        <f>IF(N305="zákl. přenesená",J305,0)</f>
        <v>0</v>
      </c>
      <c r="BH305" s="235">
        <f>IF(N305="sníž. přenesená",J305,0)</f>
        <v>0</v>
      </c>
      <c r="BI305" s="235">
        <f>IF(N305="nulová",J305,0)</f>
        <v>0</v>
      </c>
      <c r="BJ305" s="16" t="s">
        <v>83</v>
      </c>
      <c r="BK305" s="235">
        <f>ROUND(I305*H305,2)</f>
        <v>0</v>
      </c>
      <c r="BL305" s="16" t="s">
        <v>134</v>
      </c>
      <c r="BM305" s="234" t="s">
        <v>570</v>
      </c>
    </row>
    <row r="306" s="1" customFormat="1">
      <c r="B306" s="37"/>
      <c r="C306" s="38"/>
      <c r="D306" s="238" t="s">
        <v>164</v>
      </c>
      <c r="E306" s="38"/>
      <c r="F306" s="259" t="s">
        <v>571</v>
      </c>
      <c r="G306" s="38"/>
      <c r="H306" s="38"/>
      <c r="I306" s="138"/>
      <c r="J306" s="38"/>
      <c r="K306" s="38"/>
      <c r="L306" s="42"/>
      <c r="M306" s="260"/>
      <c r="N306" s="85"/>
      <c r="O306" s="85"/>
      <c r="P306" s="85"/>
      <c r="Q306" s="85"/>
      <c r="R306" s="85"/>
      <c r="S306" s="85"/>
      <c r="T306" s="86"/>
      <c r="AT306" s="16" t="s">
        <v>164</v>
      </c>
      <c r="AU306" s="16" t="s">
        <v>85</v>
      </c>
    </row>
    <row r="307" s="11" customFormat="1" ht="22.8" customHeight="1">
      <c r="B307" s="207"/>
      <c r="C307" s="208"/>
      <c r="D307" s="209" t="s">
        <v>74</v>
      </c>
      <c r="E307" s="221" t="s">
        <v>167</v>
      </c>
      <c r="F307" s="221" t="s">
        <v>238</v>
      </c>
      <c r="G307" s="208"/>
      <c r="H307" s="208"/>
      <c r="I307" s="211"/>
      <c r="J307" s="222">
        <f>BK307</f>
        <v>0</v>
      </c>
      <c r="K307" s="208"/>
      <c r="L307" s="213"/>
      <c r="M307" s="214"/>
      <c r="N307" s="215"/>
      <c r="O307" s="215"/>
      <c r="P307" s="216">
        <f>SUM(P308:P318)</f>
        <v>0</v>
      </c>
      <c r="Q307" s="215"/>
      <c r="R307" s="216">
        <f>SUM(R308:R318)</f>
        <v>19.513779</v>
      </c>
      <c r="S307" s="215"/>
      <c r="T307" s="217">
        <f>SUM(T308:T318)</f>
        <v>0</v>
      </c>
      <c r="AR307" s="218" t="s">
        <v>83</v>
      </c>
      <c r="AT307" s="219" t="s">
        <v>74</v>
      </c>
      <c r="AU307" s="219" t="s">
        <v>83</v>
      </c>
      <c r="AY307" s="218" t="s">
        <v>127</v>
      </c>
      <c r="BK307" s="220">
        <f>SUM(BK308:BK318)</f>
        <v>0</v>
      </c>
    </row>
    <row r="308" s="1" customFormat="1" ht="36" customHeight="1">
      <c r="B308" s="37"/>
      <c r="C308" s="223" t="s">
        <v>348</v>
      </c>
      <c r="D308" s="223" t="s">
        <v>129</v>
      </c>
      <c r="E308" s="224" t="s">
        <v>246</v>
      </c>
      <c r="F308" s="225" t="s">
        <v>247</v>
      </c>
      <c r="G308" s="226" t="s">
        <v>231</v>
      </c>
      <c r="H308" s="227">
        <v>342.34699999999998</v>
      </c>
      <c r="I308" s="228"/>
      <c r="J308" s="229">
        <f>ROUND(I308*H308,2)</f>
        <v>0</v>
      </c>
      <c r="K308" s="225" t="s">
        <v>133</v>
      </c>
      <c r="L308" s="42"/>
      <c r="M308" s="230" t="s">
        <v>1</v>
      </c>
      <c r="N308" s="231" t="s">
        <v>40</v>
      </c>
      <c r="O308" s="85"/>
      <c r="P308" s="232">
        <f>O308*H308</f>
        <v>0</v>
      </c>
      <c r="Q308" s="232">
        <v>0.057000000000000002</v>
      </c>
      <c r="R308" s="232">
        <f>Q308*H308</f>
        <v>19.513779</v>
      </c>
      <c r="S308" s="232">
        <v>0</v>
      </c>
      <c r="T308" s="233">
        <f>S308*H308</f>
        <v>0</v>
      </c>
      <c r="AR308" s="234" t="s">
        <v>134</v>
      </c>
      <c r="AT308" s="234" t="s">
        <v>129</v>
      </c>
      <c r="AU308" s="234" t="s">
        <v>85</v>
      </c>
      <c r="AY308" s="16" t="s">
        <v>127</v>
      </c>
      <c r="BE308" s="235">
        <f>IF(N308="základní",J308,0)</f>
        <v>0</v>
      </c>
      <c r="BF308" s="235">
        <f>IF(N308="snížená",J308,0)</f>
        <v>0</v>
      </c>
      <c r="BG308" s="235">
        <f>IF(N308="zákl. přenesená",J308,0)</f>
        <v>0</v>
      </c>
      <c r="BH308" s="235">
        <f>IF(N308="sníž. přenesená",J308,0)</f>
        <v>0</v>
      </c>
      <c r="BI308" s="235">
        <f>IF(N308="nulová",J308,0)</f>
        <v>0</v>
      </c>
      <c r="BJ308" s="16" t="s">
        <v>83</v>
      </c>
      <c r="BK308" s="235">
        <f>ROUND(I308*H308,2)</f>
        <v>0</v>
      </c>
      <c r="BL308" s="16" t="s">
        <v>134</v>
      </c>
      <c r="BM308" s="234" t="s">
        <v>572</v>
      </c>
    </row>
    <row r="309" s="12" customFormat="1">
      <c r="B309" s="236"/>
      <c r="C309" s="237"/>
      <c r="D309" s="238" t="s">
        <v>136</v>
      </c>
      <c r="E309" s="239" t="s">
        <v>1</v>
      </c>
      <c r="F309" s="240" t="s">
        <v>573</v>
      </c>
      <c r="G309" s="237"/>
      <c r="H309" s="241">
        <v>134.16</v>
      </c>
      <c r="I309" s="242"/>
      <c r="J309" s="237"/>
      <c r="K309" s="237"/>
      <c r="L309" s="243"/>
      <c r="M309" s="244"/>
      <c r="N309" s="245"/>
      <c r="O309" s="245"/>
      <c r="P309" s="245"/>
      <c r="Q309" s="245"/>
      <c r="R309" s="245"/>
      <c r="S309" s="245"/>
      <c r="T309" s="246"/>
      <c r="AT309" s="247" t="s">
        <v>136</v>
      </c>
      <c r="AU309" s="247" t="s">
        <v>85</v>
      </c>
      <c r="AV309" s="12" t="s">
        <v>85</v>
      </c>
      <c r="AW309" s="12" t="s">
        <v>31</v>
      </c>
      <c r="AX309" s="12" t="s">
        <v>75</v>
      </c>
      <c r="AY309" s="247" t="s">
        <v>127</v>
      </c>
    </row>
    <row r="310" s="12" customFormat="1">
      <c r="B310" s="236"/>
      <c r="C310" s="237"/>
      <c r="D310" s="238" t="s">
        <v>136</v>
      </c>
      <c r="E310" s="239" t="s">
        <v>1</v>
      </c>
      <c r="F310" s="240" t="s">
        <v>574</v>
      </c>
      <c r="G310" s="237"/>
      <c r="H310" s="241">
        <v>127.68000000000001</v>
      </c>
      <c r="I310" s="242"/>
      <c r="J310" s="237"/>
      <c r="K310" s="237"/>
      <c r="L310" s="243"/>
      <c r="M310" s="244"/>
      <c r="N310" s="245"/>
      <c r="O310" s="245"/>
      <c r="P310" s="245"/>
      <c r="Q310" s="245"/>
      <c r="R310" s="245"/>
      <c r="S310" s="245"/>
      <c r="T310" s="246"/>
      <c r="AT310" s="247" t="s">
        <v>136</v>
      </c>
      <c r="AU310" s="247" t="s">
        <v>85</v>
      </c>
      <c r="AV310" s="12" t="s">
        <v>85</v>
      </c>
      <c r="AW310" s="12" t="s">
        <v>31</v>
      </c>
      <c r="AX310" s="12" t="s">
        <v>75</v>
      </c>
      <c r="AY310" s="247" t="s">
        <v>127</v>
      </c>
    </row>
    <row r="311" s="12" customFormat="1">
      <c r="B311" s="236"/>
      <c r="C311" s="237"/>
      <c r="D311" s="238" t="s">
        <v>136</v>
      </c>
      <c r="E311" s="239" t="s">
        <v>1</v>
      </c>
      <c r="F311" s="240" t="s">
        <v>575</v>
      </c>
      <c r="G311" s="237"/>
      <c r="H311" s="241">
        <v>2.5</v>
      </c>
      <c r="I311" s="242"/>
      <c r="J311" s="237"/>
      <c r="K311" s="237"/>
      <c r="L311" s="243"/>
      <c r="M311" s="244"/>
      <c r="N311" s="245"/>
      <c r="O311" s="245"/>
      <c r="P311" s="245"/>
      <c r="Q311" s="245"/>
      <c r="R311" s="245"/>
      <c r="S311" s="245"/>
      <c r="T311" s="246"/>
      <c r="AT311" s="247" t="s">
        <v>136</v>
      </c>
      <c r="AU311" s="247" t="s">
        <v>85</v>
      </c>
      <c r="AV311" s="12" t="s">
        <v>85</v>
      </c>
      <c r="AW311" s="12" t="s">
        <v>31</v>
      </c>
      <c r="AX311" s="12" t="s">
        <v>75</v>
      </c>
      <c r="AY311" s="247" t="s">
        <v>127</v>
      </c>
    </row>
    <row r="312" s="12" customFormat="1">
      <c r="B312" s="236"/>
      <c r="C312" s="237"/>
      <c r="D312" s="238" t="s">
        <v>136</v>
      </c>
      <c r="E312" s="239" t="s">
        <v>1</v>
      </c>
      <c r="F312" s="240" t="s">
        <v>576</v>
      </c>
      <c r="G312" s="237"/>
      <c r="H312" s="241">
        <v>5.4720000000000004</v>
      </c>
      <c r="I312" s="242"/>
      <c r="J312" s="237"/>
      <c r="K312" s="237"/>
      <c r="L312" s="243"/>
      <c r="M312" s="244"/>
      <c r="N312" s="245"/>
      <c r="O312" s="245"/>
      <c r="P312" s="245"/>
      <c r="Q312" s="245"/>
      <c r="R312" s="245"/>
      <c r="S312" s="245"/>
      <c r="T312" s="246"/>
      <c r="AT312" s="247" t="s">
        <v>136</v>
      </c>
      <c r="AU312" s="247" t="s">
        <v>85</v>
      </c>
      <c r="AV312" s="12" t="s">
        <v>85</v>
      </c>
      <c r="AW312" s="12" t="s">
        <v>31</v>
      </c>
      <c r="AX312" s="12" t="s">
        <v>75</v>
      </c>
      <c r="AY312" s="247" t="s">
        <v>127</v>
      </c>
    </row>
    <row r="313" s="12" customFormat="1">
      <c r="B313" s="236"/>
      <c r="C313" s="237"/>
      <c r="D313" s="238" t="s">
        <v>136</v>
      </c>
      <c r="E313" s="239" t="s">
        <v>1</v>
      </c>
      <c r="F313" s="240" t="s">
        <v>577</v>
      </c>
      <c r="G313" s="237"/>
      <c r="H313" s="241">
        <v>3.8399999999999999</v>
      </c>
      <c r="I313" s="242"/>
      <c r="J313" s="237"/>
      <c r="K313" s="237"/>
      <c r="L313" s="243"/>
      <c r="M313" s="244"/>
      <c r="N313" s="245"/>
      <c r="O313" s="245"/>
      <c r="P313" s="245"/>
      <c r="Q313" s="245"/>
      <c r="R313" s="245"/>
      <c r="S313" s="245"/>
      <c r="T313" s="246"/>
      <c r="AT313" s="247" t="s">
        <v>136</v>
      </c>
      <c r="AU313" s="247" t="s">
        <v>85</v>
      </c>
      <c r="AV313" s="12" t="s">
        <v>85</v>
      </c>
      <c r="AW313" s="12" t="s">
        <v>31</v>
      </c>
      <c r="AX313" s="12" t="s">
        <v>75</v>
      </c>
      <c r="AY313" s="247" t="s">
        <v>127</v>
      </c>
    </row>
    <row r="314" s="12" customFormat="1">
      <c r="B314" s="236"/>
      <c r="C314" s="237"/>
      <c r="D314" s="238" t="s">
        <v>136</v>
      </c>
      <c r="E314" s="239" t="s">
        <v>1</v>
      </c>
      <c r="F314" s="240" t="s">
        <v>578</v>
      </c>
      <c r="G314" s="237"/>
      <c r="H314" s="241">
        <v>34.875</v>
      </c>
      <c r="I314" s="242"/>
      <c r="J314" s="237"/>
      <c r="K314" s="237"/>
      <c r="L314" s="243"/>
      <c r="M314" s="244"/>
      <c r="N314" s="245"/>
      <c r="O314" s="245"/>
      <c r="P314" s="245"/>
      <c r="Q314" s="245"/>
      <c r="R314" s="245"/>
      <c r="S314" s="245"/>
      <c r="T314" s="246"/>
      <c r="AT314" s="247" t="s">
        <v>136</v>
      </c>
      <c r="AU314" s="247" t="s">
        <v>85</v>
      </c>
      <c r="AV314" s="12" t="s">
        <v>85</v>
      </c>
      <c r="AW314" s="12" t="s">
        <v>31</v>
      </c>
      <c r="AX314" s="12" t="s">
        <v>75</v>
      </c>
      <c r="AY314" s="247" t="s">
        <v>127</v>
      </c>
    </row>
    <row r="315" s="12" customFormat="1">
      <c r="B315" s="236"/>
      <c r="C315" s="237"/>
      <c r="D315" s="238" t="s">
        <v>136</v>
      </c>
      <c r="E315" s="239" t="s">
        <v>1</v>
      </c>
      <c r="F315" s="240" t="s">
        <v>579</v>
      </c>
      <c r="G315" s="237"/>
      <c r="H315" s="241">
        <v>11.199999999999999</v>
      </c>
      <c r="I315" s="242"/>
      <c r="J315" s="237"/>
      <c r="K315" s="237"/>
      <c r="L315" s="243"/>
      <c r="M315" s="244"/>
      <c r="N315" s="245"/>
      <c r="O315" s="245"/>
      <c r="P315" s="245"/>
      <c r="Q315" s="245"/>
      <c r="R315" s="245"/>
      <c r="S315" s="245"/>
      <c r="T315" s="246"/>
      <c r="AT315" s="247" t="s">
        <v>136</v>
      </c>
      <c r="AU315" s="247" t="s">
        <v>85</v>
      </c>
      <c r="AV315" s="12" t="s">
        <v>85</v>
      </c>
      <c r="AW315" s="12" t="s">
        <v>31</v>
      </c>
      <c r="AX315" s="12" t="s">
        <v>75</v>
      </c>
      <c r="AY315" s="247" t="s">
        <v>127</v>
      </c>
    </row>
    <row r="316" s="12" customFormat="1">
      <c r="B316" s="236"/>
      <c r="C316" s="237"/>
      <c r="D316" s="238" t="s">
        <v>136</v>
      </c>
      <c r="E316" s="239" t="s">
        <v>1</v>
      </c>
      <c r="F316" s="240" t="s">
        <v>580</v>
      </c>
      <c r="G316" s="237"/>
      <c r="H316" s="241">
        <v>3.1200000000000001</v>
      </c>
      <c r="I316" s="242"/>
      <c r="J316" s="237"/>
      <c r="K316" s="237"/>
      <c r="L316" s="243"/>
      <c r="M316" s="244"/>
      <c r="N316" s="245"/>
      <c r="O316" s="245"/>
      <c r="P316" s="245"/>
      <c r="Q316" s="245"/>
      <c r="R316" s="245"/>
      <c r="S316" s="245"/>
      <c r="T316" s="246"/>
      <c r="AT316" s="247" t="s">
        <v>136</v>
      </c>
      <c r="AU316" s="247" t="s">
        <v>85</v>
      </c>
      <c r="AV316" s="12" t="s">
        <v>85</v>
      </c>
      <c r="AW316" s="12" t="s">
        <v>31</v>
      </c>
      <c r="AX316" s="12" t="s">
        <v>75</v>
      </c>
      <c r="AY316" s="247" t="s">
        <v>127</v>
      </c>
    </row>
    <row r="317" s="12" customFormat="1">
      <c r="B317" s="236"/>
      <c r="C317" s="237"/>
      <c r="D317" s="238" t="s">
        <v>136</v>
      </c>
      <c r="E317" s="239" t="s">
        <v>1</v>
      </c>
      <c r="F317" s="240" t="s">
        <v>581</v>
      </c>
      <c r="G317" s="237"/>
      <c r="H317" s="241">
        <v>19.5</v>
      </c>
      <c r="I317" s="242"/>
      <c r="J317" s="237"/>
      <c r="K317" s="237"/>
      <c r="L317" s="243"/>
      <c r="M317" s="244"/>
      <c r="N317" s="245"/>
      <c r="O317" s="245"/>
      <c r="P317" s="245"/>
      <c r="Q317" s="245"/>
      <c r="R317" s="245"/>
      <c r="S317" s="245"/>
      <c r="T317" s="246"/>
      <c r="AT317" s="247" t="s">
        <v>136</v>
      </c>
      <c r="AU317" s="247" t="s">
        <v>85</v>
      </c>
      <c r="AV317" s="12" t="s">
        <v>85</v>
      </c>
      <c r="AW317" s="12" t="s">
        <v>31</v>
      </c>
      <c r="AX317" s="12" t="s">
        <v>75</v>
      </c>
      <c r="AY317" s="247" t="s">
        <v>127</v>
      </c>
    </row>
    <row r="318" s="13" customFormat="1">
      <c r="B318" s="248"/>
      <c r="C318" s="249"/>
      <c r="D318" s="238" t="s">
        <v>136</v>
      </c>
      <c r="E318" s="250" t="s">
        <v>1</v>
      </c>
      <c r="F318" s="251" t="s">
        <v>159</v>
      </c>
      <c r="G318" s="249"/>
      <c r="H318" s="252">
        <v>342.34699999999998</v>
      </c>
      <c r="I318" s="253"/>
      <c r="J318" s="249"/>
      <c r="K318" s="249"/>
      <c r="L318" s="254"/>
      <c r="M318" s="255"/>
      <c r="N318" s="256"/>
      <c r="O318" s="256"/>
      <c r="P318" s="256"/>
      <c r="Q318" s="256"/>
      <c r="R318" s="256"/>
      <c r="S318" s="256"/>
      <c r="T318" s="257"/>
      <c r="AT318" s="258" t="s">
        <v>136</v>
      </c>
      <c r="AU318" s="258" t="s">
        <v>85</v>
      </c>
      <c r="AV318" s="13" t="s">
        <v>134</v>
      </c>
      <c r="AW318" s="13" t="s">
        <v>31</v>
      </c>
      <c r="AX318" s="13" t="s">
        <v>83</v>
      </c>
      <c r="AY318" s="258" t="s">
        <v>127</v>
      </c>
    </row>
    <row r="319" s="11" customFormat="1" ht="22.8" customHeight="1">
      <c r="B319" s="207"/>
      <c r="C319" s="208"/>
      <c r="D319" s="209" t="s">
        <v>74</v>
      </c>
      <c r="E319" s="221" t="s">
        <v>177</v>
      </c>
      <c r="F319" s="221" t="s">
        <v>257</v>
      </c>
      <c r="G319" s="208"/>
      <c r="H319" s="208"/>
      <c r="I319" s="211"/>
      <c r="J319" s="222">
        <f>BK319</f>
        <v>0</v>
      </c>
      <c r="K319" s="208"/>
      <c r="L319" s="213"/>
      <c r="M319" s="214"/>
      <c r="N319" s="215"/>
      <c r="O319" s="215"/>
      <c r="P319" s="216">
        <f>SUM(P320:P322)</f>
        <v>0</v>
      </c>
      <c r="Q319" s="215"/>
      <c r="R319" s="216">
        <f>SUM(R320:R322)</f>
        <v>0.26012699999999994</v>
      </c>
      <c r="S319" s="215"/>
      <c r="T319" s="217">
        <f>SUM(T320:T322)</f>
        <v>0</v>
      </c>
      <c r="AR319" s="218" t="s">
        <v>83</v>
      </c>
      <c r="AT319" s="219" t="s">
        <v>74</v>
      </c>
      <c r="AU319" s="219" t="s">
        <v>83</v>
      </c>
      <c r="AY319" s="218" t="s">
        <v>127</v>
      </c>
      <c r="BK319" s="220">
        <f>SUM(BK320:BK322)</f>
        <v>0</v>
      </c>
    </row>
    <row r="320" s="1" customFormat="1" ht="36" customHeight="1">
      <c r="B320" s="37"/>
      <c r="C320" s="223" t="s">
        <v>352</v>
      </c>
      <c r="D320" s="223" t="s">
        <v>129</v>
      </c>
      <c r="E320" s="224" t="s">
        <v>582</v>
      </c>
      <c r="F320" s="225" t="s">
        <v>583</v>
      </c>
      <c r="G320" s="226" t="s">
        <v>145</v>
      </c>
      <c r="H320" s="227">
        <v>0.69999999999999996</v>
      </c>
      <c r="I320" s="228"/>
      <c r="J320" s="229">
        <f>ROUND(I320*H320,2)</f>
        <v>0</v>
      </c>
      <c r="K320" s="225" t="s">
        <v>372</v>
      </c>
      <c r="L320" s="42"/>
      <c r="M320" s="230" t="s">
        <v>1</v>
      </c>
      <c r="N320" s="231" t="s">
        <v>40</v>
      </c>
      <c r="O320" s="85"/>
      <c r="P320" s="232">
        <f>O320*H320</f>
        <v>0</v>
      </c>
      <c r="Q320" s="232">
        <v>1.0000000000000001E-05</v>
      </c>
      <c r="R320" s="232">
        <f>Q320*H320</f>
        <v>6.9999999999999999E-06</v>
      </c>
      <c r="S320" s="232">
        <v>0</v>
      </c>
      <c r="T320" s="233">
        <f>S320*H320</f>
        <v>0</v>
      </c>
      <c r="AR320" s="234" t="s">
        <v>134</v>
      </c>
      <c r="AT320" s="234" t="s">
        <v>129</v>
      </c>
      <c r="AU320" s="234" t="s">
        <v>85</v>
      </c>
      <c r="AY320" s="16" t="s">
        <v>127</v>
      </c>
      <c r="BE320" s="235">
        <f>IF(N320="základní",J320,0)</f>
        <v>0</v>
      </c>
      <c r="BF320" s="235">
        <f>IF(N320="snížená",J320,0)</f>
        <v>0</v>
      </c>
      <c r="BG320" s="235">
        <f>IF(N320="zákl. přenesená",J320,0)</f>
        <v>0</v>
      </c>
      <c r="BH320" s="235">
        <f>IF(N320="sníž. přenesená",J320,0)</f>
        <v>0</v>
      </c>
      <c r="BI320" s="235">
        <f>IF(N320="nulová",J320,0)</f>
        <v>0</v>
      </c>
      <c r="BJ320" s="16" t="s">
        <v>83</v>
      </c>
      <c r="BK320" s="235">
        <f>ROUND(I320*H320,2)</f>
        <v>0</v>
      </c>
      <c r="BL320" s="16" t="s">
        <v>134</v>
      </c>
      <c r="BM320" s="234" t="s">
        <v>584</v>
      </c>
    </row>
    <row r="321" s="1" customFormat="1">
      <c r="B321" s="37"/>
      <c r="C321" s="38"/>
      <c r="D321" s="238" t="s">
        <v>164</v>
      </c>
      <c r="E321" s="38"/>
      <c r="F321" s="259" t="s">
        <v>585</v>
      </c>
      <c r="G321" s="38"/>
      <c r="H321" s="38"/>
      <c r="I321" s="138"/>
      <c r="J321" s="38"/>
      <c r="K321" s="38"/>
      <c r="L321" s="42"/>
      <c r="M321" s="260"/>
      <c r="N321" s="85"/>
      <c r="O321" s="85"/>
      <c r="P321" s="85"/>
      <c r="Q321" s="85"/>
      <c r="R321" s="85"/>
      <c r="S321" s="85"/>
      <c r="T321" s="86"/>
      <c r="AT321" s="16" t="s">
        <v>164</v>
      </c>
      <c r="AU321" s="16" t="s">
        <v>85</v>
      </c>
    </row>
    <row r="322" s="1" customFormat="1" ht="24" customHeight="1">
      <c r="B322" s="37"/>
      <c r="C322" s="276" t="s">
        <v>356</v>
      </c>
      <c r="D322" s="276" t="s">
        <v>586</v>
      </c>
      <c r="E322" s="277" t="s">
        <v>587</v>
      </c>
      <c r="F322" s="278" t="s">
        <v>588</v>
      </c>
      <c r="G322" s="279" t="s">
        <v>145</v>
      </c>
      <c r="H322" s="280">
        <v>0.69999999999999996</v>
      </c>
      <c r="I322" s="281"/>
      <c r="J322" s="282">
        <f>ROUND(I322*H322,2)</f>
        <v>0</v>
      </c>
      <c r="K322" s="278" t="s">
        <v>372</v>
      </c>
      <c r="L322" s="283"/>
      <c r="M322" s="284" t="s">
        <v>1</v>
      </c>
      <c r="N322" s="285" t="s">
        <v>40</v>
      </c>
      <c r="O322" s="85"/>
      <c r="P322" s="232">
        <f>O322*H322</f>
        <v>0</v>
      </c>
      <c r="Q322" s="232">
        <v>0.37159999999999999</v>
      </c>
      <c r="R322" s="232">
        <f>Q322*H322</f>
        <v>0.26011999999999996</v>
      </c>
      <c r="S322" s="232">
        <v>0</v>
      </c>
      <c r="T322" s="233">
        <f>S322*H322</f>
        <v>0</v>
      </c>
      <c r="AR322" s="234" t="s">
        <v>177</v>
      </c>
      <c r="AT322" s="234" t="s">
        <v>586</v>
      </c>
      <c r="AU322" s="234" t="s">
        <v>85</v>
      </c>
      <c r="AY322" s="16" t="s">
        <v>127</v>
      </c>
      <c r="BE322" s="235">
        <f>IF(N322="základní",J322,0)</f>
        <v>0</v>
      </c>
      <c r="BF322" s="235">
        <f>IF(N322="snížená",J322,0)</f>
        <v>0</v>
      </c>
      <c r="BG322" s="235">
        <f>IF(N322="zákl. přenesená",J322,0)</f>
        <v>0</v>
      </c>
      <c r="BH322" s="235">
        <f>IF(N322="sníž. přenesená",J322,0)</f>
        <v>0</v>
      </c>
      <c r="BI322" s="235">
        <f>IF(N322="nulová",J322,0)</f>
        <v>0</v>
      </c>
      <c r="BJ322" s="16" t="s">
        <v>83</v>
      </c>
      <c r="BK322" s="235">
        <f>ROUND(I322*H322,2)</f>
        <v>0</v>
      </c>
      <c r="BL322" s="16" t="s">
        <v>134</v>
      </c>
      <c r="BM322" s="234" t="s">
        <v>589</v>
      </c>
    </row>
    <row r="323" s="11" customFormat="1" ht="22.8" customHeight="1">
      <c r="B323" s="207"/>
      <c r="C323" s="208"/>
      <c r="D323" s="209" t="s">
        <v>74</v>
      </c>
      <c r="E323" s="221" t="s">
        <v>187</v>
      </c>
      <c r="F323" s="221" t="s">
        <v>264</v>
      </c>
      <c r="G323" s="208"/>
      <c r="H323" s="208"/>
      <c r="I323" s="211"/>
      <c r="J323" s="222">
        <f>BK323</f>
        <v>0</v>
      </c>
      <c r="K323" s="208"/>
      <c r="L323" s="213"/>
      <c r="M323" s="214"/>
      <c r="N323" s="215"/>
      <c r="O323" s="215"/>
      <c r="P323" s="216">
        <f>SUM(P324:P356)</f>
        <v>0</v>
      </c>
      <c r="Q323" s="215"/>
      <c r="R323" s="216">
        <f>SUM(R324:R356)</f>
        <v>0.0075365999999999992</v>
      </c>
      <c r="S323" s="215"/>
      <c r="T323" s="217">
        <f>SUM(T324:T356)</f>
        <v>48.588619000000001</v>
      </c>
      <c r="AR323" s="218" t="s">
        <v>83</v>
      </c>
      <c r="AT323" s="219" t="s">
        <v>74</v>
      </c>
      <c r="AU323" s="219" t="s">
        <v>83</v>
      </c>
      <c r="AY323" s="218" t="s">
        <v>127</v>
      </c>
      <c r="BK323" s="220">
        <f>SUM(BK324:BK356)</f>
        <v>0</v>
      </c>
    </row>
    <row r="324" s="1" customFormat="1" ht="72" customHeight="1">
      <c r="B324" s="37"/>
      <c r="C324" s="223" t="s">
        <v>360</v>
      </c>
      <c r="D324" s="223" t="s">
        <v>129</v>
      </c>
      <c r="E324" s="224" t="s">
        <v>270</v>
      </c>
      <c r="F324" s="225" t="s">
        <v>271</v>
      </c>
      <c r="G324" s="226" t="s">
        <v>231</v>
      </c>
      <c r="H324" s="227">
        <v>342.34699999999998</v>
      </c>
      <c r="I324" s="228"/>
      <c r="J324" s="229">
        <f>ROUND(I324*H324,2)</f>
        <v>0</v>
      </c>
      <c r="K324" s="225" t="s">
        <v>133</v>
      </c>
      <c r="L324" s="42"/>
      <c r="M324" s="230" t="s">
        <v>1</v>
      </c>
      <c r="N324" s="231" t="s">
        <v>40</v>
      </c>
      <c r="O324" s="85"/>
      <c r="P324" s="232">
        <f>O324*H324</f>
        <v>0</v>
      </c>
      <c r="Q324" s="232">
        <v>0</v>
      </c>
      <c r="R324" s="232">
        <f>Q324*H324</f>
        <v>0</v>
      </c>
      <c r="S324" s="232">
        <v>0.027</v>
      </c>
      <c r="T324" s="233">
        <f>S324*H324</f>
        <v>9.2433689999999995</v>
      </c>
      <c r="AR324" s="234" t="s">
        <v>134</v>
      </c>
      <c r="AT324" s="234" t="s">
        <v>129</v>
      </c>
      <c r="AU324" s="234" t="s">
        <v>85</v>
      </c>
      <c r="AY324" s="16" t="s">
        <v>127</v>
      </c>
      <c r="BE324" s="235">
        <f>IF(N324="základní",J324,0)</f>
        <v>0</v>
      </c>
      <c r="BF324" s="235">
        <f>IF(N324="snížená",J324,0)</f>
        <v>0</v>
      </c>
      <c r="BG324" s="235">
        <f>IF(N324="zákl. přenesená",J324,0)</f>
        <v>0</v>
      </c>
      <c r="BH324" s="235">
        <f>IF(N324="sníž. přenesená",J324,0)</f>
        <v>0</v>
      </c>
      <c r="BI324" s="235">
        <f>IF(N324="nulová",J324,0)</f>
        <v>0</v>
      </c>
      <c r="BJ324" s="16" t="s">
        <v>83</v>
      </c>
      <c r="BK324" s="235">
        <f>ROUND(I324*H324,2)</f>
        <v>0</v>
      </c>
      <c r="BL324" s="16" t="s">
        <v>134</v>
      </c>
      <c r="BM324" s="234" t="s">
        <v>590</v>
      </c>
    </row>
    <row r="325" s="1" customFormat="1" ht="16.5" customHeight="1">
      <c r="B325" s="37"/>
      <c r="C325" s="223" t="s">
        <v>368</v>
      </c>
      <c r="D325" s="223" t="s">
        <v>129</v>
      </c>
      <c r="E325" s="224" t="s">
        <v>591</v>
      </c>
      <c r="F325" s="225" t="s">
        <v>592</v>
      </c>
      <c r="G325" s="226" t="s">
        <v>140</v>
      </c>
      <c r="H325" s="227">
        <v>1.317</v>
      </c>
      <c r="I325" s="228"/>
      <c r="J325" s="229">
        <f>ROUND(I325*H325,2)</f>
        <v>0</v>
      </c>
      <c r="K325" s="225" t="s">
        <v>1</v>
      </c>
      <c r="L325" s="42"/>
      <c r="M325" s="230" t="s">
        <v>1</v>
      </c>
      <c r="N325" s="231" t="s">
        <v>40</v>
      </c>
      <c r="O325" s="85"/>
      <c r="P325" s="232">
        <f>O325*H325</f>
        <v>0</v>
      </c>
      <c r="Q325" s="232">
        <v>0</v>
      </c>
      <c r="R325" s="232">
        <f>Q325*H325</f>
        <v>0</v>
      </c>
      <c r="S325" s="232">
        <v>2</v>
      </c>
      <c r="T325" s="233">
        <f>S325*H325</f>
        <v>2.6339999999999999</v>
      </c>
      <c r="AR325" s="234" t="s">
        <v>134</v>
      </c>
      <c r="AT325" s="234" t="s">
        <v>129</v>
      </c>
      <c r="AU325" s="234" t="s">
        <v>85</v>
      </c>
      <c r="AY325" s="16" t="s">
        <v>127</v>
      </c>
      <c r="BE325" s="235">
        <f>IF(N325="základní",J325,0)</f>
        <v>0</v>
      </c>
      <c r="BF325" s="235">
        <f>IF(N325="snížená",J325,0)</f>
        <v>0</v>
      </c>
      <c r="BG325" s="235">
        <f>IF(N325="zákl. přenesená",J325,0)</f>
        <v>0</v>
      </c>
      <c r="BH325" s="235">
        <f>IF(N325="sníž. přenesená",J325,0)</f>
        <v>0</v>
      </c>
      <c r="BI325" s="235">
        <f>IF(N325="nulová",J325,0)</f>
        <v>0</v>
      </c>
      <c r="BJ325" s="16" t="s">
        <v>83</v>
      </c>
      <c r="BK325" s="235">
        <f>ROUND(I325*H325,2)</f>
        <v>0</v>
      </c>
      <c r="BL325" s="16" t="s">
        <v>134</v>
      </c>
      <c r="BM325" s="234" t="s">
        <v>593</v>
      </c>
    </row>
    <row r="326" s="14" customFormat="1">
      <c r="B326" s="261"/>
      <c r="C326" s="262"/>
      <c r="D326" s="238" t="s">
        <v>136</v>
      </c>
      <c r="E326" s="263" t="s">
        <v>1</v>
      </c>
      <c r="F326" s="264" t="s">
        <v>506</v>
      </c>
      <c r="G326" s="262"/>
      <c r="H326" s="263" t="s">
        <v>1</v>
      </c>
      <c r="I326" s="265"/>
      <c r="J326" s="262"/>
      <c r="K326" s="262"/>
      <c r="L326" s="266"/>
      <c r="M326" s="267"/>
      <c r="N326" s="268"/>
      <c r="O326" s="268"/>
      <c r="P326" s="268"/>
      <c r="Q326" s="268"/>
      <c r="R326" s="268"/>
      <c r="S326" s="268"/>
      <c r="T326" s="269"/>
      <c r="AT326" s="270" t="s">
        <v>136</v>
      </c>
      <c r="AU326" s="270" t="s">
        <v>85</v>
      </c>
      <c r="AV326" s="14" t="s">
        <v>83</v>
      </c>
      <c r="AW326" s="14" t="s">
        <v>31</v>
      </c>
      <c r="AX326" s="14" t="s">
        <v>75</v>
      </c>
      <c r="AY326" s="270" t="s">
        <v>127</v>
      </c>
    </row>
    <row r="327" s="12" customFormat="1">
      <c r="B327" s="236"/>
      <c r="C327" s="237"/>
      <c r="D327" s="238" t="s">
        <v>136</v>
      </c>
      <c r="E327" s="239" t="s">
        <v>1</v>
      </c>
      <c r="F327" s="240" t="s">
        <v>507</v>
      </c>
      <c r="G327" s="237"/>
      <c r="H327" s="241">
        <v>0.29999999999999999</v>
      </c>
      <c r="I327" s="242"/>
      <c r="J327" s="237"/>
      <c r="K327" s="237"/>
      <c r="L327" s="243"/>
      <c r="M327" s="244"/>
      <c r="N327" s="245"/>
      <c r="O327" s="245"/>
      <c r="P327" s="245"/>
      <c r="Q327" s="245"/>
      <c r="R327" s="245"/>
      <c r="S327" s="245"/>
      <c r="T327" s="246"/>
      <c r="AT327" s="247" t="s">
        <v>136</v>
      </c>
      <c r="AU327" s="247" t="s">
        <v>85</v>
      </c>
      <c r="AV327" s="12" t="s">
        <v>85</v>
      </c>
      <c r="AW327" s="12" t="s">
        <v>31</v>
      </c>
      <c r="AX327" s="12" t="s">
        <v>75</v>
      </c>
      <c r="AY327" s="247" t="s">
        <v>127</v>
      </c>
    </row>
    <row r="328" s="14" customFormat="1">
      <c r="B328" s="261"/>
      <c r="C328" s="262"/>
      <c r="D328" s="238" t="s">
        <v>136</v>
      </c>
      <c r="E328" s="263" t="s">
        <v>1</v>
      </c>
      <c r="F328" s="264" t="s">
        <v>594</v>
      </c>
      <c r="G328" s="262"/>
      <c r="H328" s="263" t="s">
        <v>1</v>
      </c>
      <c r="I328" s="265"/>
      <c r="J328" s="262"/>
      <c r="K328" s="262"/>
      <c r="L328" s="266"/>
      <c r="M328" s="267"/>
      <c r="N328" s="268"/>
      <c r="O328" s="268"/>
      <c r="P328" s="268"/>
      <c r="Q328" s="268"/>
      <c r="R328" s="268"/>
      <c r="S328" s="268"/>
      <c r="T328" s="269"/>
      <c r="AT328" s="270" t="s">
        <v>136</v>
      </c>
      <c r="AU328" s="270" t="s">
        <v>85</v>
      </c>
      <c r="AV328" s="14" t="s">
        <v>83</v>
      </c>
      <c r="AW328" s="14" t="s">
        <v>31</v>
      </c>
      <c r="AX328" s="14" t="s">
        <v>75</v>
      </c>
      <c r="AY328" s="270" t="s">
        <v>127</v>
      </c>
    </row>
    <row r="329" s="12" customFormat="1">
      <c r="B329" s="236"/>
      <c r="C329" s="237"/>
      <c r="D329" s="238" t="s">
        <v>136</v>
      </c>
      <c r="E329" s="239" t="s">
        <v>1</v>
      </c>
      <c r="F329" s="240" t="s">
        <v>509</v>
      </c>
      <c r="G329" s="237"/>
      <c r="H329" s="241">
        <v>0.35999999999999999</v>
      </c>
      <c r="I329" s="242"/>
      <c r="J329" s="237"/>
      <c r="K329" s="237"/>
      <c r="L329" s="243"/>
      <c r="M329" s="244"/>
      <c r="N329" s="245"/>
      <c r="O329" s="245"/>
      <c r="P329" s="245"/>
      <c r="Q329" s="245"/>
      <c r="R329" s="245"/>
      <c r="S329" s="245"/>
      <c r="T329" s="246"/>
      <c r="AT329" s="247" t="s">
        <v>136</v>
      </c>
      <c r="AU329" s="247" t="s">
        <v>85</v>
      </c>
      <c r="AV329" s="12" t="s">
        <v>85</v>
      </c>
      <c r="AW329" s="12" t="s">
        <v>31</v>
      </c>
      <c r="AX329" s="12" t="s">
        <v>75</v>
      </c>
      <c r="AY329" s="247" t="s">
        <v>127</v>
      </c>
    </row>
    <row r="330" s="14" customFormat="1">
      <c r="B330" s="261"/>
      <c r="C330" s="262"/>
      <c r="D330" s="238" t="s">
        <v>136</v>
      </c>
      <c r="E330" s="263" t="s">
        <v>1</v>
      </c>
      <c r="F330" s="264" t="s">
        <v>522</v>
      </c>
      <c r="G330" s="262"/>
      <c r="H330" s="263" t="s">
        <v>1</v>
      </c>
      <c r="I330" s="265"/>
      <c r="J330" s="262"/>
      <c r="K330" s="262"/>
      <c r="L330" s="266"/>
      <c r="M330" s="267"/>
      <c r="N330" s="268"/>
      <c r="O330" s="268"/>
      <c r="P330" s="268"/>
      <c r="Q330" s="268"/>
      <c r="R330" s="268"/>
      <c r="S330" s="268"/>
      <c r="T330" s="269"/>
      <c r="AT330" s="270" t="s">
        <v>136</v>
      </c>
      <c r="AU330" s="270" t="s">
        <v>85</v>
      </c>
      <c r="AV330" s="14" t="s">
        <v>83</v>
      </c>
      <c r="AW330" s="14" t="s">
        <v>31</v>
      </c>
      <c r="AX330" s="14" t="s">
        <v>75</v>
      </c>
      <c r="AY330" s="270" t="s">
        <v>127</v>
      </c>
    </row>
    <row r="331" s="12" customFormat="1">
      <c r="B331" s="236"/>
      <c r="C331" s="237"/>
      <c r="D331" s="238" t="s">
        <v>136</v>
      </c>
      <c r="E331" s="239" t="s">
        <v>1</v>
      </c>
      <c r="F331" s="240" t="s">
        <v>595</v>
      </c>
      <c r="G331" s="237"/>
      <c r="H331" s="241">
        <v>0.35999999999999999</v>
      </c>
      <c r="I331" s="242"/>
      <c r="J331" s="237"/>
      <c r="K331" s="237"/>
      <c r="L331" s="243"/>
      <c r="M331" s="244"/>
      <c r="N331" s="245"/>
      <c r="O331" s="245"/>
      <c r="P331" s="245"/>
      <c r="Q331" s="245"/>
      <c r="R331" s="245"/>
      <c r="S331" s="245"/>
      <c r="T331" s="246"/>
      <c r="AT331" s="247" t="s">
        <v>136</v>
      </c>
      <c r="AU331" s="247" t="s">
        <v>85</v>
      </c>
      <c r="AV331" s="12" t="s">
        <v>85</v>
      </c>
      <c r="AW331" s="12" t="s">
        <v>31</v>
      </c>
      <c r="AX331" s="12" t="s">
        <v>75</v>
      </c>
      <c r="AY331" s="247" t="s">
        <v>127</v>
      </c>
    </row>
    <row r="332" s="14" customFormat="1">
      <c r="B332" s="261"/>
      <c r="C332" s="262"/>
      <c r="D332" s="238" t="s">
        <v>136</v>
      </c>
      <c r="E332" s="263" t="s">
        <v>1</v>
      </c>
      <c r="F332" s="264" t="s">
        <v>526</v>
      </c>
      <c r="G332" s="262"/>
      <c r="H332" s="263" t="s">
        <v>1</v>
      </c>
      <c r="I332" s="265"/>
      <c r="J332" s="262"/>
      <c r="K332" s="262"/>
      <c r="L332" s="266"/>
      <c r="M332" s="267"/>
      <c r="N332" s="268"/>
      <c r="O332" s="268"/>
      <c r="P332" s="268"/>
      <c r="Q332" s="268"/>
      <c r="R332" s="268"/>
      <c r="S332" s="268"/>
      <c r="T332" s="269"/>
      <c r="AT332" s="270" t="s">
        <v>136</v>
      </c>
      <c r="AU332" s="270" t="s">
        <v>85</v>
      </c>
      <c r="AV332" s="14" t="s">
        <v>83</v>
      </c>
      <c r="AW332" s="14" t="s">
        <v>31</v>
      </c>
      <c r="AX332" s="14" t="s">
        <v>75</v>
      </c>
      <c r="AY332" s="270" t="s">
        <v>127</v>
      </c>
    </row>
    <row r="333" s="12" customFormat="1">
      <c r="B333" s="236"/>
      <c r="C333" s="237"/>
      <c r="D333" s="238" t="s">
        <v>136</v>
      </c>
      <c r="E333" s="239" t="s">
        <v>1</v>
      </c>
      <c r="F333" s="240" t="s">
        <v>596</v>
      </c>
      <c r="G333" s="237"/>
      <c r="H333" s="241">
        <v>0.071999999999999995</v>
      </c>
      <c r="I333" s="242"/>
      <c r="J333" s="237"/>
      <c r="K333" s="237"/>
      <c r="L333" s="243"/>
      <c r="M333" s="244"/>
      <c r="N333" s="245"/>
      <c r="O333" s="245"/>
      <c r="P333" s="245"/>
      <c r="Q333" s="245"/>
      <c r="R333" s="245"/>
      <c r="S333" s="245"/>
      <c r="T333" s="246"/>
      <c r="AT333" s="247" t="s">
        <v>136</v>
      </c>
      <c r="AU333" s="247" t="s">
        <v>85</v>
      </c>
      <c r="AV333" s="12" t="s">
        <v>85</v>
      </c>
      <c r="AW333" s="12" t="s">
        <v>31</v>
      </c>
      <c r="AX333" s="12" t="s">
        <v>75</v>
      </c>
      <c r="AY333" s="247" t="s">
        <v>127</v>
      </c>
    </row>
    <row r="334" s="14" customFormat="1">
      <c r="B334" s="261"/>
      <c r="C334" s="262"/>
      <c r="D334" s="238" t="s">
        <v>136</v>
      </c>
      <c r="E334" s="263" t="s">
        <v>1</v>
      </c>
      <c r="F334" s="264" t="s">
        <v>517</v>
      </c>
      <c r="G334" s="262"/>
      <c r="H334" s="263" t="s">
        <v>1</v>
      </c>
      <c r="I334" s="265"/>
      <c r="J334" s="262"/>
      <c r="K334" s="262"/>
      <c r="L334" s="266"/>
      <c r="M334" s="267"/>
      <c r="N334" s="268"/>
      <c r="O334" s="268"/>
      <c r="P334" s="268"/>
      <c r="Q334" s="268"/>
      <c r="R334" s="268"/>
      <c r="S334" s="268"/>
      <c r="T334" s="269"/>
      <c r="AT334" s="270" t="s">
        <v>136</v>
      </c>
      <c r="AU334" s="270" t="s">
        <v>85</v>
      </c>
      <c r="AV334" s="14" t="s">
        <v>83</v>
      </c>
      <c r="AW334" s="14" t="s">
        <v>31</v>
      </c>
      <c r="AX334" s="14" t="s">
        <v>75</v>
      </c>
      <c r="AY334" s="270" t="s">
        <v>127</v>
      </c>
    </row>
    <row r="335" s="12" customFormat="1">
      <c r="B335" s="236"/>
      <c r="C335" s="237"/>
      <c r="D335" s="238" t="s">
        <v>136</v>
      </c>
      <c r="E335" s="239" t="s">
        <v>1</v>
      </c>
      <c r="F335" s="240" t="s">
        <v>597</v>
      </c>
      <c r="G335" s="237"/>
      <c r="H335" s="241">
        <v>0.22500000000000001</v>
      </c>
      <c r="I335" s="242"/>
      <c r="J335" s="237"/>
      <c r="K335" s="237"/>
      <c r="L335" s="243"/>
      <c r="M335" s="244"/>
      <c r="N335" s="245"/>
      <c r="O335" s="245"/>
      <c r="P335" s="245"/>
      <c r="Q335" s="245"/>
      <c r="R335" s="245"/>
      <c r="S335" s="245"/>
      <c r="T335" s="246"/>
      <c r="AT335" s="247" t="s">
        <v>136</v>
      </c>
      <c r="AU335" s="247" t="s">
        <v>85</v>
      </c>
      <c r="AV335" s="12" t="s">
        <v>85</v>
      </c>
      <c r="AW335" s="12" t="s">
        <v>31</v>
      </c>
      <c r="AX335" s="12" t="s">
        <v>75</v>
      </c>
      <c r="AY335" s="247" t="s">
        <v>127</v>
      </c>
    </row>
    <row r="336" s="13" customFormat="1">
      <c r="B336" s="248"/>
      <c r="C336" s="249"/>
      <c r="D336" s="238" t="s">
        <v>136</v>
      </c>
      <c r="E336" s="250" t="s">
        <v>1</v>
      </c>
      <c r="F336" s="251" t="s">
        <v>159</v>
      </c>
      <c r="G336" s="249"/>
      <c r="H336" s="252">
        <v>1.3170000000000002</v>
      </c>
      <c r="I336" s="253"/>
      <c r="J336" s="249"/>
      <c r="K336" s="249"/>
      <c r="L336" s="254"/>
      <c r="M336" s="255"/>
      <c r="N336" s="256"/>
      <c r="O336" s="256"/>
      <c r="P336" s="256"/>
      <c r="Q336" s="256"/>
      <c r="R336" s="256"/>
      <c r="S336" s="256"/>
      <c r="T336" s="257"/>
      <c r="AT336" s="258" t="s">
        <v>136</v>
      </c>
      <c r="AU336" s="258" t="s">
        <v>85</v>
      </c>
      <c r="AV336" s="13" t="s">
        <v>134</v>
      </c>
      <c r="AW336" s="13" t="s">
        <v>31</v>
      </c>
      <c r="AX336" s="13" t="s">
        <v>83</v>
      </c>
      <c r="AY336" s="258" t="s">
        <v>127</v>
      </c>
    </row>
    <row r="337" s="1" customFormat="1" ht="24" customHeight="1">
      <c r="B337" s="37"/>
      <c r="C337" s="223" t="s">
        <v>598</v>
      </c>
      <c r="D337" s="223" t="s">
        <v>129</v>
      </c>
      <c r="E337" s="224" t="s">
        <v>273</v>
      </c>
      <c r="F337" s="225" t="s">
        <v>274</v>
      </c>
      <c r="G337" s="226" t="s">
        <v>231</v>
      </c>
      <c r="H337" s="227">
        <v>347.11700000000002</v>
      </c>
      <c r="I337" s="228"/>
      <c r="J337" s="229">
        <f>ROUND(I337*H337,2)</f>
        <v>0</v>
      </c>
      <c r="K337" s="225" t="s">
        <v>133</v>
      </c>
      <c r="L337" s="42"/>
      <c r="M337" s="230" t="s">
        <v>1</v>
      </c>
      <c r="N337" s="231" t="s">
        <v>40</v>
      </c>
      <c r="O337" s="85"/>
      <c r="P337" s="232">
        <f>O337*H337</f>
        <v>0</v>
      </c>
      <c r="Q337" s="232">
        <v>0</v>
      </c>
      <c r="R337" s="232">
        <f>Q337*H337</f>
        <v>0</v>
      </c>
      <c r="S337" s="232">
        <v>0</v>
      </c>
      <c r="T337" s="233">
        <f>S337*H337</f>
        <v>0</v>
      </c>
      <c r="AR337" s="234" t="s">
        <v>134</v>
      </c>
      <c r="AT337" s="234" t="s">
        <v>129</v>
      </c>
      <c r="AU337" s="234" t="s">
        <v>85</v>
      </c>
      <c r="AY337" s="16" t="s">
        <v>127</v>
      </c>
      <c r="BE337" s="235">
        <f>IF(N337="základní",J337,0)</f>
        <v>0</v>
      </c>
      <c r="BF337" s="235">
        <f>IF(N337="snížená",J337,0)</f>
        <v>0</v>
      </c>
      <c r="BG337" s="235">
        <f>IF(N337="zákl. přenesená",J337,0)</f>
        <v>0</v>
      </c>
      <c r="BH337" s="235">
        <f>IF(N337="sníž. přenesená",J337,0)</f>
        <v>0</v>
      </c>
      <c r="BI337" s="235">
        <f>IF(N337="nulová",J337,0)</f>
        <v>0</v>
      </c>
      <c r="BJ337" s="16" t="s">
        <v>83</v>
      </c>
      <c r="BK337" s="235">
        <f>ROUND(I337*H337,2)</f>
        <v>0</v>
      </c>
      <c r="BL337" s="16" t="s">
        <v>134</v>
      </c>
      <c r="BM337" s="234" t="s">
        <v>599</v>
      </c>
    </row>
    <row r="338" s="14" customFormat="1">
      <c r="B338" s="261"/>
      <c r="C338" s="262"/>
      <c r="D338" s="238" t="s">
        <v>136</v>
      </c>
      <c r="E338" s="263" t="s">
        <v>1</v>
      </c>
      <c r="F338" s="264" t="s">
        <v>600</v>
      </c>
      <c r="G338" s="262"/>
      <c r="H338" s="263" t="s">
        <v>1</v>
      </c>
      <c r="I338" s="265"/>
      <c r="J338" s="262"/>
      <c r="K338" s="262"/>
      <c r="L338" s="266"/>
      <c r="M338" s="267"/>
      <c r="N338" s="268"/>
      <c r="O338" s="268"/>
      <c r="P338" s="268"/>
      <c r="Q338" s="268"/>
      <c r="R338" s="268"/>
      <c r="S338" s="268"/>
      <c r="T338" s="269"/>
      <c r="AT338" s="270" t="s">
        <v>136</v>
      </c>
      <c r="AU338" s="270" t="s">
        <v>85</v>
      </c>
      <c r="AV338" s="14" t="s">
        <v>83</v>
      </c>
      <c r="AW338" s="14" t="s">
        <v>31</v>
      </c>
      <c r="AX338" s="14" t="s">
        <v>75</v>
      </c>
      <c r="AY338" s="270" t="s">
        <v>127</v>
      </c>
    </row>
    <row r="339" s="12" customFormat="1">
      <c r="B339" s="236"/>
      <c r="C339" s="237"/>
      <c r="D339" s="238" t="s">
        <v>136</v>
      </c>
      <c r="E339" s="239" t="s">
        <v>1</v>
      </c>
      <c r="F339" s="240" t="s">
        <v>601</v>
      </c>
      <c r="G339" s="237"/>
      <c r="H339" s="241">
        <v>342.34699999999998</v>
      </c>
      <c r="I339" s="242"/>
      <c r="J339" s="237"/>
      <c r="K339" s="237"/>
      <c r="L339" s="243"/>
      <c r="M339" s="244"/>
      <c r="N339" s="245"/>
      <c r="O339" s="245"/>
      <c r="P339" s="245"/>
      <c r="Q339" s="245"/>
      <c r="R339" s="245"/>
      <c r="S339" s="245"/>
      <c r="T339" s="246"/>
      <c r="AT339" s="247" t="s">
        <v>136</v>
      </c>
      <c r="AU339" s="247" t="s">
        <v>85</v>
      </c>
      <c r="AV339" s="12" t="s">
        <v>85</v>
      </c>
      <c r="AW339" s="12" t="s">
        <v>31</v>
      </c>
      <c r="AX339" s="12" t="s">
        <v>75</v>
      </c>
      <c r="AY339" s="247" t="s">
        <v>127</v>
      </c>
    </row>
    <row r="340" s="14" customFormat="1">
      <c r="B340" s="261"/>
      <c r="C340" s="262"/>
      <c r="D340" s="238" t="s">
        <v>136</v>
      </c>
      <c r="E340" s="263" t="s">
        <v>1</v>
      </c>
      <c r="F340" s="264" t="s">
        <v>522</v>
      </c>
      <c r="G340" s="262"/>
      <c r="H340" s="263" t="s">
        <v>1</v>
      </c>
      <c r="I340" s="265"/>
      <c r="J340" s="262"/>
      <c r="K340" s="262"/>
      <c r="L340" s="266"/>
      <c r="M340" s="267"/>
      <c r="N340" s="268"/>
      <c r="O340" s="268"/>
      <c r="P340" s="268"/>
      <c r="Q340" s="268"/>
      <c r="R340" s="268"/>
      <c r="S340" s="268"/>
      <c r="T340" s="269"/>
      <c r="AT340" s="270" t="s">
        <v>136</v>
      </c>
      <c r="AU340" s="270" t="s">
        <v>85</v>
      </c>
      <c r="AV340" s="14" t="s">
        <v>83</v>
      </c>
      <c r="AW340" s="14" t="s">
        <v>31</v>
      </c>
      <c r="AX340" s="14" t="s">
        <v>75</v>
      </c>
      <c r="AY340" s="270" t="s">
        <v>127</v>
      </c>
    </row>
    <row r="341" s="12" customFormat="1">
      <c r="B341" s="236"/>
      <c r="C341" s="237"/>
      <c r="D341" s="238" t="s">
        <v>136</v>
      </c>
      <c r="E341" s="239" t="s">
        <v>1</v>
      </c>
      <c r="F341" s="240" t="s">
        <v>602</v>
      </c>
      <c r="G341" s="237"/>
      <c r="H341" s="241">
        <v>1.8</v>
      </c>
      <c r="I341" s="242"/>
      <c r="J341" s="237"/>
      <c r="K341" s="237"/>
      <c r="L341" s="243"/>
      <c r="M341" s="244"/>
      <c r="N341" s="245"/>
      <c r="O341" s="245"/>
      <c r="P341" s="245"/>
      <c r="Q341" s="245"/>
      <c r="R341" s="245"/>
      <c r="S341" s="245"/>
      <c r="T341" s="246"/>
      <c r="AT341" s="247" t="s">
        <v>136</v>
      </c>
      <c r="AU341" s="247" t="s">
        <v>85</v>
      </c>
      <c r="AV341" s="12" t="s">
        <v>85</v>
      </c>
      <c r="AW341" s="12" t="s">
        <v>31</v>
      </c>
      <c r="AX341" s="12" t="s">
        <v>75</v>
      </c>
      <c r="AY341" s="247" t="s">
        <v>127</v>
      </c>
    </row>
    <row r="342" s="14" customFormat="1">
      <c r="B342" s="261"/>
      <c r="C342" s="262"/>
      <c r="D342" s="238" t="s">
        <v>136</v>
      </c>
      <c r="E342" s="263" t="s">
        <v>1</v>
      </c>
      <c r="F342" s="264" t="s">
        <v>526</v>
      </c>
      <c r="G342" s="262"/>
      <c r="H342" s="263" t="s">
        <v>1</v>
      </c>
      <c r="I342" s="265"/>
      <c r="J342" s="262"/>
      <c r="K342" s="262"/>
      <c r="L342" s="266"/>
      <c r="M342" s="267"/>
      <c r="N342" s="268"/>
      <c r="O342" s="268"/>
      <c r="P342" s="268"/>
      <c r="Q342" s="268"/>
      <c r="R342" s="268"/>
      <c r="S342" s="268"/>
      <c r="T342" s="269"/>
      <c r="AT342" s="270" t="s">
        <v>136</v>
      </c>
      <c r="AU342" s="270" t="s">
        <v>85</v>
      </c>
      <c r="AV342" s="14" t="s">
        <v>83</v>
      </c>
      <c r="AW342" s="14" t="s">
        <v>31</v>
      </c>
      <c r="AX342" s="14" t="s">
        <v>75</v>
      </c>
      <c r="AY342" s="270" t="s">
        <v>127</v>
      </c>
    </row>
    <row r="343" s="12" customFormat="1">
      <c r="B343" s="236"/>
      <c r="C343" s="237"/>
      <c r="D343" s="238" t="s">
        <v>136</v>
      </c>
      <c r="E343" s="239" t="s">
        <v>1</v>
      </c>
      <c r="F343" s="240" t="s">
        <v>603</v>
      </c>
      <c r="G343" s="237"/>
      <c r="H343" s="241">
        <v>0.71999999999999997</v>
      </c>
      <c r="I343" s="242"/>
      <c r="J343" s="237"/>
      <c r="K343" s="237"/>
      <c r="L343" s="243"/>
      <c r="M343" s="244"/>
      <c r="N343" s="245"/>
      <c r="O343" s="245"/>
      <c r="P343" s="245"/>
      <c r="Q343" s="245"/>
      <c r="R343" s="245"/>
      <c r="S343" s="245"/>
      <c r="T343" s="246"/>
      <c r="AT343" s="247" t="s">
        <v>136</v>
      </c>
      <c r="AU343" s="247" t="s">
        <v>85</v>
      </c>
      <c r="AV343" s="12" t="s">
        <v>85</v>
      </c>
      <c r="AW343" s="12" t="s">
        <v>31</v>
      </c>
      <c r="AX343" s="12" t="s">
        <v>75</v>
      </c>
      <c r="AY343" s="247" t="s">
        <v>127</v>
      </c>
    </row>
    <row r="344" s="14" customFormat="1">
      <c r="B344" s="261"/>
      <c r="C344" s="262"/>
      <c r="D344" s="238" t="s">
        <v>136</v>
      </c>
      <c r="E344" s="263" t="s">
        <v>1</v>
      </c>
      <c r="F344" s="264" t="s">
        <v>604</v>
      </c>
      <c r="G344" s="262"/>
      <c r="H344" s="263" t="s">
        <v>1</v>
      </c>
      <c r="I344" s="265"/>
      <c r="J344" s="262"/>
      <c r="K344" s="262"/>
      <c r="L344" s="266"/>
      <c r="M344" s="267"/>
      <c r="N344" s="268"/>
      <c r="O344" s="268"/>
      <c r="P344" s="268"/>
      <c r="Q344" s="268"/>
      <c r="R344" s="268"/>
      <c r="S344" s="268"/>
      <c r="T344" s="269"/>
      <c r="AT344" s="270" t="s">
        <v>136</v>
      </c>
      <c r="AU344" s="270" t="s">
        <v>85</v>
      </c>
      <c r="AV344" s="14" t="s">
        <v>83</v>
      </c>
      <c r="AW344" s="14" t="s">
        <v>31</v>
      </c>
      <c r="AX344" s="14" t="s">
        <v>75</v>
      </c>
      <c r="AY344" s="270" t="s">
        <v>127</v>
      </c>
    </row>
    <row r="345" s="12" customFormat="1">
      <c r="B345" s="236"/>
      <c r="C345" s="237"/>
      <c r="D345" s="238" t="s">
        <v>136</v>
      </c>
      <c r="E345" s="239" t="s">
        <v>1</v>
      </c>
      <c r="F345" s="240" t="s">
        <v>605</v>
      </c>
      <c r="G345" s="237"/>
      <c r="H345" s="241">
        <v>2.25</v>
      </c>
      <c r="I345" s="242"/>
      <c r="J345" s="237"/>
      <c r="K345" s="237"/>
      <c r="L345" s="243"/>
      <c r="M345" s="244"/>
      <c r="N345" s="245"/>
      <c r="O345" s="245"/>
      <c r="P345" s="245"/>
      <c r="Q345" s="245"/>
      <c r="R345" s="245"/>
      <c r="S345" s="245"/>
      <c r="T345" s="246"/>
      <c r="AT345" s="247" t="s">
        <v>136</v>
      </c>
      <c r="AU345" s="247" t="s">
        <v>85</v>
      </c>
      <c r="AV345" s="12" t="s">
        <v>85</v>
      </c>
      <c r="AW345" s="12" t="s">
        <v>31</v>
      </c>
      <c r="AX345" s="12" t="s">
        <v>75</v>
      </c>
      <c r="AY345" s="247" t="s">
        <v>127</v>
      </c>
    </row>
    <row r="346" s="13" customFormat="1">
      <c r="B346" s="248"/>
      <c r="C346" s="249"/>
      <c r="D346" s="238" t="s">
        <v>136</v>
      </c>
      <c r="E346" s="250" t="s">
        <v>1</v>
      </c>
      <c r="F346" s="251" t="s">
        <v>159</v>
      </c>
      <c r="G346" s="249"/>
      <c r="H346" s="252">
        <v>347.11700000000002</v>
      </c>
      <c r="I346" s="253"/>
      <c r="J346" s="249"/>
      <c r="K346" s="249"/>
      <c r="L346" s="254"/>
      <c r="M346" s="255"/>
      <c r="N346" s="256"/>
      <c r="O346" s="256"/>
      <c r="P346" s="256"/>
      <c r="Q346" s="256"/>
      <c r="R346" s="256"/>
      <c r="S346" s="256"/>
      <c r="T346" s="257"/>
      <c r="AT346" s="258" t="s">
        <v>136</v>
      </c>
      <c r="AU346" s="258" t="s">
        <v>85</v>
      </c>
      <c r="AV346" s="13" t="s">
        <v>134</v>
      </c>
      <c r="AW346" s="13" t="s">
        <v>31</v>
      </c>
      <c r="AX346" s="13" t="s">
        <v>83</v>
      </c>
      <c r="AY346" s="258" t="s">
        <v>127</v>
      </c>
    </row>
    <row r="347" s="1" customFormat="1" ht="24" customHeight="1">
      <c r="B347" s="37"/>
      <c r="C347" s="223" t="s">
        <v>606</v>
      </c>
      <c r="D347" s="223" t="s">
        <v>129</v>
      </c>
      <c r="E347" s="224" t="s">
        <v>282</v>
      </c>
      <c r="F347" s="225" t="s">
        <v>283</v>
      </c>
      <c r="G347" s="226" t="s">
        <v>140</v>
      </c>
      <c r="H347" s="227">
        <v>29.369</v>
      </c>
      <c r="I347" s="228"/>
      <c r="J347" s="229">
        <f>ROUND(I347*H347,2)</f>
        <v>0</v>
      </c>
      <c r="K347" s="225" t="s">
        <v>133</v>
      </c>
      <c r="L347" s="42"/>
      <c r="M347" s="230" t="s">
        <v>1</v>
      </c>
      <c r="N347" s="231" t="s">
        <v>40</v>
      </c>
      <c r="O347" s="85"/>
      <c r="P347" s="232">
        <f>O347*H347</f>
        <v>0</v>
      </c>
      <c r="Q347" s="232">
        <v>0</v>
      </c>
      <c r="R347" s="232">
        <f>Q347*H347</f>
        <v>0</v>
      </c>
      <c r="S347" s="232">
        <v>1.25</v>
      </c>
      <c r="T347" s="233">
        <f>S347*H347</f>
        <v>36.71125</v>
      </c>
      <c r="AR347" s="234" t="s">
        <v>134</v>
      </c>
      <c r="AT347" s="234" t="s">
        <v>129</v>
      </c>
      <c r="AU347" s="234" t="s">
        <v>85</v>
      </c>
      <c r="AY347" s="16" t="s">
        <v>127</v>
      </c>
      <c r="BE347" s="235">
        <f>IF(N347="základní",J347,0)</f>
        <v>0</v>
      </c>
      <c r="BF347" s="235">
        <f>IF(N347="snížená",J347,0)</f>
        <v>0</v>
      </c>
      <c r="BG347" s="235">
        <f>IF(N347="zákl. přenesená",J347,0)</f>
        <v>0</v>
      </c>
      <c r="BH347" s="235">
        <f>IF(N347="sníž. přenesená",J347,0)</f>
        <v>0</v>
      </c>
      <c r="BI347" s="235">
        <f>IF(N347="nulová",J347,0)</f>
        <v>0</v>
      </c>
      <c r="BJ347" s="16" t="s">
        <v>83</v>
      </c>
      <c r="BK347" s="235">
        <f>ROUND(I347*H347,2)</f>
        <v>0</v>
      </c>
      <c r="BL347" s="16" t="s">
        <v>134</v>
      </c>
      <c r="BM347" s="234" t="s">
        <v>607</v>
      </c>
    </row>
    <row r="348" s="13" customFormat="1">
      <c r="B348" s="248"/>
      <c r="C348" s="249"/>
      <c r="D348" s="238" t="s">
        <v>136</v>
      </c>
      <c r="E348" s="250" t="s">
        <v>1</v>
      </c>
      <c r="F348" s="251" t="s">
        <v>159</v>
      </c>
      <c r="G348" s="249"/>
      <c r="H348" s="252">
        <v>29.369</v>
      </c>
      <c r="I348" s="253"/>
      <c r="J348" s="249"/>
      <c r="K348" s="249"/>
      <c r="L348" s="254"/>
      <c r="M348" s="255"/>
      <c r="N348" s="256"/>
      <c r="O348" s="256"/>
      <c r="P348" s="256"/>
      <c r="Q348" s="256"/>
      <c r="R348" s="256"/>
      <c r="S348" s="256"/>
      <c r="T348" s="257"/>
      <c r="AT348" s="258" t="s">
        <v>136</v>
      </c>
      <c r="AU348" s="258" t="s">
        <v>85</v>
      </c>
      <c r="AV348" s="13" t="s">
        <v>134</v>
      </c>
      <c r="AW348" s="13" t="s">
        <v>31</v>
      </c>
      <c r="AX348" s="13" t="s">
        <v>75</v>
      </c>
      <c r="AY348" s="258" t="s">
        <v>127</v>
      </c>
    </row>
    <row r="349" s="1" customFormat="1" ht="24" customHeight="1">
      <c r="B349" s="37"/>
      <c r="C349" s="223" t="s">
        <v>608</v>
      </c>
      <c r="D349" s="223" t="s">
        <v>129</v>
      </c>
      <c r="E349" s="224" t="s">
        <v>609</v>
      </c>
      <c r="F349" s="225" t="s">
        <v>610</v>
      </c>
      <c r="G349" s="226" t="s">
        <v>231</v>
      </c>
      <c r="H349" s="227">
        <v>4.7699999999999996</v>
      </c>
      <c r="I349" s="228"/>
      <c r="J349" s="229">
        <f>ROUND(I349*H349,2)</f>
        <v>0</v>
      </c>
      <c r="K349" s="225" t="s">
        <v>133</v>
      </c>
      <c r="L349" s="42"/>
      <c r="M349" s="230" t="s">
        <v>1</v>
      </c>
      <c r="N349" s="231" t="s">
        <v>40</v>
      </c>
      <c r="O349" s="85"/>
      <c r="P349" s="232">
        <f>O349*H349</f>
        <v>0</v>
      </c>
      <c r="Q349" s="232">
        <v>0.00158</v>
      </c>
      <c r="R349" s="232">
        <f>Q349*H349</f>
        <v>0.0075365999999999992</v>
      </c>
      <c r="S349" s="232">
        <v>0</v>
      </c>
      <c r="T349" s="233">
        <f>S349*H349</f>
        <v>0</v>
      </c>
      <c r="AR349" s="234" t="s">
        <v>134</v>
      </c>
      <c r="AT349" s="234" t="s">
        <v>129</v>
      </c>
      <c r="AU349" s="234" t="s">
        <v>85</v>
      </c>
      <c r="AY349" s="16" t="s">
        <v>127</v>
      </c>
      <c r="BE349" s="235">
        <f>IF(N349="základní",J349,0)</f>
        <v>0</v>
      </c>
      <c r="BF349" s="235">
        <f>IF(N349="snížená",J349,0)</f>
        <v>0</v>
      </c>
      <c r="BG349" s="235">
        <f>IF(N349="zákl. přenesená",J349,0)</f>
        <v>0</v>
      </c>
      <c r="BH349" s="235">
        <f>IF(N349="sníž. přenesená",J349,0)</f>
        <v>0</v>
      </c>
      <c r="BI349" s="235">
        <f>IF(N349="nulová",J349,0)</f>
        <v>0</v>
      </c>
      <c r="BJ349" s="16" t="s">
        <v>83</v>
      </c>
      <c r="BK349" s="235">
        <f>ROUND(I349*H349,2)</f>
        <v>0</v>
      </c>
      <c r="BL349" s="16" t="s">
        <v>134</v>
      </c>
      <c r="BM349" s="234" t="s">
        <v>611</v>
      </c>
    </row>
    <row r="350" s="14" customFormat="1">
      <c r="B350" s="261"/>
      <c r="C350" s="262"/>
      <c r="D350" s="238" t="s">
        <v>136</v>
      </c>
      <c r="E350" s="263" t="s">
        <v>1</v>
      </c>
      <c r="F350" s="264" t="s">
        <v>522</v>
      </c>
      <c r="G350" s="262"/>
      <c r="H350" s="263" t="s">
        <v>1</v>
      </c>
      <c r="I350" s="265"/>
      <c r="J350" s="262"/>
      <c r="K350" s="262"/>
      <c r="L350" s="266"/>
      <c r="M350" s="267"/>
      <c r="N350" s="268"/>
      <c r="O350" s="268"/>
      <c r="P350" s="268"/>
      <c r="Q350" s="268"/>
      <c r="R350" s="268"/>
      <c r="S350" s="268"/>
      <c r="T350" s="269"/>
      <c r="AT350" s="270" t="s">
        <v>136</v>
      </c>
      <c r="AU350" s="270" t="s">
        <v>85</v>
      </c>
      <c r="AV350" s="14" t="s">
        <v>83</v>
      </c>
      <c r="AW350" s="14" t="s">
        <v>31</v>
      </c>
      <c r="AX350" s="14" t="s">
        <v>75</v>
      </c>
      <c r="AY350" s="270" t="s">
        <v>127</v>
      </c>
    </row>
    <row r="351" s="12" customFormat="1">
      <c r="B351" s="236"/>
      <c r="C351" s="237"/>
      <c r="D351" s="238" t="s">
        <v>136</v>
      </c>
      <c r="E351" s="239" t="s">
        <v>1</v>
      </c>
      <c r="F351" s="240" t="s">
        <v>602</v>
      </c>
      <c r="G351" s="237"/>
      <c r="H351" s="241">
        <v>1.8</v>
      </c>
      <c r="I351" s="242"/>
      <c r="J351" s="237"/>
      <c r="K351" s="237"/>
      <c r="L351" s="243"/>
      <c r="M351" s="244"/>
      <c r="N351" s="245"/>
      <c r="O351" s="245"/>
      <c r="P351" s="245"/>
      <c r="Q351" s="245"/>
      <c r="R351" s="245"/>
      <c r="S351" s="245"/>
      <c r="T351" s="246"/>
      <c r="AT351" s="247" t="s">
        <v>136</v>
      </c>
      <c r="AU351" s="247" t="s">
        <v>85</v>
      </c>
      <c r="AV351" s="12" t="s">
        <v>85</v>
      </c>
      <c r="AW351" s="12" t="s">
        <v>31</v>
      </c>
      <c r="AX351" s="12" t="s">
        <v>75</v>
      </c>
      <c r="AY351" s="247" t="s">
        <v>127</v>
      </c>
    </row>
    <row r="352" s="14" customFormat="1">
      <c r="B352" s="261"/>
      <c r="C352" s="262"/>
      <c r="D352" s="238" t="s">
        <v>136</v>
      </c>
      <c r="E352" s="263" t="s">
        <v>1</v>
      </c>
      <c r="F352" s="264" t="s">
        <v>526</v>
      </c>
      <c r="G352" s="262"/>
      <c r="H352" s="263" t="s">
        <v>1</v>
      </c>
      <c r="I352" s="265"/>
      <c r="J352" s="262"/>
      <c r="K352" s="262"/>
      <c r="L352" s="266"/>
      <c r="M352" s="267"/>
      <c r="N352" s="268"/>
      <c r="O352" s="268"/>
      <c r="P352" s="268"/>
      <c r="Q352" s="268"/>
      <c r="R352" s="268"/>
      <c r="S352" s="268"/>
      <c r="T352" s="269"/>
      <c r="AT352" s="270" t="s">
        <v>136</v>
      </c>
      <c r="AU352" s="270" t="s">
        <v>85</v>
      </c>
      <c r="AV352" s="14" t="s">
        <v>83</v>
      </c>
      <c r="AW352" s="14" t="s">
        <v>31</v>
      </c>
      <c r="AX352" s="14" t="s">
        <v>75</v>
      </c>
      <c r="AY352" s="270" t="s">
        <v>127</v>
      </c>
    </row>
    <row r="353" s="12" customFormat="1">
      <c r="B353" s="236"/>
      <c r="C353" s="237"/>
      <c r="D353" s="238" t="s">
        <v>136</v>
      </c>
      <c r="E353" s="239" t="s">
        <v>1</v>
      </c>
      <c r="F353" s="240" t="s">
        <v>603</v>
      </c>
      <c r="G353" s="237"/>
      <c r="H353" s="241">
        <v>0.71999999999999997</v>
      </c>
      <c r="I353" s="242"/>
      <c r="J353" s="237"/>
      <c r="K353" s="237"/>
      <c r="L353" s="243"/>
      <c r="M353" s="244"/>
      <c r="N353" s="245"/>
      <c r="O353" s="245"/>
      <c r="P353" s="245"/>
      <c r="Q353" s="245"/>
      <c r="R353" s="245"/>
      <c r="S353" s="245"/>
      <c r="T353" s="246"/>
      <c r="AT353" s="247" t="s">
        <v>136</v>
      </c>
      <c r="AU353" s="247" t="s">
        <v>85</v>
      </c>
      <c r="AV353" s="12" t="s">
        <v>85</v>
      </c>
      <c r="AW353" s="12" t="s">
        <v>31</v>
      </c>
      <c r="AX353" s="12" t="s">
        <v>75</v>
      </c>
      <c r="AY353" s="247" t="s">
        <v>127</v>
      </c>
    </row>
    <row r="354" s="14" customFormat="1">
      <c r="B354" s="261"/>
      <c r="C354" s="262"/>
      <c r="D354" s="238" t="s">
        <v>136</v>
      </c>
      <c r="E354" s="263" t="s">
        <v>1</v>
      </c>
      <c r="F354" s="264" t="s">
        <v>604</v>
      </c>
      <c r="G354" s="262"/>
      <c r="H354" s="263" t="s">
        <v>1</v>
      </c>
      <c r="I354" s="265"/>
      <c r="J354" s="262"/>
      <c r="K354" s="262"/>
      <c r="L354" s="266"/>
      <c r="M354" s="267"/>
      <c r="N354" s="268"/>
      <c r="O354" s="268"/>
      <c r="P354" s="268"/>
      <c r="Q354" s="268"/>
      <c r="R354" s="268"/>
      <c r="S354" s="268"/>
      <c r="T354" s="269"/>
      <c r="AT354" s="270" t="s">
        <v>136</v>
      </c>
      <c r="AU354" s="270" t="s">
        <v>85</v>
      </c>
      <c r="AV354" s="14" t="s">
        <v>83</v>
      </c>
      <c r="AW354" s="14" t="s">
        <v>31</v>
      </c>
      <c r="AX354" s="14" t="s">
        <v>75</v>
      </c>
      <c r="AY354" s="270" t="s">
        <v>127</v>
      </c>
    </row>
    <row r="355" s="12" customFormat="1">
      <c r="B355" s="236"/>
      <c r="C355" s="237"/>
      <c r="D355" s="238" t="s">
        <v>136</v>
      </c>
      <c r="E355" s="239" t="s">
        <v>1</v>
      </c>
      <c r="F355" s="240" t="s">
        <v>605</v>
      </c>
      <c r="G355" s="237"/>
      <c r="H355" s="241">
        <v>2.25</v>
      </c>
      <c r="I355" s="242"/>
      <c r="J355" s="237"/>
      <c r="K355" s="237"/>
      <c r="L355" s="243"/>
      <c r="M355" s="244"/>
      <c r="N355" s="245"/>
      <c r="O355" s="245"/>
      <c r="P355" s="245"/>
      <c r="Q355" s="245"/>
      <c r="R355" s="245"/>
      <c r="S355" s="245"/>
      <c r="T355" s="246"/>
      <c r="AT355" s="247" t="s">
        <v>136</v>
      </c>
      <c r="AU355" s="247" t="s">
        <v>85</v>
      </c>
      <c r="AV355" s="12" t="s">
        <v>85</v>
      </c>
      <c r="AW355" s="12" t="s">
        <v>31</v>
      </c>
      <c r="AX355" s="12" t="s">
        <v>75</v>
      </c>
      <c r="AY355" s="247" t="s">
        <v>127</v>
      </c>
    </row>
    <row r="356" s="13" customFormat="1">
      <c r="B356" s="248"/>
      <c r="C356" s="249"/>
      <c r="D356" s="238" t="s">
        <v>136</v>
      </c>
      <c r="E356" s="250" t="s">
        <v>1</v>
      </c>
      <c r="F356" s="251" t="s">
        <v>159</v>
      </c>
      <c r="G356" s="249"/>
      <c r="H356" s="252">
        <v>4.7699999999999996</v>
      </c>
      <c r="I356" s="253"/>
      <c r="J356" s="249"/>
      <c r="K356" s="249"/>
      <c r="L356" s="254"/>
      <c r="M356" s="255"/>
      <c r="N356" s="256"/>
      <c r="O356" s="256"/>
      <c r="P356" s="256"/>
      <c r="Q356" s="256"/>
      <c r="R356" s="256"/>
      <c r="S356" s="256"/>
      <c r="T356" s="257"/>
      <c r="AT356" s="258" t="s">
        <v>136</v>
      </c>
      <c r="AU356" s="258" t="s">
        <v>85</v>
      </c>
      <c r="AV356" s="13" t="s">
        <v>134</v>
      </c>
      <c r="AW356" s="13" t="s">
        <v>31</v>
      </c>
      <c r="AX356" s="13" t="s">
        <v>83</v>
      </c>
      <c r="AY356" s="258" t="s">
        <v>127</v>
      </c>
    </row>
    <row r="357" s="11" customFormat="1" ht="22.8" customHeight="1">
      <c r="B357" s="207"/>
      <c r="C357" s="208"/>
      <c r="D357" s="209" t="s">
        <v>74</v>
      </c>
      <c r="E357" s="221" t="s">
        <v>286</v>
      </c>
      <c r="F357" s="221" t="s">
        <v>287</v>
      </c>
      <c r="G357" s="208"/>
      <c r="H357" s="208"/>
      <c r="I357" s="211"/>
      <c r="J357" s="222">
        <f>BK357</f>
        <v>0</v>
      </c>
      <c r="K357" s="208"/>
      <c r="L357" s="213"/>
      <c r="M357" s="214"/>
      <c r="N357" s="215"/>
      <c r="O357" s="215"/>
      <c r="P357" s="216">
        <f>SUM(P358:P362)</f>
        <v>0</v>
      </c>
      <c r="Q357" s="215"/>
      <c r="R357" s="216">
        <f>SUM(R358:R362)</f>
        <v>0</v>
      </c>
      <c r="S357" s="215"/>
      <c r="T357" s="217">
        <f>SUM(T358:T362)</f>
        <v>0</v>
      </c>
      <c r="AR357" s="218" t="s">
        <v>83</v>
      </c>
      <c r="AT357" s="219" t="s">
        <v>74</v>
      </c>
      <c r="AU357" s="219" t="s">
        <v>83</v>
      </c>
      <c r="AY357" s="218" t="s">
        <v>127</v>
      </c>
      <c r="BK357" s="220">
        <f>SUM(BK358:BK362)</f>
        <v>0</v>
      </c>
    </row>
    <row r="358" s="1" customFormat="1" ht="24" customHeight="1">
      <c r="B358" s="37"/>
      <c r="C358" s="223" t="s">
        <v>612</v>
      </c>
      <c r="D358" s="223" t="s">
        <v>129</v>
      </c>
      <c r="E358" s="224" t="s">
        <v>289</v>
      </c>
      <c r="F358" s="225" t="s">
        <v>290</v>
      </c>
      <c r="G358" s="226" t="s">
        <v>190</v>
      </c>
      <c r="H358" s="227">
        <v>22.704000000000001</v>
      </c>
      <c r="I358" s="228"/>
      <c r="J358" s="229">
        <f>ROUND(I358*H358,2)</f>
        <v>0</v>
      </c>
      <c r="K358" s="225" t="s">
        <v>133</v>
      </c>
      <c r="L358" s="42"/>
      <c r="M358" s="230" t="s">
        <v>1</v>
      </c>
      <c r="N358" s="231" t="s">
        <v>40</v>
      </c>
      <c r="O358" s="85"/>
      <c r="P358" s="232">
        <f>O358*H358</f>
        <v>0</v>
      </c>
      <c r="Q358" s="232">
        <v>0</v>
      </c>
      <c r="R358" s="232">
        <f>Q358*H358</f>
        <v>0</v>
      </c>
      <c r="S358" s="232">
        <v>0</v>
      </c>
      <c r="T358" s="233">
        <f>S358*H358</f>
        <v>0</v>
      </c>
      <c r="AR358" s="234" t="s">
        <v>134</v>
      </c>
      <c r="AT358" s="234" t="s">
        <v>129</v>
      </c>
      <c r="AU358" s="234" t="s">
        <v>85</v>
      </c>
      <c r="AY358" s="16" t="s">
        <v>127</v>
      </c>
      <c r="BE358" s="235">
        <f>IF(N358="základní",J358,0)</f>
        <v>0</v>
      </c>
      <c r="BF358" s="235">
        <f>IF(N358="snížená",J358,0)</f>
        <v>0</v>
      </c>
      <c r="BG358" s="235">
        <f>IF(N358="zákl. přenesená",J358,0)</f>
        <v>0</v>
      </c>
      <c r="BH358" s="235">
        <f>IF(N358="sníž. přenesená",J358,0)</f>
        <v>0</v>
      </c>
      <c r="BI358" s="235">
        <f>IF(N358="nulová",J358,0)</f>
        <v>0</v>
      </c>
      <c r="BJ358" s="16" t="s">
        <v>83</v>
      </c>
      <c r="BK358" s="235">
        <f>ROUND(I358*H358,2)</f>
        <v>0</v>
      </c>
      <c r="BL358" s="16" t="s">
        <v>134</v>
      </c>
      <c r="BM358" s="234" t="s">
        <v>613</v>
      </c>
    </row>
    <row r="359" s="1" customFormat="1" ht="48" customHeight="1">
      <c r="B359" s="37"/>
      <c r="C359" s="223" t="s">
        <v>614</v>
      </c>
      <c r="D359" s="223" t="s">
        <v>129</v>
      </c>
      <c r="E359" s="224" t="s">
        <v>293</v>
      </c>
      <c r="F359" s="225" t="s">
        <v>294</v>
      </c>
      <c r="G359" s="226" t="s">
        <v>190</v>
      </c>
      <c r="H359" s="227">
        <v>22.704000000000001</v>
      </c>
      <c r="I359" s="228"/>
      <c r="J359" s="229">
        <f>ROUND(I359*H359,2)</f>
        <v>0</v>
      </c>
      <c r="K359" s="225" t="s">
        <v>133</v>
      </c>
      <c r="L359" s="42"/>
      <c r="M359" s="230" t="s">
        <v>1</v>
      </c>
      <c r="N359" s="231" t="s">
        <v>40</v>
      </c>
      <c r="O359" s="85"/>
      <c r="P359" s="232">
        <f>O359*H359</f>
        <v>0</v>
      </c>
      <c r="Q359" s="232">
        <v>0</v>
      </c>
      <c r="R359" s="232">
        <f>Q359*H359</f>
        <v>0</v>
      </c>
      <c r="S359" s="232">
        <v>0</v>
      </c>
      <c r="T359" s="233">
        <f>S359*H359</f>
        <v>0</v>
      </c>
      <c r="AR359" s="234" t="s">
        <v>134</v>
      </c>
      <c r="AT359" s="234" t="s">
        <v>129</v>
      </c>
      <c r="AU359" s="234" t="s">
        <v>85</v>
      </c>
      <c r="AY359" s="16" t="s">
        <v>127</v>
      </c>
      <c r="BE359" s="235">
        <f>IF(N359="základní",J359,0)</f>
        <v>0</v>
      </c>
      <c r="BF359" s="235">
        <f>IF(N359="snížená",J359,0)</f>
        <v>0</v>
      </c>
      <c r="BG359" s="235">
        <f>IF(N359="zákl. přenesená",J359,0)</f>
        <v>0</v>
      </c>
      <c r="BH359" s="235">
        <f>IF(N359="sníž. přenesená",J359,0)</f>
        <v>0</v>
      </c>
      <c r="BI359" s="235">
        <f>IF(N359="nulová",J359,0)</f>
        <v>0</v>
      </c>
      <c r="BJ359" s="16" t="s">
        <v>83</v>
      </c>
      <c r="BK359" s="235">
        <f>ROUND(I359*H359,2)</f>
        <v>0</v>
      </c>
      <c r="BL359" s="16" t="s">
        <v>134</v>
      </c>
      <c r="BM359" s="234" t="s">
        <v>615</v>
      </c>
    </row>
    <row r="360" s="1" customFormat="1" ht="36" customHeight="1">
      <c r="B360" s="37"/>
      <c r="C360" s="223" t="s">
        <v>616</v>
      </c>
      <c r="D360" s="223" t="s">
        <v>129</v>
      </c>
      <c r="E360" s="224" t="s">
        <v>297</v>
      </c>
      <c r="F360" s="225" t="s">
        <v>298</v>
      </c>
      <c r="G360" s="226" t="s">
        <v>190</v>
      </c>
      <c r="H360" s="227">
        <v>22.704000000000001</v>
      </c>
      <c r="I360" s="228"/>
      <c r="J360" s="229">
        <f>ROUND(I360*H360,2)</f>
        <v>0</v>
      </c>
      <c r="K360" s="225" t="s">
        <v>133</v>
      </c>
      <c r="L360" s="42"/>
      <c r="M360" s="230" t="s">
        <v>1</v>
      </c>
      <c r="N360" s="231" t="s">
        <v>40</v>
      </c>
      <c r="O360" s="85"/>
      <c r="P360" s="232">
        <f>O360*H360</f>
        <v>0</v>
      </c>
      <c r="Q360" s="232">
        <v>0</v>
      </c>
      <c r="R360" s="232">
        <f>Q360*H360</f>
        <v>0</v>
      </c>
      <c r="S360" s="232">
        <v>0</v>
      </c>
      <c r="T360" s="233">
        <f>S360*H360</f>
        <v>0</v>
      </c>
      <c r="AR360" s="234" t="s">
        <v>134</v>
      </c>
      <c r="AT360" s="234" t="s">
        <v>129</v>
      </c>
      <c r="AU360" s="234" t="s">
        <v>85</v>
      </c>
      <c r="AY360" s="16" t="s">
        <v>127</v>
      </c>
      <c r="BE360" s="235">
        <f>IF(N360="základní",J360,0)</f>
        <v>0</v>
      </c>
      <c r="BF360" s="235">
        <f>IF(N360="snížená",J360,0)</f>
        <v>0</v>
      </c>
      <c r="BG360" s="235">
        <f>IF(N360="zákl. přenesená",J360,0)</f>
        <v>0</v>
      </c>
      <c r="BH360" s="235">
        <f>IF(N360="sníž. přenesená",J360,0)</f>
        <v>0</v>
      </c>
      <c r="BI360" s="235">
        <f>IF(N360="nulová",J360,0)</f>
        <v>0</v>
      </c>
      <c r="BJ360" s="16" t="s">
        <v>83</v>
      </c>
      <c r="BK360" s="235">
        <f>ROUND(I360*H360,2)</f>
        <v>0</v>
      </c>
      <c r="BL360" s="16" t="s">
        <v>134</v>
      </c>
      <c r="BM360" s="234" t="s">
        <v>617</v>
      </c>
    </row>
    <row r="361" s="1" customFormat="1" ht="48" customHeight="1">
      <c r="B361" s="37"/>
      <c r="C361" s="223" t="s">
        <v>618</v>
      </c>
      <c r="D361" s="223" t="s">
        <v>129</v>
      </c>
      <c r="E361" s="224" t="s">
        <v>301</v>
      </c>
      <c r="F361" s="225" t="s">
        <v>302</v>
      </c>
      <c r="G361" s="226" t="s">
        <v>190</v>
      </c>
      <c r="H361" s="227">
        <v>272.44799999999998</v>
      </c>
      <c r="I361" s="228"/>
      <c r="J361" s="229">
        <f>ROUND(I361*H361,2)</f>
        <v>0</v>
      </c>
      <c r="K361" s="225" t="s">
        <v>133</v>
      </c>
      <c r="L361" s="42"/>
      <c r="M361" s="230" t="s">
        <v>1</v>
      </c>
      <c r="N361" s="231" t="s">
        <v>40</v>
      </c>
      <c r="O361" s="85"/>
      <c r="P361" s="232">
        <f>O361*H361</f>
        <v>0</v>
      </c>
      <c r="Q361" s="232">
        <v>0</v>
      </c>
      <c r="R361" s="232">
        <f>Q361*H361</f>
        <v>0</v>
      </c>
      <c r="S361" s="232">
        <v>0</v>
      </c>
      <c r="T361" s="233">
        <f>S361*H361</f>
        <v>0</v>
      </c>
      <c r="AR361" s="234" t="s">
        <v>134</v>
      </c>
      <c r="AT361" s="234" t="s">
        <v>129</v>
      </c>
      <c r="AU361" s="234" t="s">
        <v>85</v>
      </c>
      <c r="AY361" s="16" t="s">
        <v>127</v>
      </c>
      <c r="BE361" s="235">
        <f>IF(N361="základní",J361,0)</f>
        <v>0</v>
      </c>
      <c r="BF361" s="235">
        <f>IF(N361="snížená",J361,0)</f>
        <v>0</v>
      </c>
      <c r="BG361" s="235">
        <f>IF(N361="zákl. přenesená",J361,0)</f>
        <v>0</v>
      </c>
      <c r="BH361" s="235">
        <f>IF(N361="sníž. přenesená",J361,0)</f>
        <v>0</v>
      </c>
      <c r="BI361" s="235">
        <f>IF(N361="nulová",J361,0)</f>
        <v>0</v>
      </c>
      <c r="BJ361" s="16" t="s">
        <v>83</v>
      </c>
      <c r="BK361" s="235">
        <f>ROUND(I361*H361,2)</f>
        <v>0</v>
      </c>
      <c r="BL361" s="16" t="s">
        <v>134</v>
      </c>
      <c r="BM361" s="234" t="s">
        <v>619</v>
      </c>
    </row>
    <row r="362" s="12" customFormat="1">
      <c r="B362" s="236"/>
      <c r="C362" s="237"/>
      <c r="D362" s="238" t="s">
        <v>136</v>
      </c>
      <c r="E362" s="239" t="s">
        <v>1</v>
      </c>
      <c r="F362" s="240" t="s">
        <v>620</v>
      </c>
      <c r="G362" s="237"/>
      <c r="H362" s="241">
        <v>272.44799999999998</v>
      </c>
      <c r="I362" s="242"/>
      <c r="J362" s="237"/>
      <c r="K362" s="237"/>
      <c r="L362" s="243"/>
      <c r="M362" s="244"/>
      <c r="N362" s="245"/>
      <c r="O362" s="245"/>
      <c r="P362" s="245"/>
      <c r="Q362" s="245"/>
      <c r="R362" s="245"/>
      <c r="S362" s="245"/>
      <c r="T362" s="246"/>
      <c r="AT362" s="247" t="s">
        <v>136</v>
      </c>
      <c r="AU362" s="247" t="s">
        <v>85</v>
      </c>
      <c r="AV362" s="12" t="s">
        <v>85</v>
      </c>
      <c r="AW362" s="12" t="s">
        <v>31</v>
      </c>
      <c r="AX362" s="12" t="s">
        <v>83</v>
      </c>
      <c r="AY362" s="247" t="s">
        <v>127</v>
      </c>
    </row>
    <row r="363" s="11" customFormat="1" ht="22.8" customHeight="1">
      <c r="B363" s="207"/>
      <c r="C363" s="208"/>
      <c r="D363" s="209" t="s">
        <v>74</v>
      </c>
      <c r="E363" s="221" t="s">
        <v>306</v>
      </c>
      <c r="F363" s="221" t="s">
        <v>307</v>
      </c>
      <c r="G363" s="208"/>
      <c r="H363" s="208"/>
      <c r="I363" s="211"/>
      <c r="J363" s="222">
        <f>BK363</f>
        <v>0</v>
      </c>
      <c r="K363" s="208"/>
      <c r="L363" s="213"/>
      <c r="M363" s="214"/>
      <c r="N363" s="215"/>
      <c r="O363" s="215"/>
      <c r="P363" s="216">
        <f>P364</f>
        <v>0</v>
      </c>
      <c r="Q363" s="215"/>
      <c r="R363" s="216">
        <f>R364</f>
        <v>0</v>
      </c>
      <c r="S363" s="215"/>
      <c r="T363" s="217">
        <f>T364</f>
        <v>0</v>
      </c>
      <c r="AR363" s="218" t="s">
        <v>83</v>
      </c>
      <c r="AT363" s="219" t="s">
        <v>74</v>
      </c>
      <c r="AU363" s="219" t="s">
        <v>83</v>
      </c>
      <c r="AY363" s="218" t="s">
        <v>127</v>
      </c>
      <c r="BK363" s="220">
        <f>BK364</f>
        <v>0</v>
      </c>
    </row>
    <row r="364" s="1" customFormat="1" ht="24" customHeight="1">
      <c r="B364" s="37"/>
      <c r="C364" s="223" t="s">
        <v>621</v>
      </c>
      <c r="D364" s="223" t="s">
        <v>129</v>
      </c>
      <c r="E364" s="224" t="s">
        <v>309</v>
      </c>
      <c r="F364" s="225" t="s">
        <v>310</v>
      </c>
      <c r="G364" s="226" t="s">
        <v>190</v>
      </c>
      <c r="H364" s="227">
        <v>360.06799999999998</v>
      </c>
      <c r="I364" s="228"/>
      <c r="J364" s="229">
        <f>ROUND(I364*H364,2)</f>
        <v>0</v>
      </c>
      <c r="K364" s="225" t="s">
        <v>133</v>
      </c>
      <c r="L364" s="42"/>
      <c r="M364" s="230" t="s">
        <v>1</v>
      </c>
      <c r="N364" s="231" t="s">
        <v>40</v>
      </c>
      <c r="O364" s="85"/>
      <c r="P364" s="232">
        <f>O364*H364</f>
        <v>0</v>
      </c>
      <c r="Q364" s="232">
        <v>0</v>
      </c>
      <c r="R364" s="232">
        <f>Q364*H364</f>
        <v>0</v>
      </c>
      <c r="S364" s="232">
        <v>0</v>
      </c>
      <c r="T364" s="233">
        <f>S364*H364</f>
        <v>0</v>
      </c>
      <c r="AR364" s="234" t="s">
        <v>134</v>
      </c>
      <c r="AT364" s="234" t="s">
        <v>129</v>
      </c>
      <c r="AU364" s="234" t="s">
        <v>85</v>
      </c>
      <c r="AY364" s="16" t="s">
        <v>127</v>
      </c>
      <c r="BE364" s="235">
        <f>IF(N364="základní",J364,0)</f>
        <v>0</v>
      </c>
      <c r="BF364" s="235">
        <f>IF(N364="snížená",J364,0)</f>
        <v>0</v>
      </c>
      <c r="BG364" s="235">
        <f>IF(N364="zákl. přenesená",J364,0)</f>
        <v>0</v>
      </c>
      <c r="BH364" s="235">
        <f>IF(N364="sníž. přenesená",J364,0)</f>
        <v>0</v>
      </c>
      <c r="BI364" s="235">
        <f>IF(N364="nulová",J364,0)</f>
        <v>0</v>
      </c>
      <c r="BJ364" s="16" t="s">
        <v>83</v>
      </c>
      <c r="BK364" s="235">
        <f>ROUND(I364*H364,2)</f>
        <v>0</v>
      </c>
      <c r="BL364" s="16" t="s">
        <v>134</v>
      </c>
      <c r="BM364" s="234" t="s">
        <v>622</v>
      </c>
    </row>
    <row r="365" s="11" customFormat="1" ht="25.92" customHeight="1">
      <c r="B365" s="207"/>
      <c r="C365" s="208"/>
      <c r="D365" s="209" t="s">
        <v>74</v>
      </c>
      <c r="E365" s="210" t="s">
        <v>312</v>
      </c>
      <c r="F365" s="210" t="s">
        <v>313</v>
      </c>
      <c r="G365" s="208"/>
      <c r="H365" s="208"/>
      <c r="I365" s="211"/>
      <c r="J365" s="212">
        <f>BK365</f>
        <v>0</v>
      </c>
      <c r="K365" s="208"/>
      <c r="L365" s="213"/>
      <c r="M365" s="214"/>
      <c r="N365" s="215"/>
      <c r="O365" s="215"/>
      <c r="P365" s="216">
        <f>SUM(P366:P388)</f>
        <v>0</v>
      </c>
      <c r="Q365" s="215"/>
      <c r="R365" s="216">
        <f>SUM(R366:R388)</f>
        <v>0</v>
      </c>
      <c r="S365" s="215"/>
      <c r="T365" s="217">
        <f>SUM(T366:T388)</f>
        <v>0</v>
      </c>
      <c r="AR365" s="218" t="s">
        <v>134</v>
      </c>
      <c r="AT365" s="219" t="s">
        <v>74</v>
      </c>
      <c r="AU365" s="219" t="s">
        <v>75</v>
      </c>
      <c r="AY365" s="218" t="s">
        <v>127</v>
      </c>
      <c r="BK365" s="220">
        <f>SUM(BK366:BK388)</f>
        <v>0</v>
      </c>
    </row>
    <row r="366" s="1" customFormat="1" ht="16.5" customHeight="1">
      <c r="B366" s="37"/>
      <c r="C366" s="223" t="s">
        <v>623</v>
      </c>
      <c r="D366" s="223" t="s">
        <v>129</v>
      </c>
      <c r="E366" s="224" t="s">
        <v>315</v>
      </c>
      <c r="F366" s="225" t="s">
        <v>316</v>
      </c>
      <c r="G366" s="226" t="s">
        <v>317</v>
      </c>
      <c r="H366" s="227">
        <v>0.33000000000000002</v>
      </c>
      <c r="I366" s="228"/>
      <c r="J366" s="229">
        <f>ROUND(I366*H366,2)</f>
        <v>0</v>
      </c>
      <c r="K366" s="225" t="s">
        <v>1</v>
      </c>
      <c r="L366" s="42"/>
      <c r="M366" s="230" t="s">
        <v>1</v>
      </c>
      <c r="N366" s="231" t="s">
        <v>40</v>
      </c>
      <c r="O366" s="85"/>
      <c r="P366" s="232">
        <f>O366*H366</f>
        <v>0</v>
      </c>
      <c r="Q366" s="232">
        <v>0</v>
      </c>
      <c r="R366" s="232">
        <f>Q366*H366</f>
        <v>0</v>
      </c>
      <c r="S366" s="232">
        <v>0</v>
      </c>
      <c r="T366" s="233">
        <f>S366*H366</f>
        <v>0</v>
      </c>
      <c r="AR366" s="234" t="s">
        <v>318</v>
      </c>
      <c r="AT366" s="234" t="s">
        <v>129</v>
      </c>
      <c r="AU366" s="234" t="s">
        <v>83</v>
      </c>
      <c r="AY366" s="16" t="s">
        <v>127</v>
      </c>
      <c r="BE366" s="235">
        <f>IF(N366="základní",J366,0)</f>
        <v>0</v>
      </c>
      <c r="BF366" s="235">
        <f>IF(N366="snížená",J366,0)</f>
        <v>0</v>
      </c>
      <c r="BG366" s="235">
        <f>IF(N366="zákl. přenesená",J366,0)</f>
        <v>0</v>
      </c>
      <c r="BH366" s="235">
        <f>IF(N366="sníž. přenesená",J366,0)</f>
        <v>0</v>
      </c>
      <c r="BI366" s="235">
        <f>IF(N366="nulová",J366,0)</f>
        <v>0</v>
      </c>
      <c r="BJ366" s="16" t="s">
        <v>83</v>
      </c>
      <c r="BK366" s="235">
        <f>ROUND(I366*H366,2)</f>
        <v>0</v>
      </c>
      <c r="BL366" s="16" t="s">
        <v>318</v>
      </c>
      <c r="BM366" s="234" t="s">
        <v>624</v>
      </c>
    </row>
    <row r="367" s="1" customFormat="1">
      <c r="B367" s="37"/>
      <c r="C367" s="38"/>
      <c r="D367" s="238" t="s">
        <v>164</v>
      </c>
      <c r="E367" s="38"/>
      <c r="F367" s="259" t="s">
        <v>320</v>
      </c>
      <c r="G367" s="38"/>
      <c r="H367" s="38"/>
      <c r="I367" s="138"/>
      <c r="J367" s="38"/>
      <c r="K367" s="38"/>
      <c r="L367" s="42"/>
      <c r="M367" s="260"/>
      <c r="N367" s="85"/>
      <c r="O367" s="85"/>
      <c r="P367" s="85"/>
      <c r="Q367" s="85"/>
      <c r="R367" s="85"/>
      <c r="S367" s="85"/>
      <c r="T367" s="86"/>
      <c r="AT367" s="16" t="s">
        <v>164</v>
      </c>
      <c r="AU367" s="16" t="s">
        <v>83</v>
      </c>
    </row>
    <row r="368" s="1" customFormat="1" ht="24" customHeight="1">
      <c r="B368" s="37"/>
      <c r="C368" s="223" t="s">
        <v>625</v>
      </c>
      <c r="D368" s="223" t="s">
        <v>129</v>
      </c>
      <c r="E368" s="224" t="s">
        <v>322</v>
      </c>
      <c r="F368" s="225" t="s">
        <v>323</v>
      </c>
      <c r="G368" s="226" t="s">
        <v>317</v>
      </c>
      <c r="H368" s="227">
        <v>0.5</v>
      </c>
      <c r="I368" s="228"/>
      <c r="J368" s="229">
        <f>ROUND(I368*H368,2)</f>
        <v>0</v>
      </c>
      <c r="K368" s="225" t="s">
        <v>1</v>
      </c>
      <c r="L368" s="42"/>
      <c r="M368" s="230" t="s">
        <v>1</v>
      </c>
      <c r="N368" s="231" t="s">
        <v>40</v>
      </c>
      <c r="O368" s="85"/>
      <c r="P368" s="232">
        <f>O368*H368</f>
        <v>0</v>
      </c>
      <c r="Q368" s="232">
        <v>0</v>
      </c>
      <c r="R368" s="232">
        <f>Q368*H368</f>
        <v>0</v>
      </c>
      <c r="S368" s="232">
        <v>0</v>
      </c>
      <c r="T368" s="233">
        <f>S368*H368</f>
        <v>0</v>
      </c>
      <c r="AR368" s="234" t="s">
        <v>318</v>
      </c>
      <c r="AT368" s="234" t="s">
        <v>129</v>
      </c>
      <c r="AU368" s="234" t="s">
        <v>83</v>
      </c>
      <c r="AY368" s="16" t="s">
        <v>127</v>
      </c>
      <c r="BE368" s="235">
        <f>IF(N368="základní",J368,0)</f>
        <v>0</v>
      </c>
      <c r="BF368" s="235">
        <f>IF(N368="snížená",J368,0)</f>
        <v>0</v>
      </c>
      <c r="BG368" s="235">
        <f>IF(N368="zákl. přenesená",J368,0)</f>
        <v>0</v>
      </c>
      <c r="BH368" s="235">
        <f>IF(N368="sníž. přenesená",J368,0)</f>
        <v>0</v>
      </c>
      <c r="BI368" s="235">
        <f>IF(N368="nulová",J368,0)</f>
        <v>0</v>
      </c>
      <c r="BJ368" s="16" t="s">
        <v>83</v>
      </c>
      <c r="BK368" s="235">
        <f>ROUND(I368*H368,2)</f>
        <v>0</v>
      </c>
      <c r="BL368" s="16" t="s">
        <v>318</v>
      </c>
      <c r="BM368" s="234" t="s">
        <v>626</v>
      </c>
    </row>
    <row r="369" s="1" customFormat="1">
      <c r="B369" s="37"/>
      <c r="C369" s="38"/>
      <c r="D369" s="238" t="s">
        <v>164</v>
      </c>
      <c r="E369" s="38"/>
      <c r="F369" s="259" t="s">
        <v>627</v>
      </c>
      <c r="G369" s="38"/>
      <c r="H369" s="38"/>
      <c r="I369" s="138"/>
      <c r="J369" s="38"/>
      <c r="K369" s="38"/>
      <c r="L369" s="42"/>
      <c r="M369" s="260"/>
      <c r="N369" s="85"/>
      <c r="O369" s="85"/>
      <c r="P369" s="85"/>
      <c r="Q369" s="85"/>
      <c r="R369" s="85"/>
      <c r="S369" s="85"/>
      <c r="T369" s="86"/>
      <c r="AT369" s="16" t="s">
        <v>164</v>
      </c>
      <c r="AU369" s="16" t="s">
        <v>83</v>
      </c>
    </row>
    <row r="370" s="1" customFormat="1" ht="16.5" customHeight="1">
      <c r="B370" s="37"/>
      <c r="C370" s="223" t="s">
        <v>628</v>
      </c>
      <c r="D370" s="223" t="s">
        <v>129</v>
      </c>
      <c r="E370" s="224" t="s">
        <v>327</v>
      </c>
      <c r="F370" s="225" t="s">
        <v>328</v>
      </c>
      <c r="G370" s="226" t="s">
        <v>317</v>
      </c>
      <c r="H370" s="227">
        <v>0.59999999999999998</v>
      </c>
      <c r="I370" s="228"/>
      <c r="J370" s="229">
        <f>ROUND(I370*H370,2)</f>
        <v>0</v>
      </c>
      <c r="K370" s="225" t="s">
        <v>1</v>
      </c>
      <c r="L370" s="42"/>
      <c r="M370" s="230" t="s">
        <v>1</v>
      </c>
      <c r="N370" s="231" t="s">
        <v>40</v>
      </c>
      <c r="O370" s="85"/>
      <c r="P370" s="232">
        <f>O370*H370</f>
        <v>0</v>
      </c>
      <c r="Q370" s="232">
        <v>0</v>
      </c>
      <c r="R370" s="232">
        <f>Q370*H370</f>
        <v>0</v>
      </c>
      <c r="S370" s="232">
        <v>0</v>
      </c>
      <c r="T370" s="233">
        <f>S370*H370</f>
        <v>0</v>
      </c>
      <c r="AR370" s="234" t="s">
        <v>318</v>
      </c>
      <c r="AT370" s="234" t="s">
        <v>129</v>
      </c>
      <c r="AU370" s="234" t="s">
        <v>83</v>
      </c>
      <c r="AY370" s="16" t="s">
        <v>127</v>
      </c>
      <c r="BE370" s="235">
        <f>IF(N370="základní",J370,0)</f>
        <v>0</v>
      </c>
      <c r="BF370" s="235">
        <f>IF(N370="snížená",J370,0)</f>
        <v>0</v>
      </c>
      <c r="BG370" s="235">
        <f>IF(N370="zákl. přenesená",J370,0)</f>
        <v>0</v>
      </c>
      <c r="BH370" s="235">
        <f>IF(N370="sníž. přenesená",J370,0)</f>
        <v>0</v>
      </c>
      <c r="BI370" s="235">
        <f>IF(N370="nulová",J370,0)</f>
        <v>0</v>
      </c>
      <c r="BJ370" s="16" t="s">
        <v>83</v>
      </c>
      <c r="BK370" s="235">
        <f>ROUND(I370*H370,2)</f>
        <v>0</v>
      </c>
      <c r="BL370" s="16" t="s">
        <v>318</v>
      </c>
      <c r="BM370" s="234" t="s">
        <v>629</v>
      </c>
    </row>
    <row r="371" s="1" customFormat="1" ht="36" customHeight="1">
      <c r="B371" s="37"/>
      <c r="C371" s="223" t="s">
        <v>630</v>
      </c>
      <c r="D371" s="223" t="s">
        <v>129</v>
      </c>
      <c r="E371" s="224" t="s">
        <v>331</v>
      </c>
      <c r="F371" s="225" t="s">
        <v>332</v>
      </c>
      <c r="G371" s="226" t="s">
        <v>317</v>
      </c>
      <c r="H371" s="227">
        <v>0.33000000000000002</v>
      </c>
      <c r="I371" s="228"/>
      <c r="J371" s="229">
        <f>ROUND(I371*H371,2)</f>
        <v>0</v>
      </c>
      <c r="K371" s="225" t="s">
        <v>1</v>
      </c>
      <c r="L371" s="42"/>
      <c r="M371" s="230" t="s">
        <v>1</v>
      </c>
      <c r="N371" s="231" t="s">
        <v>40</v>
      </c>
      <c r="O371" s="85"/>
      <c r="P371" s="232">
        <f>O371*H371</f>
        <v>0</v>
      </c>
      <c r="Q371" s="232">
        <v>0</v>
      </c>
      <c r="R371" s="232">
        <f>Q371*H371</f>
        <v>0</v>
      </c>
      <c r="S371" s="232">
        <v>0</v>
      </c>
      <c r="T371" s="233">
        <f>S371*H371</f>
        <v>0</v>
      </c>
      <c r="AR371" s="234" t="s">
        <v>318</v>
      </c>
      <c r="AT371" s="234" t="s">
        <v>129</v>
      </c>
      <c r="AU371" s="234" t="s">
        <v>83</v>
      </c>
      <c r="AY371" s="16" t="s">
        <v>127</v>
      </c>
      <c r="BE371" s="235">
        <f>IF(N371="základní",J371,0)</f>
        <v>0</v>
      </c>
      <c r="BF371" s="235">
        <f>IF(N371="snížená",J371,0)</f>
        <v>0</v>
      </c>
      <c r="BG371" s="235">
        <f>IF(N371="zákl. přenesená",J371,0)</f>
        <v>0</v>
      </c>
      <c r="BH371" s="235">
        <f>IF(N371="sníž. přenesená",J371,0)</f>
        <v>0</v>
      </c>
      <c r="BI371" s="235">
        <f>IF(N371="nulová",J371,0)</f>
        <v>0</v>
      </c>
      <c r="BJ371" s="16" t="s">
        <v>83</v>
      </c>
      <c r="BK371" s="235">
        <f>ROUND(I371*H371,2)</f>
        <v>0</v>
      </c>
      <c r="BL371" s="16" t="s">
        <v>318</v>
      </c>
      <c r="BM371" s="234" t="s">
        <v>631</v>
      </c>
    </row>
    <row r="372" s="1" customFormat="1">
      <c r="B372" s="37"/>
      <c r="C372" s="38"/>
      <c r="D372" s="238" t="s">
        <v>164</v>
      </c>
      <c r="E372" s="38"/>
      <c r="F372" s="259" t="s">
        <v>334</v>
      </c>
      <c r="G372" s="38"/>
      <c r="H372" s="38"/>
      <c r="I372" s="138"/>
      <c r="J372" s="38"/>
      <c r="K372" s="38"/>
      <c r="L372" s="42"/>
      <c r="M372" s="260"/>
      <c r="N372" s="85"/>
      <c r="O372" s="85"/>
      <c r="P372" s="85"/>
      <c r="Q372" s="85"/>
      <c r="R372" s="85"/>
      <c r="S372" s="85"/>
      <c r="T372" s="86"/>
      <c r="AT372" s="16" t="s">
        <v>164</v>
      </c>
      <c r="AU372" s="16" t="s">
        <v>83</v>
      </c>
    </row>
    <row r="373" s="1" customFormat="1" ht="16.5" customHeight="1">
      <c r="B373" s="37"/>
      <c r="C373" s="223" t="s">
        <v>632</v>
      </c>
      <c r="D373" s="223" t="s">
        <v>129</v>
      </c>
      <c r="E373" s="224" t="s">
        <v>336</v>
      </c>
      <c r="F373" s="225" t="s">
        <v>337</v>
      </c>
      <c r="G373" s="226" t="s">
        <v>317</v>
      </c>
      <c r="H373" s="227">
        <v>0.33000000000000002</v>
      </c>
      <c r="I373" s="228"/>
      <c r="J373" s="229">
        <f>ROUND(I373*H373,2)</f>
        <v>0</v>
      </c>
      <c r="K373" s="225" t="s">
        <v>1</v>
      </c>
      <c r="L373" s="42"/>
      <c r="M373" s="230" t="s">
        <v>1</v>
      </c>
      <c r="N373" s="231" t="s">
        <v>40</v>
      </c>
      <c r="O373" s="85"/>
      <c r="P373" s="232">
        <f>O373*H373</f>
        <v>0</v>
      </c>
      <c r="Q373" s="232">
        <v>0</v>
      </c>
      <c r="R373" s="232">
        <f>Q373*H373</f>
        <v>0</v>
      </c>
      <c r="S373" s="232">
        <v>0</v>
      </c>
      <c r="T373" s="233">
        <f>S373*H373</f>
        <v>0</v>
      </c>
      <c r="AR373" s="234" t="s">
        <v>318</v>
      </c>
      <c r="AT373" s="234" t="s">
        <v>129</v>
      </c>
      <c r="AU373" s="234" t="s">
        <v>83</v>
      </c>
      <c r="AY373" s="16" t="s">
        <v>127</v>
      </c>
      <c r="BE373" s="235">
        <f>IF(N373="základní",J373,0)</f>
        <v>0</v>
      </c>
      <c r="BF373" s="235">
        <f>IF(N373="snížená",J373,0)</f>
        <v>0</v>
      </c>
      <c r="BG373" s="235">
        <f>IF(N373="zákl. přenesená",J373,0)</f>
        <v>0</v>
      </c>
      <c r="BH373" s="235">
        <f>IF(N373="sníž. přenesená",J373,0)</f>
        <v>0</v>
      </c>
      <c r="BI373" s="235">
        <f>IF(N373="nulová",J373,0)</f>
        <v>0</v>
      </c>
      <c r="BJ373" s="16" t="s">
        <v>83</v>
      </c>
      <c r="BK373" s="235">
        <f>ROUND(I373*H373,2)</f>
        <v>0</v>
      </c>
      <c r="BL373" s="16" t="s">
        <v>318</v>
      </c>
      <c r="BM373" s="234" t="s">
        <v>633</v>
      </c>
    </row>
    <row r="374" s="1" customFormat="1" ht="24" customHeight="1">
      <c r="B374" s="37"/>
      <c r="C374" s="223" t="s">
        <v>634</v>
      </c>
      <c r="D374" s="223" t="s">
        <v>129</v>
      </c>
      <c r="E374" s="224" t="s">
        <v>345</v>
      </c>
      <c r="F374" s="225" t="s">
        <v>346</v>
      </c>
      <c r="G374" s="226" t="s">
        <v>317</v>
      </c>
      <c r="H374" s="227">
        <v>0.33000000000000002</v>
      </c>
      <c r="I374" s="228"/>
      <c r="J374" s="229">
        <f>ROUND(I374*H374,2)</f>
        <v>0</v>
      </c>
      <c r="K374" s="225" t="s">
        <v>1</v>
      </c>
      <c r="L374" s="42"/>
      <c r="M374" s="230" t="s">
        <v>1</v>
      </c>
      <c r="N374" s="231" t="s">
        <v>40</v>
      </c>
      <c r="O374" s="85"/>
      <c r="P374" s="232">
        <f>O374*H374</f>
        <v>0</v>
      </c>
      <c r="Q374" s="232">
        <v>0</v>
      </c>
      <c r="R374" s="232">
        <f>Q374*H374</f>
        <v>0</v>
      </c>
      <c r="S374" s="232">
        <v>0</v>
      </c>
      <c r="T374" s="233">
        <f>S374*H374</f>
        <v>0</v>
      </c>
      <c r="AR374" s="234" t="s">
        <v>318</v>
      </c>
      <c r="AT374" s="234" t="s">
        <v>129</v>
      </c>
      <c r="AU374" s="234" t="s">
        <v>83</v>
      </c>
      <c r="AY374" s="16" t="s">
        <v>127</v>
      </c>
      <c r="BE374" s="235">
        <f>IF(N374="základní",J374,0)</f>
        <v>0</v>
      </c>
      <c r="BF374" s="235">
        <f>IF(N374="snížená",J374,0)</f>
        <v>0</v>
      </c>
      <c r="BG374" s="235">
        <f>IF(N374="zákl. přenesená",J374,0)</f>
        <v>0</v>
      </c>
      <c r="BH374" s="235">
        <f>IF(N374="sníž. přenesená",J374,0)</f>
        <v>0</v>
      </c>
      <c r="BI374" s="235">
        <f>IF(N374="nulová",J374,0)</f>
        <v>0</v>
      </c>
      <c r="BJ374" s="16" t="s">
        <v>83</v>
      </c>
      <c r="BK374" s="235">
        <f>ROUND(I374*H374,2)</f>
        <v>0</v>
      </c>
      <c r="BL374" s="16" t="s">
        <v>318</v>
      </c>
      <c r="BM374" s="234" t="s">
        <v>635</v>
      </c>
    </row>
    <row r="375" s="1" customFormat="1" ht="24" customHeight="1">
      <c r="B375" s="37"/>
      <c r="C375" s="223" t="s">
        <v>636</v>
      </c>
      <c r="D375" s="223" t="s">
        <v>129</v>
      </c>
      <c r="E375" s="224" t="s">
        <v>637</v>
      </c>
      <c r="F375" s="225" t="s">
        <v>638</v>
      </c>
      <c r="G375" s="226" t="s">
        <v>317</v>
      </c>
      <c r="H375" s="227">
        <v>2</v>
      </c>
      <c r="I375" s="228"/>
      <c r="J375" s="229">
        <f>ROUND(I375*H375,2)</f>
        <v>0</v>
      </c>
      <c r="K375" s="225" t="s">
        <v>1</v>
      </c>
      <c r="L375" s="42"/>
      <c r="M375" s="230" t="s">
        <v>1</v>
      </c>
      <c r="N375" s="231" t="s">
        <v>40</v>
      </c>
      <c r="O375" s="85"/>
      <c r="P375" s="232">
        <f>O375*H375</f>
        <v>0</v>
      </c>
      <c r="Q375" s="232">
        <v>0</v>
      </c>
      <c r="R375" s="232">
        <f>Q375*H375</f>
        <v>0</v>
      </c>
      <c r="S375" s="232">
        <v>0</v>
      </c>
      <c r="T375" s="233">
        <f>S375*H375</f>
        <v>0</v>
      </c>
      <c r="AR375" s="234" t="s">
        <v>318</v>
      </c>
      <c r="AT375" s="234" t="s">
        <v>129</v>
      </c>
      <c r="AU375" s="234" t="s">
        <v>83</v>
      </c>
      <c r="AY375" s="16" t="s">
        <v>127</v>
      </c>
      <c r="BE375" s="235">
        <f>IF(N375="základní",J375,0)</f>
        <v>0</v>
      </c>
      <c r="BF375" s="235">
        <f>IF(N375="snížená",J375,0)</f>
        <v>0</v>
      </c>
      <c r="BG375" s="235">
        <f>IF(N375="zákl. přenesená",J375,0)</f>
        <v>0</v>
      </c>
      <c r="BH375" s="235">
        <f>IF(N375="sníž. přenesená",J375,0)</f>
        <v>0</v>
      </c>
      <c r="BI375" s="235">
        <f>IF(N375="nulová",J375,0)</f>
        <v>0</v>
      </c>
      <c r="BJ375" s="16" t="s">
        <v>83</v>
      </c>
      <c r="BK375" s="235">
        <f>ROUND(I375*H375,2)</f>
        <v>0</v>
      </c>
      <c r="BL375" s="16" t="s">
        <v>318</v>
      </c>
      <c r="BM375" s="234" t="s">
        <v>639</v>
      </c>
    </row>
    <row r="376" s="1" customFormat="1">
      <c r="B376" s="37"/>
      <c r="C376" s="38"/>
      <c r="D376" s="238" t="s">
        <v>164</v>
      </c>
      <c r="E376" s="38"/>
      <c r="F376" s="259" t="s">
        <v>640</v>
      </c>
      <c r="G376" s="38"/>
      <c r="H376" s="38"/>
      <c r="I376" s="138"/>
      <c r="J376" s="38"/>
      <c r="K376" s="38"/>
      <c r="L376" s="42"/>
      <c r="M376" s="260"/>
      <c r="N376" s="85"/>
      <c r="O376" s="85"/>
      <c r="P376" s="85"/>
      <c r="Q376" s="85"/>
      <c r="R376" s="85"/>
      <c r="S376" s="85"/>
      <c r="T376" s="86"/>
      <c r="AT376" s="16" t="s">
        <v>164</v>
      </c>
      <c r="AU376" s="16" t="s">
        <v>83</v>
      </c>
    </row>
    <row r="377" s="1" customFormat="1" ht="16.5" customHeight="1">
      <c r="B377" s="37"/>
      <c r="C377" s="223" t="s">
        <v>641</v>
      </c>
      <c r="D377" s="223" t="s">
        <v>129</v>
      </c>
      <c r="E377" s="224" t="s">
        <v>642</v>
      </c>
      <c r="F377" s="225" t="s">
        <v>643</v>
      </c>
      <c r="G377" s="226" t="s">
        <v>317</v>
      </c>
      <c r="H377" s="227">
        <v>1</v>
      </c>
      <c r="I377" s="228"/>
      <c r="J377" s="229">
        <f>ROUND(I377*H377,2)</f>
        <v>0</v>
      </c>
      <c r="K377" s="225" t="s">
        <v>1</v>
      </c>
      <c r="L377" s="42"/>
      <c r="M377" s="230" t="s">
        <v>1</v>
      </c>
      <c r="N377" s="231" t="s">
        <v>40</v>
      </c>
      <c r="O377" s="85"/>
      <c r="P377" s="232">
        <f>O377*H377</f>
        <v>0</v>
      </c>
      <c r="Q377" s="232">
        <v>0</v>
      </c>
      <c r="R377" s="232">
        <f>Q377*H377</f>
        <v>0</v>
      </c>
      <c r="S377" s="232">
        <v>0</v>
      </c>
      <c r="T377" s="233">
        <f>S377*H377</f>
        <v>0</v>
      </c>
      <c r="AR377" s="234" t="s">
        <v>318</v>
      </c>
      <c r="AT377" s="234" t="s">
        <v>129</v>
      </c>
      <c r="AU377" s="234" t="s">
        <v>83</v>
      </c>
      <c r="AY377" s="16" t="s">
        <v>127</v>
      </c>
      <c r="BE377" s="235">
        <f>IF(N377="základní",J377,0)</f>
        <v>0</v>
      </c>
      <c r="BF377" s="235">
        <f>IF(N377="snížená",J377,0)</f>
        <v>0</v>
      </c>
      <c r="BG377" s="235">
        <f>IF(N377="zákl. přenesená",J377,0)</f>
        <v>0</v>
      </c>
      <c r="BH377" s="235">
        <f>IF(N377="sníž. přenesená",J377,0)</f>
        <v>0</v>
      </c>
      <c r="BI377" s="235">
        <f>IF(N377="nulová",J377,0)</f>
        <v>0</v>
      </c>
      <c r="BJ377" s="16" t="s">
        <v>83</v>
      </c>
      <c r="BK377" s="235">
        <f>ROUND(I377*H377,2)</f>
        <v>0</v>
      </c>
      <c r="BL377" s="16" t="s">
        <v>318</v>
      </c>
      <c r="BM377" s="234" t="s">
        <v>644</v>
      </c>
    </row>
    <row r="378" s="1" customFormat="1">
      <c r="B378" s="37"/>
      <c r="C378" s="38"/>
      <c r="D378" s="238" t="s">
        <v>164</v>
      </c>
      <c r="E378" s="38"/>
      <c r="F378" s="259" t="s">
        <v>645</v>
      </c>
      <c r="G378" s="38"/>
      <c r="H378" s="38"/>
      <c r="I378" s="138"/>
      <c r="J378" s="38"/>
      <c r="K378" s="38"/>
      <c r="L378" s="42"/>
      <c r="M378" s="260"/>
      <c r="N378" s="85"/>
      <c r="O378" s="85"/>
      <c r="P378" s="85"/>
      <c r="Q378" s="85"/>
      <c r="R378" s="85"/>
      <c r="S378" s="85"/>
      <c r="T378" s="86"/>
      <c r="AT378" s="16" t="s">
        <v>164</v>
      </c>
      <c r="AU378" s="16" t="s">
        <v>83</v>
      </c>
    </row>
    <row r="379" s="1" customFormat="1" ht="24" customHeight="1">
      <c r="B379" s="37"/>
      <c r="C379" s="223" t="s">
        <v>646</v>
      </c>
      <c r="D379" s="223" t="s">
        <v>129</v>
      </c>
      <c r="E379" s="224" t="s">
        <v>349</v>
      </c>
      <c r="F379" s="225" t="s">
        <v>350</v>
      </c>
      <c r="G379" s="226" t="s">
        <v>317</v>
      </c>
      <c r="H379" s="227">
        <v>0.33000000000000002</v>
      </c>
      <c r="I379" s="228"/>
      <c r="J379" s="229">
        <f>ROUND(I379*H379,2)</f>
        <v>0</v>
      </c>
      <c r="K379" s="225" t="s">
        <v>1</v>
      </c>
      <c r="L379" s="42"/>
      <c r="M379" s="230" t="s">
        <v>1</v>
      </c>
      <c r="N379" s="231" t="s">
        <v>40</v>
      </c>
      <c r="O379" s="85"/>
      <c r="P379" s="232">
        <f>O379*H379</f>
        <v>0</v>
      </c>
      <c r="Q379" s="232">
        <v>0</v>
      </c>
      <c r="R379" s="232">
        <f>Q379*H379</f>
        <v>0</v>
      </c>
      <c r="S379" s="232">
        <v>0</v>
      </c>
      <c r="T379" s="233">
        <f>S379*H379</f>
        <v>0</v>
      </c>
      <c r="AR379" s="234" t="s">
        <v>318</v>
      </c>
      <c r="AT379" s="234" t="s">
        <v>129</v>
      </c>
      <c r="AU379" s="234" t="s">
        <v>83</v>
      </c>
      <c r="AY379" s="16" t="s">
        <v>127</v>
      </c>
      <c r="BE379" s="235">
        <f>IF(N379="základní",J379,0)</f>
        <v>0</v>
      </c>
      <c r="BF379" s="235">
        <f>IF(N379="snížená",J379,0)</f>
        <v>0</v>
      </c>
      <c r="BG379" s="235">
        <f>IF(N379="zákl. přenesená",J379,0)</f>
        <v>0</v>
      </c>
      <c r="BH379" s="235">
        <f>IF(N379="sníž. přenesená",J379,0)</f>
        <v>0</v>
      </c>
      <c r="BI379" s="235">
        <f>IF(N379="nulová",J379,0)</f>
        <v>0</v>
      </c>
      <c r="BJ379" s="16" t="s">
        <v>83</v>
      </c>
      <c r="BK379" s="235">
        <f>ROUND(I379*H379,2)</f>
        <v>0</v>
      </c>
      <c r="BL379" s="16" t="s">
        <v>318</v>
      </c>
      <c r="BM379" s="234" t="s">
        <v>647</v>
      </c>
    </row>
    <row r="380" s="1" customFormat="1" ht="36" customHeight="1">
      <c r="B380" s="37"/>
      <c r="C380" s="223" t="s">
        <v>648</v>
      </c>
      <c r="D380" s="223" t="s">
        <v>129</v>
      </c>
      <c r="E380" s="224" t="s">
        <v>361</v>
      </c>
      <c r="F380" s="225" t="s">
        <v>362</v>
      </c>
      <c r="G380" s="226" t="s">
        <v>317</v>
      </c>
      <c r="H380" s="227">
        <v>0.33000000000000002</v>
      </c>
      <c r="I380" s="228"/>
      <c r="J380" s="229">
        <f>ROUND(I380*H380,2)</f>
        <v>0</v>
      </c>
      <c r="K380" s="225" t="s">
        <v>1</v>
      </c>
      <c r="L380" s="42"/>
      <c r="M380" s="230" t="s">
        <v>1</v>
      </c>
      <c r="N380" s="231" t="s">
        <v>40</v>
      </c>
      <c r="O380" s="85"/>
      <c r="P380" s="232">
        <f>O380*H380</f>
        <v>0</v>
      </c>
      <c r="Q380" s="232">
        <v>0</v>
      </c>
      <c r="R380" s="232">
        <f>Q380*H380</f>
        <v>0</v>
      </c>
      <c r="S380" s="232">
        <v>0</v>
      </c>
      <c r="T380" s="233">
        <f>S380*H380</f>
        <v>0</v>
      </c>
      <c r="AR380" s="234" t="s">
        <v>318</v>
      </c>
      <c r="AT380" s="234" t="s">
        <v>129</v>
      </c>
      <c r="AU380" s="234" t="s">
        <v>83</v>
      </c>
      <c r="AY380" s="16" t="s">
        <v>127</v>
      </c>
      <c r="BE380" s="235">
        <f>IF(N380="základní",J380,0)</f>
        <v>0</v>
      </c>
      <c r="BF380" s="235">
        <f>IF(N380="snížená",J380,0)</f>
        <v>0</v>
      </c>
      <c r="BG380" s="235">
        <f>IF(N380="zákl. přenesená",J380,0)</f>
        <v>0</v>
      </c>
      <c r="BH380" s="235">
        <f>IF(N380="sníž. přenesená",J380,0)</f>
        <v>0</v>
      </c>
      <c r="BI380" s="235">
        <f>IF(N380="nulová",J380,0)</f>
        <v>0</v>
      </c>
      <c r="BJ380" s="16" t="s">
        <v>83</v>
      </c>
      <c r="BK380" s="235">
        <f>ROUND(I380*H380,2)</f>
        <v>0</v>
      </c>
      <c r="BL380" s="16" t="s">
        <v>318</v>
      </c>
      <c r="BM380" s="234" t="s">
        <v>649</v>
      </c>
    </row>
    <row r="381" s="1" customFormat="1" ht="24" customHeight="1">
      <c r="B381" s="37"/>
      <c r="C381" s="223" t="s">
        <v>650</v>
      </c>
      <c r="D381" s="223" t="s">
        <v>129</v>
      </c>
      <c r="E381" s="224" t="s">
        <v>353</v>
      </c>
      <c r="F381" s="225" t="s">
        <v>354</v>
      </c>
      <c r="G381" s="226" t="s">
        <v>317</v>
      </c>
      <c r="H381" s="227">
        <v>0.33000000000000002</v>
      </c>
      <c r="I381" s="228"/>
      <c r="J381" s="229">
        <f>ROUND(I381*H381,2)</f>
        <v>0</v>
      </c>
      <c r="K381" s="225" t="s">
        <v>1</v>
      </c>
      <c r="L381" s="42"/>
      <c r="M381" s="230" t="s">
        <v>1</v>
      </c>
      <c r="N381" s="231" t="s">
        <v>40</v>
      </c>
      <c r="O381" s="85"/>
      <c r="P381" s="232">
        <f>O381*H381</f>
        <v>0</v>
      </c>
      <c r="Q381" s="232">
        <v>0</v>
      </c>
      <c r="R381" s="232">
        <f>Q381*H381</f>
        <v>0</v>
      </c>
      <c r="S381" s="232">
        <v>0</v>
      </c>
      <c r="T381" s="233">
        <f>S381*H381</f>
        <v>0</v>
      </c>
      <c r="AR381" s="234" t="s">
        <v>318</v>
      </c>
      <c r="AT381" s="234" t="s">
        <v>129</v>
      </c>
      <c r="AU381" s="234" t="s">
        <v>83</v>
      </c>
      <c r="AY381" s="16" t="s">
        <v>127</v>
      </c>
      <c r="BE381" s="235">
        <f>IF(N381="základní",J381,0)</f>
        <v>0</v>
      </c>
      <c r="BF381" s="235">
        <f>IF(N381="snížená",J381,0)</f>
        <v>0</v>
      </c>
      <c r="BG381" s="235">
        <f>IF(N381="zákl. přenesená",J381,0)</f>
        <v>0</v>
      </c>
      <c r="BH381" s="235">
        <f>IF(N381="sníž. přenesená",J381,0)</f>
        <v>0</v>
      </c>
      <c r="BI381" s="235">
        <f>IF(N381="nulová",J381,0)</f>
        <v>0</v>
      </c>
      <c r="BJ381" s="16" t="s">
        <v>83</v>
      </c>
      <c r="BK381" s="235">
        <f>ROUND(I381*H381,2)</f>
        <v>0</v>
      </c>
      <c r="BL381" s="16" t="s">
        <v>318</v>
      </c>
      <c r="BM381" s="234" t="s">
        <v>651</v>
      </c>
    </row>
    <row r="382" s="1" customFormat="1" ht="36" customHeight="1">
      <c r="B382" s="37"/>
      <c r="C382" s="223" t="s">
        <v>652</v>
      </c>
      <c r="D382" s="223" t="s">
        <v>129</v>
      </c>
      <c r="E382" s="224" t="s">
        <v>357</v>
      </c>
      <c r="F382" s="225" t="s">
        <v>358</v>
      </c>
      <c r="G382" s="226" t="s">
        <v>317</v>
      </c>
      <c r="H382" s="227">
        <v>0.33000000000000002</v>
      </c>
      <c r="I382" s="228"/>
      <c r="J382" s="229">
        <f>ROUND(I382*H382,2)</f>
        <v>0</v>
      </c>
      <c r="K382" s="225" t="s">
        <v>1</v>
      </c>
      <c r="L382" s="42"/>
      <c r="M382" s="230" t="s">
        <v>1</v>
      </c>
      <c r="N382" s="231" t="s">
        <v>40</v>
      </c>
      <c r="O382" s="85"/>
      <c r="P382" s="232">
        <f>O382*H382</f>
        <v>0</v>
      </c>
      <c r="Q382" s="232">
        <v>0</v>
      </c>
      <c r="R382" s="232">
        <f>Q382*H382</f>
        <v>0</v>
      </c>
      <c r="S382" s="232">
        <v>0</v>
      </c>
      <c r="T382" s="233">
        <f>S382*H382</f>
        <v>0</v>
      </c>
      <c r="AR382" s="234" t="s">
        <v>318</v>
      </c>
      <c r="AT382" s="234" t="s">
        <v>129</v>
      </c>
      <c r="AU382" s="234" t="s">
        <v>83</v>
      </c>
      <c r="AY382" s="16" t="s">
        <v>127</v>
      </c>
      <c r="BE382" s="235">
        <f>IF(N382="základní",J382,0)</f>
        <v>0</v>
      </c>
      <c r="BF382" s="235">
        <f>IF(N382="snížená",J382,0)</f>
        <v>0</v>
      </c>
      <c r="BG382" s="235">
        <f>IF(N382="zákl. přenesená",J382,0)</f>
        <v>0</v>
      </c>
      <c r="BH382" s="235">
        <f>IF(N382="sníž. přenesená",J382,0)</f>
        <v>0</v>
      </c>
      <c r="BI382" s="235">
        <f>IF(N382="nulová",J382,0)</f>
        <v>0</v>
      </c>
      <c r="BJ382" s="16" t="s">
        <v>83</v>
      </c>
      <c r="BK382" s="235">
        <f>ROUND(I382*H382,2)</f>
        <v>0</v>
      </c>
      <c r="BL382" s="16" t="s">
        <v>318</v>
      </c>
      <c r="BM382" s="234" t="s">
        <v>653</v>
      </c>
    </row>
    <row r="383" s="1" customFormat="1" ht="24" customHeight="1">
      <c r="B383" s="37"/>
      <c r="C383" s="223" t="s">
        <v>654</v>
      </c>
      <c r="D383" s="223" t="s">
        <v>129</v>
      </c>
      <c r="E383" s="224" t="s">
        <v>655</v>
      </c>
      <c r="F383" s="225" t="s">
        <v>656</v>
      </c>
      <c r="G383" s="226" t="s">
        <v>231</v>
      </c>
      <c r="H383" s="227">
        <v>55</v>
      </c>
      <c r="I383" s="228"/>
      <c r="J383" s="229">
        <f>ROUND(I383*H383,2)</f>
        <v>0</v>
      </c>
      <c r="K383" s="225" t="s">
        <v>1</v>
      </c>
      <c r="L383" s="42"/>
      <c r="M383" s="230" t="s">
        <v>1</v>
      </c>
      <c r="N383" s="231" t="s">
        <v>40</v>
      </c>
      <c r="O383" s="85"/>
      <c r="P383" s="232">
        <f>O383*H383</f>
        <v>0</v>
      </c>
      <c r="Q383" s="232">
        <v>0</v>
      </c>
      <c r="R383" s="232">
        <f>Q383*H383</f>
        <v>0</v>
      </c>
      <c r="S383" s="232">
        <v>0</v>
      </c>
      <c r="T383" s="233">
        <f>S383*H383</f>
        <v>0</v>
      </c>
      <c r="AR383" s="234" t="s">
        <v>134</v>
      </c>
      <c r="AT383" s="234" t="s">
        <v>129</v>
      </c>
      <c r="AU383" s="234" t="s">
        <v>83</v>
      </c>
      <c r="AY383" s="16" t="s">
        <v>127</v>
      </c>
      <c r="BE383" s="235">
        <f>IF(N383="základní",J383,0)</f>
        <v>0</v>
      </c>
      <c r="BF383" s="235">
        <f>IF(N383="snížená",J383,0)</f>
        <v>0</v>
      </c>
      <c r="BG383" s="235">
        <f>IF(N383="zákl. přenesená",J383,0)</f>
        <v>0</v>
      </c>
      <c r="BH383" s="235">
        <f>IF(N383="sníž. přenesená",J383,0)</f>
        <v>0</v>
      </c>
      <c r="BI383" s="235">
        <f>IF(N383="nulová",J383,0)</f>
        <v>0</v>
      </c>
      <c r="BJ383" s="16" t="s">
        <v>83</v>
      </c>
      <c r="BK383" s="235">
        <f>ROUND(I383*H383,2)</f>
        <v>0</v>
      </c>
      <c r="BL383" s="16" t="s">
        <v>134</v>
      </c>
      <c r="BM383" s="234" t="s">
        <v>657</v>
      </c>
    </row>
    <row r="384" s="14" customFormat="1">
      <c r="B384" s="261"/>
      <c r="C384" s="262"/>
      <c r="D384" s="238" t="s">
        <v>136</v>
      </c>
      <c r="E384" s="263" t="s">
        <v>1</v>
      </c>
      <c r="F384" s="264" t="s">
        <v>491</v>
      </c>
      <c r="G384" s="262"/>
      <c r="H384" s="263" t="s">
        <v>1</v>
      </c>
      <c r="I384" s="265"/>
      <c r="J384" s="262"/>
      <c r="K384" s="262"/>
      <c r="L384" s="266"/>
      <c r="M384" s="267"/>
      <c r="N384" s="268"/>
      <c r="O384" s="268"/>
      <c r="P384" s="268"/>
      <c r="Q384" s="268"/>
      <c r="R384" s="268"/>
      <c r="S384" s="268"/>
      <c r="T384" s="269"/>
      <c r="AT384" s="270" t="s">
        <v>136</v>
      </c>
      <c r="AU384" s="270" t="s">
        <v>83</v>
      </c>
      <c r="AV384" s="14" t="s">
        <v>83</v>
      </c>
      <c r="AW384" s="14" t="s">
        <v>31</v>
      </c>
      <c r="AX384" s="14" t="s">
        <v>75</v>
      </c>
      <c r="AY384" s="270" t="s">
        <v>127</v>
      </c>
    </row>
    <row r="385" s="12" customFormat="1">
      <c r="B385" s="236"/>
      <c r="C385" s="237"/>
      <c r="D385" s="238" t="s">
        <v>136</v>
      </c>
      <c r="E385" s="239" t="s">
        <v>1</v>
      </c>
      <c r="F385" s="240" t="s">
        <v>658</v>
      </c>
      <c r="G385" s="237"/>
      <c r="H385" s="241">
        <v>15</v>
      </c>
      <c r="I385" s="242"/>
      <c r="J385" s="237"/>
      <c r="K385" s="237"/>
      <c r="L385" s="243"/>
      <c r="M385" s="244"/>
      <c r="N385" s="245"/>
      <c r="O385" s="245"/>
      <c r="P385" s="245"/>
      <c r="Q385" s="245"/>
      <c r="R385" s="245"/>
      <c r="S385" s="245"/>
      <c r="T385" s="246"/>
      <c r="AT385" s="247" t="s">
        <v>136</v>
      </c>
      <c r="AU385" s="247" t="s">
        <v>83</v>
      </c>
      <c r="AV385" s="12" t="s">
        <v>85</v>
      </c>
      <c r="AW385" s="12" t="s">
        <v>31</v>
      </c>
      <c r="AX385" s="12" t="s">
        <v>75</v>
      </c>
      <c r="AY385" s="247" t="s">
        <v>127</v>
      </c>
    </row>
    <row r="386" s="14" customFormat="1">
      <c r="B386" s="261"/>
      <c r="C386" s="262"/>
      <c r="D386" s="238" t="s">
        <v>136</v>
      </c>
      <c r="E386" s="263" t="s">
        <v>1</v>
      </c>
      <c r="F386" s="264" t="s">
        <v>659</v>
      </c>
      <c r="G386" s="262"/>
      <c r="H386" s="263" t="s">
        <v>1</v>
      </c>
      <c r="I386" s="265"/>
      <c r="J386" s="262"/>
      <c r="K386" s="262"/>
      <c r="L386" s="266"/>
      <c r="M386" s="267"/>
      <c r="N386" s="268"/>
      <c r="O386" s="268"/>
      <c r="P386" s="268"/>
      <c r="Q386" s="268"/>
      <c r="R386" s="268"/>
      <c r="S386" s="268"/>
      <c r="T386" s="269"/>
      <c r="AT386" s="270" t="s">
        <v>136</v>
      </c>
      <c r="AU386" s="270" t="s">
        <v>83</v>
      </c>
      <c r="AV386" s="14" t="s">
        <v>83</v>
      </c>
      <c r="AW386" s="14" t="s">
        <v>31</v>
      </c>
      <c r="AX386" s="14" t="s">
        <v>75</v>
      </c>
      <c r="AY386" s="270" t="s">
        <v>127</v>
      </c>
    </row>
    <row r="387" s="12" customFormat="1">
      <c r="B387" s="236"/>
      <c r="C387" s="237"/>
      <c r="D387" s="238" t="s">
        <v>136</v>
      </c>
      <c r="E387" s="239" t="s">
        <v>1</v>
      </c>
      <c r="F387" s="240" t="s">
        <v>660</v>
      </c>
      <c r="G387" s="237"/>
      <c r="H387" s="241">
        <v>40</v>
      </c>
      <c r="I387" s="242"/>
      <c r="J387" s="237"/>
      <c r="K387" s="237"/>
      <c r="L387" s="243"/>
      <c r="M387" s="244"/>
      <c r="N387" s="245"/>
      <c r="O387" s="245"/>
      <c r="P387" s="245"/>
      <c r="Q387" s="245"/>
      <c r="R387" s="245"/>
      <c r="S387" s="245"/>
      <c r="T387" s="246"/>
      <c r="AT387" s="247" t="s">
        <v>136</v>
      </c>
      <c r="AU387" s="247" t="s">
        <v>83</v>
      </c>
      <c r="AV387" s="12" t="s">
        <v>85</v>
      </c>
      <c r="AW387" s="12" t="s">
        <v>31</v>
      </c>
      <c r="AX387" s="12" t="s">
        <v>75</v>
      </c>
      <c r="AY387" s="247" t="s">
        <v>127</v>
      </c>
    </row>
    <row r="388" s="13" customFormat="1">
      <c r="B388" s="248"/>
      <c r="C388" s="249"/>
      <c r="D388" s="238" t="s">
        <v>136</v>
      </c>
      <c r="E388" s="250" t="s">
        <v>1</v>
      </c>
      <c r="F388" s="251" t="s">
        <v>159</v>
      </c>
      <c r="G388" s="249"/>
      <c r="H388" s="252">
        <v>55</v>
      </c>
      <c r="I388" s="253"/>
      <c r="J388" s="249"/>
      <c r="K388" s="249"/>
      <c r="L388" s="254"/>
      <c r="M388" s="255"/>
      <c r="N388" s="256"/>
      <c r="O388" s="256"/>
      <c r="P388" s="256"/>
      <c r="Q388" s="256"/>
      <c r="R388" s="256"/>
      <c r="S388" s="256"/>
      <c r="T388" s="257"/>
      <c r="AT388" s="258" t="s">
        <v>136</v>
      </c>
      <c r="AU388" s="258" t="s">
        <v>83</v>
      </c>
      <c r="AV388" s="13" t="s">
        <v>134</v>
      </c>
      <c r="AW388" s="13" t="s">
        <v>31</v>
      </c>
      <c r="AX388" s="13" t="s">
        <v>83</v>
      </c>
      <c r="AY388" s="258" t="s">
        <v>127</v>
      </c>
    </row>
    <row r="389" s="11" customFormat="1" ht="25.92" customHeight="1">
      <c r="B389" s="207"/>
      <c r="C389" s="208"/>
      <c r="D389" s="209" t="s">
        <v>74</v>
      </c>
      <c r="E389" s="210" t="s">
        <v>364</v>
      </c>
      <c r="F389" s="210" t="s">
        <v>365</v>
      </c>
      <c r="G389" s="208"/>
      <c r="H389" s="208"/>
      <c r="I389" s="211"/>
      <c r="J389" s="212">
        <f>BK389</f>
        <v>0</v>
      </c>
      <c r="K389" s="208"/>
      <c r="L389" s="213"/>
      <c r="M389" s="214"/>
      <c r="N389" s="215"/>
      <c r="O389" s="215"/>
      <c r="P389" s="216">
        <f>P390</f>
        <v>0</v>
      </c>
      <c r="Q389" s="215"/>
      <c r="R389" s="216">
        <f>R390</f>
        <v>0</v>
      </c>
      <c r="S389" s="215"/>
      <c r="T389" s="217">
        <f>T390</f>
        <v>0</v>
      </c>
      <c r="AR389" s="218" t="s">
        <v>160</v>
      </c>
      <c r="AT389" s="219" t="s">
        <v>74</v>
      </c>
      <c r="AU389" s="219" t="s">
        <v>75</v>
      </c>
      <c r="AY389" s="218" t="s">
        <v>127</v>
      </c>
      <c r="BK389" s="220">
        <f>BK390</f>
        <v>0</v>
      </c>
    </row>
    <row r="390" s="11" customFormat="1" ht="22.8" customHeight="1">
      <c r="B390" s="207"/>
      <c r="C390" s="208"/>
      <c r="D390" s="209" t="s">
        <v>74</v>
      </c>
      <c r="E390" s="221" t="s">
        <v>366</v>
      </c>
      <c r="F390" s="221" t="s">
        <v>367</v>
      </c>
      <c r="G390" s="208"/>
      <c r="H390" s="208"/>
      <c r="I390" s="211"/>
      <c r="J390" s="222">
        <f>BK390</f>
        <v>0</v>
      </c>
      <c r="K390" s="208"/>
      <c r="L390" s="213"/>
      <c r="M390" s="214"/>
      <c r="N390" s="215"/>
      <c r="O390" s="215"/>
      <c r="P390" s="216">
        <f>P391</f>
        <v>0</v>
      </c>
      <c r="Q390" s="215"/>
      <c r="R390" s="216">
        <f>R391</f>
        <v>0</v>
      </c>
      <c r="S390" s="215"/>
      <c r="T390" s="217">
        <f>T391</f>
        <v>0</v>
      </c>
      <c r="AR390" s="218" t="s">
        <v>160</v>
      </c>
      <c r="AT390" s="219" t="s">
        <v>74</v>
      </c>
      <c r="AU390" s="219" t="s">
        <v>83</v>
      </c>
      <c r="AY390" s="218" t="s">
        <v>127</v>
      </c>
      <c r="BK390" s="220">
        <f>BK391</f>
        <v>0</v>
      </c>
    </row>
    <row r="391" s="1" customFormat="1" ht="16.5" customHeight="1">
      <c r="B391" s="37"/>
      <c r="C391" s="223" t="s">
        <v>661</v>
      </c>
      <c r="D391" s="223" t="s">
        <v>129</v>
      </c>
      <c r="E391" s="224" t="s">
        <v>369</v>
      </c>
      <c r="F391" s="225" t="s">
        <v>370</v>
      </c>
      <c r="G391" s="226" t="s">
        <v>371</v>
      </c>
      <c r="H391" s="227">
        <v>0.5</v>
      </c>
      <c r="I391" s="228"/>
      <c r="J391" s="229">
        <f>ROUND(I391*H391,2)</f>
        <v>0</v>
      </c>
      <c r="K391" s="225" t="s">
        <v>372</v>
      </c>
      <c r="L391" s="42"/>
      <c r="M391" s="271" t="s">
        <v>1</v>
      </c>
      <c r="N391" s="272" t="s">
        <v>40</v>
      </c>
      <c r="O391" s="273"/>
      <c r="P391" s="274">
        <f>O391*H391</f>
        <v>0</v>
      </c>
      <c r="Q391" s="274">
        <v>0</v>
      </c>
      <c r="R391" s="274">
        <f>Q391*H391</f>
        <v>0</v>
      </c>
      <c r="S391" s="274">
        <v>0</v>
      </c>
      <c r="T391" s="275">
        <f>S391*H391</f>
        <v>0</v>
      </c>
      <c r="AR391" s="234" t="s">
        <v>373</v>
      </c>
      <c r="AT391" s="234" t="s">
        <v>129</v>
      </c>
      <c r="AU391" s="234" t="s">
        <v>85</v>
      </c>
      <c r="AY391" s="16" t="s">
        <v>127</v>
      </c>
      <c r="BE391" s="235">
        <f>IF(N391="základní",J391,0)</f>
        <v>0</v>
      </c>
      <c r="BF391" s="235">
        <f>IF(N391="snížená",J391,0)</f>
        <v>0</v>
      </c>
      <c r="BG391" s="235">
        <f>IF(N391="zákl. přenesená",J391,0)</f>
        <v>0</v>
      </c>
      <c r="BH391" s="235">
        <f>IF(N391="sníž. přenesená",J391,0)</f>
        <v>0</v>
      </c>
      <c r="BI391" s="235">
        <f>IF(N391="nulová",J391,0)</f>
        <v>0</v>
      </c>
      <c r="BJ391" s="16" t="s">
        <v>83</v>
      </c>
      <c r="BK391" s="235">
        <f>ROUND(I391*H391,2)</f>
        <v>0</v>
      </c>
      <c r="BL391" s="16" t="s">
        <v>373</v>
      </c>
      <c r="BM391" s="234" t="s">
        <v>662</v>
      </c>
    </row>
    <row r="392" s="1" customFormat="1" ht="6.96" customHeight="1">
      <c r="B392" s="60"/>
      <c r="C392" s="61"/>
      <c r="D392" s="61"/>
      <c r="E392" s="61"/>
      <c r="F392" s="61"/>
      <c r="G392" s="61"/>
      <c r="H392" s="61"/>
      <c r="I392" s="172"/>
      <c r="J392" s="61"/>
      <c r="K392" s="61"/>
      <c r="L392" s="42"/>
    </row>
  </sheetData>
  <sheetProtection sheet="1" autoFilter="0" formatColumns="0" formatRows="0" objects="1" scenarios="1" spinCount="100000" saltValue="KaJNbmnowOhbfaEBkMUWPoy0BBRvfAlTnHUFEQKGQxKzqv9gJnWl9HJnPfasetRnHMtXgUSTGITgvVo3psNLdw==" hashValue="PwO33mRxwHeqxsMZ2ie/INi4H3asHOQo2suIiO35FCiMwDPeKTDmfsfHX543+VejDlnT0q8pcfooGcNFV4dClg==" algorithmName="SHA-512" password="CC35"/>
  <autoFilter ref="C127:K391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91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85</v>
      </c>
    </row>
    <row r="4" ht="24.96" customHeight="1">
      <c r="B4" s="19"/>
      <c r="D4" s="134" t="s">
        <v>92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>Ostrovský a Třešňovský potok, Dolní Třešňovec a Lanškroun</v>
      </c>
      <c r="F7" s="136"/>
      <c r="G7" s="136"/>
      <c r="H7" s="136"/>
      <c r="L7" s="19"/>
    </row>
    <row r="8" s="1" customFormat="1" ht="12" customHeight="1">
      <c r="B8" s="42"/>
      <c r="D8" s="136" t="s">
        <v>93</v>
      </c>
      <c r="I8" s="138"/>
      <c r="L8" s="42"/>
    </row>
    <row r="9" s="1" customFormat="1" ht="36.96" customHeight="1">
      <c r="B9" s="42"/>
      <c r="E9" s="139" t="s">
        <v>663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8. 11. 2017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tr">
        <f>IF('Rekapitulace stavby'!AN10="","",'Rekapitulace stavby'!AN10)</f>
        <v/>
      </c>
      <c r="L14" s="42"/>
    </row>
    <row r="15" s="1" customFormat="1" ht="18" customHeight="1">
      <c r="B15" s="42"/>
      <c r="E15" s="140" t="str">
        <f>IF('Rekapitulace stavby'!E11="","",'Rekapitulace stavby'!E11)</f>
        <v xml:space="preserve"> </v>
      </c>
      <c r="I15" s="141" t="s">
        <v>27</v>
      </c>
      <c r="J15" s="140" t="str">
        <f>IF('Rekapitulace stavby'!AN11="","",'Rekapitulace stavby'!AN11)</f>
        <v/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28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30</v>
      </c>
      <c r="I20" s="141" t="s">
        <v>25</v>
      </c>
      <c r="J20" s="140" t="str">
        <f>IF('Rekapitulace stavby'!AN16="","",'Rekapitulace stavby'!AN16)</f>
        <v/>
      </c>
      <c r="L20" s="42"/>
    </row>
    <row r="21" s="1" customFormat="1" ht="18" customHeight="1">
      <c r="B21" s="42"/>
      <c r="E21" s="140" t="str">
        <f>IF('Rekapitulace stavby'!E17="","",'Rekapitulace stavby'!E17)</f>
        <v xml:space="preserve"> </v>
      </c>
      <c r="I21" s="141" t="s">
        <v>27</v>
      </c>
      <c r="J21" s="140" t="str">
        <f>IF('Rekapitulace stavby'!AN17="","",'Rekapitulace stavby'!AN17)</f>
        <v/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32</v>
      </c>
      <c r="I23" s="141" t="s">
        <v>25</v>
      </c>
      <c r="J23" s="140" t="str">
        <f>IF('Rekapitulace stavby'!AN19="","",'Rekapitulace stavby'!AN19)</f>
        <v/>
      </c>
      <c r="L23" s="42"/>
    </row>
    <row r="24" s="1" customFormat="1" ht="18" customHeight="1">
      <c r="B24" s="42"/>
      <c r="E24" s="140" t="str">
        <f>IF('Rekapitulace stavby'!E20="","",'Rekapitulace stavby'!E20)</f>
        <v xml:space="preserve"> </v>
      </c>
      <c r="I24" s="141" t="s">
        <v>27</v>
      </c>
      <c r="J24" s="140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33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35</v>
      </c>
      <c r="I30" s="138"/>
      <c r="J30" s="148">
        <f>ROUND(J128,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37</v>
      </c>
      <c r="I32" s="150" t="s">
        <v>36</v>
      </c>
      <c r="J32" s="149" t="s">
        <v>38</v>
      </c>
      <c r="L32" s="42"/>
    </row>
    <row r="33" s="1" customFormat="1" ht="14.4" customHeight="1">
      <c r="B33" s="42"/>
      <c r="D33" s="151" t="s">
        <v>39</v>
      </c>
      <c r="E33" s="136" t="s">
        <v>40</v>
      </c>
      <c r="F33" s="152">
        <f>ROUND((SUM(BE128:BE333)),  2)</f>
        <v>0</v>
      </c>
      <c r="I33" s="153">
        <v>0.20999999999999999</v>
      </c>
      <c r="J33" s="152">
        <f>ROUND(((SUM(BE128:BE333))*I33),  2)</f>
        <v>0</v>
      </c>
      <c r="L33" s="42"/>
    </row>
    <row r="34" s="1" customFormat="1" ht="14.4" customHeight="1">
      <c r="B34" s="42"/>
      <c r="E34" s="136" t="s">
        <v>41</v>
      </c>
      <c r="F34" s="152">
        <f>ROUND((SUM(BF128:BF333)),  2)</f>
        <v>0</v>
      </c>
      <c r="I34" s="153">
        <v>0.14999999999999999</v>
      </c>
      <c r="J34" s="152">
        <f>ROUND(((SUM(BF128:BF333))*I34),  2)</f>
        <v>0</v>
      </c>
      <c r="L34" s="42"/>
    </row>
    <row r="35" hidden="1" s="1" customFormat="1" ht="14.4" customHeight="1">
      <c r="B35" s="42"/>
      <c r="E35" s="136" t="s">
        <v>42</v>
      </c>
      <c r="F35" s="152">
        <f>ROUND((SUM(BG128:BG333)),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43</v>
      </c>
      <c r="F36" s="152">
        <f>ROUND((SUM(BH128:BH333)),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44</v>
      </c>
      <c r="F37" s="152">
        <f>ROUND((SUM(BI128:BI333)),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45</v>
      </c>
      <c r="E39" s="156"/>
      <c r="F39" s="156"/>
      <c r="G39" s="157" t="s">
        <v>46</v>
      </c>
      <c r="H39" s="158" t="s">
        <v>47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48</v>
      </c>
      <c r="E50" s="163"/>
      <c r="F50" s="163"/>
      <c r="G50" s="162" t="s">
        <v>49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50</v>
      </c>
      <c r="E61" s="166"/>
      <c r="F61" s="167" t="s">
        <v>51</v>
      </c>
      <c r="G61" s="165" t="s">
        <v>50</v>
      </c>
      <c r="H61" s="166"/>
      <c r="I61" s="168"/>
      <c r="J61" s="169" t="s">
        <v>51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52</v>
      </c>
      <c r="E65" s="163"/>
      <c r="F65" s="163"/>
      <c r="G65" s="162" t="s">
        <v>53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50</v>
      </c>
      <c r="E76" s="166"/>
      <c r="F76" s="167" t="s">
        <v>51</v>
      </c>
      <c r="G76" s="165" t="s">
        <v>50</v>
      </c>
      <c r="H76" s="166"/>
      <c r="I76" s="168"/>
      <c r="J76" s="169" t="s">
        <v>51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95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Ostrovský a Třešňovský potok, Dolní Třešňovec a Lanškroun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93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SO3 - investice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k.ú. Lanškroun, Dolní Třešňovec</v>
      </c>
      <c r="G89" s="38"/>
      <c r="H89" s="38"/>
      <c r="I89" s="141" t="s">
        <v>22</v>
      </c>
      <c r="J89" s="73" t="str">
        <f>IF(J12="","",J12)</f>
        <v>8. 11. 2017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24</v>
      </c>
      <c r="D91" s="38"/>
      <c r="E91" s="38"/>
      <c r="F91" s="26" t="str">
        <f>E15</f>
        <v xml:space="preserve"> </v>
      </c>
      <c r="G91" s="38"/>
      <c r="H91" s="38"/>
      <c r="I91" s="141" t="s">
        <v>30</v>
      </c>
      <c r="J91" s="35" t="str">
        <f>E21</f>
        <v xml:space="preserve"> 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41" t="s">
        <v>32</v>
      </c>
      <c r="J92" s="35" t="str">
        <f>E24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96</v>
      </c>
      <c r="D94" s="178"/>
      <c r="E94" s="178"/>
      <c r="F94" s="178"/>
      <c r="G94" s="178"/>
      <c r="H94" s="178"/>
      <c r="I94" s="179"/>
      <c r="J94" s="180" t="s">
        <v>97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98</v>
      </c>
      <c r="D96" s="38"/>
      <c r="E96" s="38"/>
      <c r="F96" s="38"/>
      <c r="G96" s="38"/>
      <c r="H96" s="38"/>
      <c r="I96" s="138"/>
      <c r="J96" s="104">
        <f>J128</f>
        <v>0</v>
      </c>
      <c r="K96" s="38"/>
      <c r="L96" s="42"/>
      <c r="AU96" s="16" t="s">
        <v>99</v>
      </c>
    </row>
    <row r="97" s="8" customFormat="1" ht="24.96" customHeight="1">
      <c r="B97" s="182"/>
      <c r="C97" s="183"/>
      <c r="D97" s="184" t="s">
        <v>100</v>
      </c>
      <c r="E97" s="185"/>
      <c r="F97" s="185"/>
      <c r="G97" s="185"/>
      <c r="H97" s="185"/>
      <c r="I97" s="186"/>
      <c r="J97" s="187">
        <f>J129</f>
        <v>0</v>
      </c>
      <c r="K97" s="183"/>
      <c r="L97" s="188"/>
    </row>
    <row r="98" s="9" customFormat="1" ht="19.92" customHeight="1">
      <c r="B98" s="189"/>
      <c r="C98" s="190"/>
      <c r="D98" s="191" t="s">
        <v>101</v>
      </c>
      <c r="E98" s="192"/>
      <c r="F98" s="192"/>
      <c r="G98" s="192"/>
      <c r="H98" s="192"/>
      <c r="I98" s="193"/>
      <c r="J98" s="194">
        <f>J130</f>
        <v>0</v>
      </c>
      <c r="K98" s="190"/>
      <c r="L98" s="195"/>
    </row>
    <row r="99" s="9" customFormat="1" ht="19.92" customHeight="1">
      <c r="B99" s="189"/>
      <c r="C99" s="190"/>
      <c r="D99" s="191" t="s">
        <v>102</v>
      </c>
      <c r="E99" s="192"/>
      <c r="F99" s="192"/>
      <c r="G99" s="192"/>
      <c r="H99" s="192"/>
      <c r="I99" s="193"/>
      <c r="J99" s="194">
        <f>J232</f>
        <v>0</v>
      </c>
      <c r="K99" s="190"/>
      <c r="L99" s="195"/>
    </row>
    <row r="100" s="9" customFormat="1" ht="19.92" customHeight="1">
      <c r="B100" s="189"/>
      <c r="C100" s="190"/>
      <c r="D100" s="191" t="s">
        <v>103</v>
      </c>
      <c r="E100" s="192"/>
      <c r="F100" s="192"/>
      <c r="G100" s="192"/>
      <c r="H100" s="192"/>
      <c r="I100" s="193"/>
      <c r="J100" s="194">
        <f>J262</f>
        <v>0</v>
      </c>
      <c r="K100" s="190"/>
      <c r="L100" s="195"/>
    </row>
    <row r="101" s="9" customFormat="1" ht="19.92" customHeight="1">
      <c r="B101" s="189"/>
      <c r="C101" s="190"/>
      <c r="D101" s="191" t="s">
        <v>104</v>
      </c>
      <c r="E101" s="192"/>
      <c r="F101" s="192"/>
      <c r="G101" s="192"/>
      <c r="H101" s="192"/>
      <c r="I101" s="193"/>
      <c r="J101" s="194">
        <f>J281</f>
        <v>0</v>
      </c>
      <c r="K101" s="190"/>
      <c r="L101" s="195"/>
    </row>
    <row r="102" s="9" customFormat="1" ht="19.92" customHeight="1">
      <c r="B102" s="189"/>
      <c r="C102" s="190"/>
      <c r="D102" s="191" t="s">
        <v>105</v>
      </c>
      <c r="E102" s="192"/>
      <c r="F102" s="192"/>
      <c r="G102" s="192"/>
      <c r="H102" s="192"/>
      <c r="I102" s="193"/>
      <c r="J102" s="194">
        <f>J285</f>
        <v>0</v>
      </c>
      <c r="K102" s="190"/>
      <c r="L102" s="195"/>
    </row>
    <row r="103" s="9" customFormat="1" ht="19.92" customHeight="1">
      <c r="B103" s="189"/>
      <c r="C103" s="190"/>
      <c r="D103" s="191" t="s">
        <v>106</v>
      </c>
      <c r="E103" s="192"/>
      <c r="F103" s="192"/>
      <c r="G103" s="192"/>
      <c r="H103" s="192"/>
      <c r="I103" s="193"/>
      <c r="J103" s="194">
        <f>J291</f>
        <v>0</v>
      </c>
      <c r="K103" s="190"/>
      <c r="L103" s="195"/>
    </row>
    <row r="104" s="9" customFormat="1" ht="19.92" customHeight="1">
      <c r="B104" s="189"/>
      <c r="C104" s="190"/>
      <c r="D104" s="191" t="s">
        <v>107</v>
      </c>
      <c r="E104" s="192"/>
      <c r="F104" s="192"/>
      <c r="G104" s="192"/>
      <c r="H104" s="192"/>
      <c r="I104" s="193"/>
      <c r="J104" s="194">
        <f>J310</f>
        <v>0</v>
      </c>
      <c r="K104" s="190"/>
      <c r="L104" s="195"/>
    </row>
    <row r="105" s="9" customFormat="1" ht="19.92" customHeight="1">
      <c r="B105" s="189"/>
      <c r="C105" s="190"/>
      <c r="D105" s="191" t="s">
        <v>108</v>
      </c>
      <c r="E105" s="192"/>
      <c r="F105" s="192"/>
      <c r="G105" s="192"/>
      <c r="H105" s="192"/>
      <c r="I105" s="193"/>
      <c r="J105" s="194">
        <f>J315</f>
        <v>0</v>
      </c>
      <c r="K105" s="190"/>
      <c r="L105" s="195"/>
    </row>
    <row r="106" s="8" customFormat="1" ht="24.96" customHeight="1">
      <c r="B106" s="182"/>
      <c r="C106" s="183"/>
      <c r="D106" s="184" t="s">
        <v>109</v>
      </c>
      <c r="E106" s="185"/>
      <c r="F106" s="185"/>
      <c r="G106" s="185"/>
      <c r="H106" s="185"/>
      <c r="I106" s="186"/>
      <c r="J106" s="187">
        <f>J317</f>
        <v>0</v>
      </c>
      <c r="K106" s="183"/>
      <c r="L106" s="188"/>
    </row>
    <row r="107" s="8" customFormat="1" ht="24.96" customHeight="1">
      <c r="B107" s="182"/>
      <c r="C107" s="183"/>
      <c r="D107" s="184" t="s">
        <v>110</v>
      </c>
      <c r="E107" s="185"/>
      <c r="F107" s="185"/>
      <c r="G107" s="185"/>
      <c r="H107" s="185"/>
      <c r="I107" s="186"/>
      <c r="J107" s="187">
        <f>J330</f>
        <v>0</v>
      </c>
      <c r="K107" s="183"/>
      <c r="L107" s="188"/>
    </row>
    <row r="108" s="9" customFormat="1" ht="19.92" customHeight="1">
      <c r="B108" s="189"/>
      <c r="C108" s="190"/>
      <c r="D108" s="191" t="s">
        <v>111</v>
      </c>
      <c r="E108" s="192"/>
      <c r="F108" s="192"/>
      <c r="G108" s="192"/>
      <c r="H108" s="192"/>
      <c r="I108" s="193"/>
      <c r="J108" s="194">
        <f>J331</f>
        <v>0</v>
      </c>
      <c r="K108" s="190"/>
      <c r="L108" s="195"/>
    </row>
    <row r="109" s="1" customFormat="1" ht="21.84" customHeight="1">
      <c r="B109" s="37"/>
      <c r="C109" s="38"/>
      <c r="D109" s="38"/>
      <c r="E109" s="38"/>
      <c r="F109" s="38"/>
      <c r="G109" s="38"/>
      <c r="H109" s="38"/>
      <c r="I109" s="138"/>
      <c r="J109" s="38"/>
      <c r="K109" s="38"/>
      <c r="L109" s="42"/>
    </row>
    <row r="110" s="1" customFormat="1" ht="6.96" customHeight="1">
      <c r="B110" s="60"/>
      <c r="C110" s="61"/>
      <c r="D110" s="61"/>
      <c r="E110" s="61"/>
      <c r="F110" s="61"/>
      <c r="G110" s="61"/>
      <c r="H110" s="61"/>
      <c r="I110" s="172"/>
      <c r="J110" s="61"/>
      <c r="K110" s="61"/>
      <c r="L110" s="42"/>
    </row>
    <row r="114" s="1" customFormat="1" ht="6.96" customHeight="1">
      <c r="B114" s="62"/>
      <c r="C114" s="63"/>
      <c r="D114" s="63"/>
      <c r="E114" s="63"/>
      <c r="F114" s="63"/>
      <c r="G114" s="63"/>
      <c r="H114" s="63"/>
      <c r="I114" s="175"/>
      <c r="J114" s="63"/>
      <c r="K114" s="63"/>
      <c r="L114" s="42"/>
    </row>
    <row r="115" s="1" customFormat="1" ht="24.96" customHeight="1">
      <c r="B115" s="37"/>
      <c r="C115" s="22" t="s">
        <v>112</v>
      </c>
      <c r="D115" s="38"/>
      <c r="E115" s="38"/>
      <c r="F115" s="38"/>
      <c r="G115" s="38"/>
      <c r="H115" s="38"/>
      <c r="I115" s="138"/>
      <c r="J115" s="38"/>
      <c r="K115" s="38"/>
      <c r="L115" s="42"/>
    </row>
    <row r="116" s="1" customFormat="1" ht="6.96" customHeight="1">
      <c r="B116" s="37"/>
      <c r="C116" s="38"/>
      <c r="D116" s="38"/>
      <c r="E116" s="38"/>
      <c r="F116" s="38"/>
      <c r="G116" s="38"/>
      <c r="H116" s="38"/>
      <c r="I116" s="138"/>
      <c r="J116" s="38"/>
      <c r="K116" s="38"/>
      <c r="L116" s="42"/>
    </row>
    <row r="117" s="1" customFormat="1" ht="12" customHeight="1">
      <c r="B117" s="37"/>
      <c r="C117" s="31" t="s">
        <v>16</v>
      </c>
      <c r="D117" s="38"/>
      <c r="E117" s="38"/>
      <c r="F117" s="38"/>
      <c r="G117" s="38"/>
      <c r="H117" s="38"/>
      <c r="I117" s="138"/>
      <c r="J117" s="38"/>
      <c r="K117" s="38"/>
      <c r="L117" s="42"/>
    </row>
    <row r="118" s="1" customFormat="1" ht="16.5" customHeight="1">
      <c r="B118" s="37"/>
      <c r="C118" s="38"/>
      <c r="D118" s="38"/>
      <c r="E118" s="176" t="str">
        <f>E7</f>
        <v>Ostrovský a Třešňovský potok, Dolní Třešňovec a Lanškroun</v>
      </c>
      <c r="F118" s="31"/>
      <c r="G118" s="31"/>
      <c r="H118" s="31"/>
      <c r="I118" s="138"/>
      <c r="J118" s="38"/>
      <c r="K118" s="38"/>
      <c r="L118" s="42"/>
    </row>
    <row r="119" s="1" customFormat="1" ht="12" customHeight="1">
      <c r="B119" s="37"/>
      <c r="C119" s="31" t="s">
        <v>93</v>
      </c>
      <c r="D119" s="38"/>
      <c r="E119" s="38"/>
      <c r="F119" s="38"/>
      <c r="G119" s="38"/>
      <c r="H119" s="38"/>
      <c r="I119" s="138"/>
      <c r="J119" s="38"/>
      <c r="K119" s="38"/>
      <c r="L119" s="42"/>
    </row>
    <row r="120" s="1" customFormat="1" ht="16.5" customHeight="1">
      <c r="B120" s="37"/>
      <c r="C120" s="38"/>
      <c r="D120" s="38"/>
      <c r="E120" s="70" t="str">
        <f>E9</f>
        <v>SO3 - investice</v>
      </c>
      <c r="F120" s="38"/>
      <c r="G120" s="38"/>
      <c r="H120" s="38"/>
      <c r="I120" s="138"/>
      <c r="J120" s="38"/>
      <c r="K120" s="38"/>
      <c r="L120" s="42"/>
    </row>
    <row r="121" s="1" customFormat="1" ht="6.96" customHeight="1">
      <c r="B121" s="37"/>
      <c r="C121" s="38"/>
      <c r="D121" s="38"/>
      <c r="E121" s="38"/>
      <c r="F121" s="38"/>
      <c r="G121" s="38"/>
      <c r="H121" s="38"/>
      <c r="I121" s="138"/>
      <c r="J121" s="38"/>
      <c r="K121" s="38"/>
      <c r="L121" s="42"/>
    </row>
    <row r="122" s="1" customFormat="1" ht="12" customHeight="1">
      <c r="B122" s="37"/>
      <c r="C122" s="31" t="s">
        <v>20</v>
      </c>
      <c r="D122" s="38"/>
      <c r="E122" s="38"/>
      <c r="F122" s="26" t="str">
        <f>F12</f>
        <v>k.ú. Lanškroun, Dolní Třešňovec</v>
      </c>
      <c r="G122" s="38"/>
      <c r="H122" s="38"/>
      <c r="I122" s="141" t="s">
        <v>22</v>
      </c>
      <c r="J122" s="73" t="str">
        <f>IF(J12="","",J12)</f>
        <v>8. 11. 2017</v>
      </c>
      <c r="K122" s="38"/>
      <c r="L122" s="42"/>
    </row>
    <row r="123" s="1" customFormat="1" ht="6.96" customHeight="1">
      <c r="B123" s="37"/>
      <c r="C123" s="38"/>
      <c r="D123" s="38"/>
      <c r="E123" s="38"/>
      <c r="F123" s="38"/>
      <c r="G123" s="38"/>
      <c r="H123" s="38"/>
      <c r="I123" s="138"/>
      <c r="J123" s="38"/>
      <c r="K123" s="38"/>
      <c r="L123" s="42"/>
    </row>
    <row r="124" s="1" customFormat="1" ht="15.15" customHeight="1">
      <c r="B124" s="37"/>
      <c r="C124" s="31" t="s">
        <v>24</v>
      </c>
      <c r="D124" s="38"/>
      <c r="E124" s="38"/>
      <c r="F124" s="26" t="str">
        <f>E15</f>
        <v xml:space="preserve"> </v>
      </c>
      <c r="G124" s="38"/>
      <c r="H124" s="38"/>
      <c r="I124" s="141" t="s">
        <v>30</v>
      </c>
      <c r="J124" s="35" t="str">
        <f>E21</f>
        <v xml:space="preserve"> </v>
      </c>
      <c r="K124" s="38"/>
      <c r="L124" s="42"/>
    </row>
    <row r="125" s="1" customFormat="1" ht="15.15" customHeight="1">
      <c r="B125" s="37"/>
      <c r="C125" s="31" t="s">
        <v>28</v>
      </c>
      <c r="D125" s="38"/>
      <c r="E125" s="38"/>
      <c r="F125" s="26" t="str">
        <f>IF(E18="","",E18)</f>
        <v>Vyplň údaj</v>
      </c>
      <c r="G125" s="38"/>
      <c r="H125" s="38"/>
      <c r="I125" s="141" t="s">
        <v>32</v>
      </c>
      <c r="J125" s="35" t="str">
        <f>E24</f>
        <v xml:space="preserve"> </v>
      </c>
      <c r="K125" s="38"/>
      <c r="L125" s="42"/>
    </row>
    <row r="126" s="1" customFormat="1" ht="10.32" customHeight="1">
      <c r="B126" s="37"/>
      <c r="C126" s="38"/>
      <c r="D126" s="38"/>
      <c r="E126" s="38"/>
      <c r="F126" s="38"/>
      <c r="G126" s="38"/>
      <c r="H126" s="38"/>
      <c r="I126" s="138"/>
      <c r="J126" s="38"/>
      <c r="K126" s="38"/>
      <c r="L126" s="42"/>
    </row>
    <row r="127" s="10" customFormat="1" ht="29.28" customHeight="1">
      <c r="B127" s="196"/>
      <c r="C127" s="197" t="s">
        <v>113</v>
      </c>
      <c r="D127" s="198" t="s">
        <v>60</v>
      </c>
      <c r="E127" s="198" t="s">
        <v>56</v>
      </c>
      <c r="F127" s="198" t="s">
        <v>57</v>
      </c>
      <c r="G127" s="198" t="s">
        <v>114</v>
      </c>
      <c r="H127" s="198" t="s">
        <v>115</v>
      </c>
      <c r="I127" s="199" t="s">
        <v>116</v>
      </c>
      <c r="J127" s="200" t="s">
        <v>97</v>
      </c>
      <c r="K127" s="201" t="s">
        <v>117</v>
      </c>
      <c r="L127" s="202"/>
      <c r="M127" s="94" t="s">
        <v>1</v>
      </c>
      <c r="N127" s="95" t="s">
        <v>39</v>
      </c>
      <c r="O127" s="95" t="s">
        <v>118</v>
      </c>
      <c r="P127" s="95" t="s">
        <v>119</v>
      </c>
      <c r="Q127" s="95" t="s">
        <v>120</v>
      </c>
      <c r="R127" s="95" t="s">
        <v>121</v>
      </c>
      <c r="S127" s="95" t="s">
        <v>122</v>
      </c>
      <c r="T127" s="96" t="s">
        <v>123</v>
      </c>
    </row>
    <row r="128" s="1" customFormat="1" ht="22.8" customHeight="1">
      <c r="B128" s="37"/>
      <c r="C128" s="101" t="s">
        <v>124</v>
      </c>
      <c r="D128" s="38"/>
      <c r="E128" s="38"/>
      <c r="F128" s="38"/>
      <c r="G128" s="38"/>
      <c r="H128" s="38"/>
      <c r="I128" s="138"/>
      <c r="J128" s="203">
        <f>BK128</f>
        <v>0</v>
      </c>
      <c r="K128" s="38"/>
      <c r="L128" s="42"/>
      <c r="M128" s="97"/>
      <c r="N128" s="98"/>
      <c r="O128" s="98"/>
      <c r="P128" s="204">
        <f>P129+P317+P330</f>
        <v>0</v>
      </c>
      <c r="Q128" s="98"/>
      <c r="R128" s="204">
        <f>R129+R317+R330</f>
        <v>1385.8948281199998</v>
      </c>
      <c r="S128" s="98"/>
      <c r="T128" s="205">
        <f>T129+T317+T330</f>
        <v>14.194000000000001</v>
      </c>
      <c r="AT128" s="16" t="s">
        <v>74</v>
      </c>
      <c r="AU128" s="16" t="s">
        <v>99</v>
      </c>
      <c r="BK128" s="206">
        <f>BK129+BK317+BK330</f>
        <v>0</v>
      </c>
    </row>
    <row r="129" s="11" customFormat="1" ht="25.92" customHeight="1">
      <c r="B129" s="207"/>
      <c r="C129" s="208"/>
      <c r="D129" s="209" t="s">
        <v>74</v>
      </c>
      <c r="E129" s="210" t="s">
        <v>125</v>
      </c>
      <c r="F129" s="210" t="s">
        <v>126</v>
      </c>
      <c r="G129" s="208"/>
      <c r="H129" s="208"/>
      <c r="I129" s="211"/>
      <c r="J129" s="212">
        <f>BK129</f>
        <v>0</v>
      </c>
      <c r="K129" s="208"/>
      <c r="L129" s="213"/>
      <c r="M129" s="214"/>
      <c r="N129" s="215"/>
      <c r="O129" s="215"/>
      <c r="P129" s="216">
        <f>P130+P232+P262+P281+P285+P291+P310+P315</f>
        <v>0</v>
      </c>
      <c r="Q129" s="215"/>
      <c r="R129" s="216">
        <f>R130+R232+R262+R281+R285+R291+R310+R315</f>
        <v>1385.8948281199998</v>
      </c>
      <c r="S129" s="215"/>
      <c r="T129" s="217">
        <f>T130+T232+T262+T281+T285+T291+T310+T315</f>
        <v>14.194000000000001</v>
      </c>
      <c r="AR129" s="218" t="s">
        <v>83</v>
      </c>
      <c r="AT129" s="219" t="s">
        <v>74</v>
      </c>
      <c r="AU129" s="219" t="s">
        <v>75</v>
      </c>
      <c r="AY129" s="218" t="s">
        <v>127</v>
      </c>
      <c r="BK129" s="220">
        <f>BK130+BK232+BK262+BK281+BK285+BK291+BK310+BK315</f>
        <v>0</v>
      </c>
    </row>
    <row r="130" s="11" customFormat="1" ht="22.8" customHeight="1">
      <c r="B130" s="207"/>
      <c r="C130" s="208"/>
      <c r="D130" s="209" t="s">
        <v>74</v>
      </c>
      <c r="E130" s="221" t="s">
        <v>83</v>
      </c>
      <c r="F130" s="221" t="s">
        <v>128</v>
      </c>
      <c r="G130" s="208"/>
      <c r="H130" s="208"/>
      <c r="I130" s="211"/>
      <c r="J130" s="222">
        <f>BK130</f>
        <v>0</v>
      </c>
      <c r="K130" s="208"/>
      <c r="L130" s="213"/>
      <c r="M130" s="214"/>
      <c r="N130" s="215"/>
      <c r="O130" s="215"/>
      <c r="P130" s="216">
        <f>SUM(P131:P231)</f>
        <v>0</v>
      </c>
      <c r="Q130" s="215"/>
      <c r="R130" s="216">
        <f>SUM(R131:R231)</f>
        <v>170.48263800000001</v>
      </c>
      <c r="S130" s="215"/>
      <c r="T130" s="217">
        <f>SUM(T131:T231)</f>
        <v>0</v>
      </c>
      <c r="AR130" s="218" t="s">
        <v>83</v>
      </c>
      <c r="AT130" s="219" t="s">
        <v>74</v>
      </c>
      <c r="AU130" s="219" t="s">
        <v>83</v>
      </c>
      <c r="AY130" s="218" t="s">
        <v>127</v>
      </c>
      <c r="BK130" s="220">
        <f>SUM(BK131:BK231)</f>
        <v>0</v>
      </c>
    </row>
    <row r="131" s="1" customFormat="1" ht="48" customHeight="1">
      <c r="B131" s="37"/>
      <c r="C131" s="223" t="s">
        <v>83</v>
      </c>
      <c r="D131" s="223" t="s">
        <v>129</v>
      </c>
      <c r="E131" s="224" t="s">
        <v>383</v>
      </c>
      <c r="F131" s="225" t="s">
        <v>384</v>
      </c>
      <c r="G131" s="226" t="s">
        <v>140</v>
      </c>
      <c r="H131" s="227">
        <v>404.52999999999997</v>
      </c>
      <c r="I131" s="228"/>
      <c r="J131" s="229">
        <f>ROUND(I131*H131,2)</f>
        <v>0</v>
      </c>
      <c r="K131" s="225" t="s">
        <v>133</v>
      </c>
      <c r="L131" s="42"/>
      <c r="M131" s="230" t="s">
        <v>1</v>
      </c>
      <c r="N131" s="231" t="s">
        <v>40</v>
      </c>
      <c r="O131" s="85"/>
      <c r="P131" s="232">
        <f>O131*H131</f>
        <v>0</v>
      </c>
      <c r="Q131" s="232">
        <v>0</v>
      </c>
      <c r="R131" s="232">
        <f>Q131*H131</f>
        <v>0</v>
      </c>
      <c r="S131" s="232">
        <v>0</v>
      </c>
      <c r="T131" s="233">
        <f>S131*H131</f>
        <v>0</v>
      </c>
      <c r="AR131" s="234" t="s">
        <v>134</v>
      </c>
      <c r="AT131" s="234" t="s">
        <v>129</v>
      </c>
      <c r="AU131" s="234" t="s">
        <v>85</v>
      </c>
      <c r="AY131" s="16" t="s">
        <v>127</v>
      </c>
      <c r="BE131" s="235">
        <f>IF(N131="základní",J131,0)</f>
        <v>0</v>
      </c>
      <c r="BF131" s="235">
        <f>IF(N131="snížená",J131,0)</f>
        <v>0</v>
      </c>
      <c r="BG131" s="235">
        <f>IF(N131="zákl. přenesená",J131,0)</f>
        <v>0</v>
      </c>
      <c r="BH131" s="235">
        <f>IF(N131="sníž. přenesená",J131,0)</f>
        <v>0</v>
      </c>
      <c r="BI131" s="235">
        <f>IF(N131="nulová",J131,0)</f>
        <v>0</v>
      </c>
      <c r="BJ131" s="16" t="s">
        <v>83</v>
      </c>
      <c r="BK131" s="235">
        <f>ROUND(I131*H131,2)</f>
        <v>0</v>
      </c>
      <c r="BL131" s="16" t="s">
        <v>134</v>
      </c>
      <c r="BM131" s="234" t="s">
        <v>664</v>
      </c>
    </row>
    <row r="132" s="14" customFormat="1">
      <c r="B132" s="261"/>
      <c r="C132" s="262"/>
      <c r="D132" s="238" t="s">
        <v>136</v>
      </c>
      <c r="E132" s="263" t="s">
        <v>1</v>
      </c>
      <c r="F132" s="264" t="s">
        <v>665</v>
      </c>
      <c r="G132" s="262"/>
      <c r="H132" s="263" t="s">
        <v>1</v>
      </c>
      <c r="I132" s="265"/>
      <c r="J132" s="262"/>
      <c r="K132" s="262"/>
      <c r="L132" s="266"/>
      <c r="M132" s="267"/>
      <c r="N132" s="268"/>
      <c r="O132" s="268"/>
      <c r="P132" s="268"/>
      <c r="Q132" s="268"/>
      <c r="R132" s="268"/>
      <c r="S132" s="268"/>
      <c r="T132" s="269"/>
      <c r="AT132" s="270" t="s">
        <v>136</v>
      </c>
      <c r="AU132" s="270" t="s">
        <v>85</v>
      </c>
      <c r="AV132" s="14" t="s">
        <v>83</v>
      </c>
      <c r="AW132" s="14" t="s">
        <v>31</v>
      </c>
      <c r="AX132" s="14" t="s">
        <v>75</v>
      </c>
      <c r="AY132" s="270" t="s">
        <v>127</v>
      </c>
    </row>
    <row r="133" s="12" customFormat="1">
      <c r="B133" s="236"/>
      <c r="C133" s="237"/>
      <c r="D133" s="238" t="s">
        <v>136</v>
      </c>
      <c r="E133" s="239" t="s">
        <v>1</v>
      </c>
      <c r="F133" s="240" t="s">
        <v>666</v>
      </c>
      <c r="G133" s="237"/>
      <c r="H133" s="241">
        <v>338.25</v>
      </c>
      <c r="I133" s="242"/>
      <c r="J133" s="237"/>
      <c r="K133" s="237"/>
      <c r="L133" s="243"/>
      <c r="M133" s="244"/>
      <c r="N133" s="245"/>
      <c r="O133" s="245"/>
      <c r="P133" s="245"/>
      <c r="Q133" s="245"/>
      <c r="R133" s="245"/>
      <c r="S133" s="245"/>
      <c r="T133" s="246"/>
      <c r="AT133" s="247" t="s">
        <v>136</v>
      </c>
      <c r="AU133" s="247" t="s">
        <v>85</v>
      </c>
      <c r="AV133" s="12" t="s">
        <v>85</v>
      </c>
      <c r="AW133" s="12" t="s">
        <v>31</v>
      </c>
      <c r="AX133" s="12" t="s">
        <v>75</v>
      </c>
      <c r="AY133" s="247" t="s">
        <v>127</v>
      </c>
    </row>
    <row r="134" s="14" customFormat="1">
      <c r="B134" s="261"/>
      <c r="C134" s="262"/>
      <c r="D134" s="238" t="s">
        <v>136</v>
      </c>
      <c r="E134" s="263" t="s">
        <v>1</v>
      </c>
      <c r="F134" s="264" t="s">
        <v>667</v>
      </c>
      <c r="G134" s="262"/>
      <c r="H134" s="263" t="s">
        <v>1</v>
      </c>
      <c r="I134" s="265"/>
      <c r="J134" s="262"/>
      <c r="K134" s="262"/>
      <c r="L134" s="266"/>
      <c r="M134" s="267"/>
      <c r="N134" s="268"/>
      <c r="O134" s="268"/>
      <c r="P134" s="268"/>
      <c r="Q134" s="268"/>
      <c r="R134" s="268"/>
      <c r="S134" s="268"/>
      <c r="T134" s="269"/>
      <c r="AT134" s="270" t="s">
        <v>136</v>
      </c>
      <c r="AU134" s="270" t="s">
        <v>85</v>
      </c>
      <c r="AV134" s="14" t="s">
        <v>83</v>
      </c>
      <c r="AW134" s="14" t="s">
        <v>31</v>
      </c>
      <c r="AX134" s="14" t="s">
        <v>75</v>
      </c>
      <c r="AY134" s="270" t="s">
        <v>127</v>
      </c>
    </row>
    <row r="135" s="12" customFormat="1">
      <c r="B135" s="236"/>
      <c r="C135" s="237"/>
      <c r="D135" s="238" t="s">
        <v>136</v>
      </c>
      <c r="E135" s="239" t="s">
        <v>1</v>
      </c>
      <c r="F135" s="240" t="s">
        <v>668</v>
      </c>
      <c r="G135" s="237"/>
      <c r="H135" s="241">
        <v>31.440000000000001</v>
      </c>
      <c r="I135" s="242"/>
      <c r="J135" s="237"/>
      <c r="K135" s="237"/>
      <c r="L135" s="243"/>
      <c r="M135" s="244"/>
      <c r="N135" s="245"/>
      <c r="O135" s="245"/>
      <c r="P135" s="245"/>
      <c r="Q135" s="245"/>
      <c r="R135" s="245"/>
      <c r="S135" s="245"/>
      <c r="T135" s="246"/>
      <c r="AT135" s="247" t="s">
        <v>136</v>
      </c>
      <c r="AU135" s="247" t="s">
        <v>85</v>
      </c>
      <c r="AV135" s="12" t="s">
        <v>85</v>
      </c>
      <c r="AW135" s="12" t="s">
        <v>31</v>
      </c>
      <c r="AX135" s="12" t="s">
        <v>75</v>
      </c>
      <c r="AY135" s="247" t="s">
        <v>127</v>
      </c>
    </row>
    <row r="136" s="14" customFormat="1">
      <c r="B136" s="261"/>
      <c r="C136" s="262"/>
      <c r="D136" s="238" t="s">
        <v>136</v>
      </c>
      <c r="E136" s="263" t="s">
        <v>1</v>
      </c>
      <c r="F136" s="264" t="s">
        <v>669</v>
      </c>
      <c r="G136" s="262"/>
      <c r="H136" s="263" t="s">
        <v>1</v>
      </c>
      <c r="I136" s="265"/>
      <c r="J136" s="262"/>
      <c r="K136" s="262"/>
      <c r="L136" s="266"/>
      <c r="M136" s="267"/>
      <c r="N136" s="268"/>
      <c r="O136" s="268"/>
      <c r="P136" s="268"/>
      <c r="Q136" s="268"/>
      <c r="R136" s="268"/>
      <c r="S136" s="268"/>
      <c r="T136" s="269"/>
      <c r="AT136" s="270" t="s">
        <v>136</v>
      </c>
      <c r="AU136" s="270" t="s">
        <v>85</v>
      </c>
      <c r="AV136" s="14" t="s">
        <v>83</v>
      </c>
      <c r="AW136" s="14" t="s">
        <v>31</v>
      </c>
      <c r="AX136" s="14" t="s">
        <v>75</v>
      </c>
      <c r="AY136" s="270" t="s">
        <v>127</v>
      </c>
    </row>
    <row r="137" s="12" customFormat="1">
      <c r="B137" s="236"/>
      <c r="C137" s="237"/>
      <c r="D137" s="238" t="s">
        <v>136</v>
      </c>
      <c r="E137" s="239" t="s">
        <v>1</v>
      </c>
      <c r="F137" s="240" t="s">
        <v>670</v>
      </c>
      <c r="G137" s="237"/>
      <c r="H137" s="241">
        <v>34.840000000000003</v>
      </c>
      <c r="I137" s="242"/>
      <c r="J137" s="237"/>
      <c r="K137" s="237"/>
      <c r="L137" s="243"/>
      <c r="M137" s="244"/>
      <c r="N137" s="245"/>
      <c r="O137" s="245"/>
      <c r="P137" s="245"/>
      <c r="Q137" s="245"/>
      <c r="R137" s="245"/>
      <c r="S137" s="245"/>
      <c r="T137" s="246"/>
      <c r="AT137" s="247" t="s">
        <v>136</v>
      </c>
      <c r="AU137" s="247" t="s">
        <v>85</v>
      </c>
      <c r="AV137" s="12" t="s">
        <v>85</v>
      </c>
      <c r="AW137" s="12" t="s">
        <v>31</v>
      </c>
      <c r="AX137" s="12" t="s">
        <v>75</v>
      </c>
      <c r="AY137" s="247" t="s">
        <v>127</v>
      </c>
    </row>
    <row r="138" s="13" customFormat="1">
      <c r="B138" s="248"/>
      <c r="C138" s="249"/>
      <c r="D138" s="238" t="s">
        <v>136</v>
      </c>
      <c r="E138" s="250" t="s">
        <v>1</v>
      </c>
      <c r="F138" s="251" t="s">
        <v>159</v>
      </c>
      <c r="G138" s="249"/>
      <c r="H138" s="252">
        <v>404.52999999999997</v>
      </c>
      <c r="I138" s="253"/>
      <c r="J138" s="249"/>
      <c r="K138" s="249"/>
      <c r="L138" s="254"/>
      <c r="M138" s="255"/>
      <c r="N138" s="256"/>
      <c r="O138" s="256"/>
      <c r="P138" s="256"/>
      <c r="Q138" s="256"/>
      <c r="R138" s="256"/>
      <c r="S138" s="256"/>
      <c r="T138" s="257"/>
      <c r="AT138" s="258" t="s">
        <v>136</v>
      </c>
      <c r="AU138" s="258" t="s">
        <v>85</v>
      </c>
      <c r="AV138" s="13" t="s">
        <v>134</v>
      </c>
      <c r="AW138" s="13" t="s">
        <v>31</v>
      </c>
      <c r="AX138" s="13" t="s">
        <v>83</v>
      </c>
      <c r="AY138" s="258" t="s">
        <v>127</v>
      </c>
    </row>
    <row r="139" s="1" customFormat="1" ht="36" customHeight="1">
      <c r="B139" s="37"/>
      <c r="C139" s="223" t="s">
        <v>85</v>
      </c>
      <c r="D139" s="223" t="s">
        <v>129</v>
      </c>
      <c r="E139" s="224" t="s">
        <v>671</v>
      </c>
      <c r="F139" s="225" t="s">
        <v>672</v>
      </c>
      <c r="G139" s="226" t="s">
        <v>140</v>
      </c>
      <c r="H139" s="227">
        <v>404.52999999999997</v>
      </c>
      <c r="I139" s="228"/>
      <c r="J139" s="229">
        <f>ROUND(I139*H139,2)</f>
        <v>0</v>
      </c>
      <c r="K139" s="225" t="s">
        <v>133</v>
      </c>
      <c r="L139" s="42"/>
      <c r="M139" s="230" t="s">
        <v>1</v>
      </c>
      <c r="N139" s="231" t="s">
        <v>40</v>
      </c>
      <c r="O139" s="85"/>
      <c r="P139" s="232">
        <f>O139*H139</f>
        <v>0</v>
      </c>
      <c r="Q139" s="232">
        <v>0.40000000000000002</v>
      </c>
      <c r="R139" s="232">
        <f>Q139*H139</f>
        <v>161.81200000000001</v>
      </c>
      <c r="S139" s="232">
        <v>0</v>
      </c>
      <c r="T139" s="233">
        <f>S139*H139</f>
        <v>0</v>
      </c>
      <c r="AR139" s="234" t="s">
        <v>134</v>
      </c>
      <c r="AT139" s="234" t="s">
        <v>129</v>
      </c>
      <c r="AU139" s="234" t="s">
        <v>85</v>
      </c>
      <c r="AY139" s="16" t="s">
        <v>127</v>
      </c>
      <c r="BE139" s="235">
        <f>IF(N139="základní",J139,0)</f>
        <v>0</v>
      </c>
      <c r="BF139" s="235">
        <f>IF(N139="snížená",J139,0)</f>
        <v>0</v>
      </c>
      <c r="BG139" s="235">
        <f>IF(N139="zákl. přenesená",J139,0)</f>
        <v>0</v>
      </c>
      <c r="BH139" s="235">
        <f>IF(N139="sníž. přenesená",J139,0)</f>
        <v>0</v>
      </c>
      <c r="BI139" s="235">
        <f>IF(N139="nulová",J139,0)</f>
        <v>0</v>
      </c>
      <c r="BJ139" s="16" t="s">
        <v>83</v>
      </c>
      <c r="BK139" s="235">
        <f>ROUND(I139*H139,2)</f>
        <v>0</v>
      </c>
      <c r="BL139" s="16" t="s">
        <v>134</v>
      </c>
      <c r="BM139" s="234" t="s">
        <v>673</v>
      </c>
    </row>
    <row r="140" s="1" customFormat="1" ht="16.5" customHeight="1">
      <c r="B140" s="37"/>
      <c r="C140" s="223" t="s">
        <v>142</v>
      </c>
      <c r="D140" s="223" t="s">
        <v>129</v>
      </c>
      <c r="E140" s="224" t="s">
        <v>143</v>
      </c>
      <c r="F140" s="225" t="s">
        <v>144</v>
      </c>
      <c r="G140" s="226" t="s">
        <v>145</v>
      </c>
      <c r="H140" s="227">
        <v>411</v>
      </c>
      <c r="I140" s="228"/>
      <c r="J140" s="229">
        <f>ROUND(I140*H140,2)</f>
        <v>0</v>
      </c>
      <c r="K140" s="225" t="s">
        <v>133</v>
      </c>
      <c r="L140" s="42"/>
      <c r="M140" s="230" t="s">
        <v>1</v>
      </c>
      <c r="N140" s="231" t="s">
        <v>40</v>
      </c>
      <c r="O140" s="85"/>
      <c r="P140" s="232">
        <f>O140*H140</f>
        <v>0</v>
      </c>
      <c r="Q140" s="232">
        <v>0.02102</v>
      </c>
      <c r="R140" s="232">
        <f>Q140*H140</f>
        <v>8.6392199999999999</v>
      </c>
      <c r="S140" s="232">
        <v>0</v>
      </c>
      <c r="T140" s="233">
        <f>S140*H140</f>
        <v>0</v>
      </c>
      <c r="AR140" s="234" t="s">
        <v>134</v>
      </c>
      <c r="AT140" s="234" t="s">
        <v>129</v>
      </c>
      <c r="AU140" s="234" t="s">
        <v>85</v>
      </c>
      <c r="AY140" s="16" t="s">
        <v>127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6" t="s">
        <v>83</v>
      </c>
      <c r="BK140" s="235">
        <f>ROUND(I140*H140,2)</f>
        <v>0</v>
      </c>
      <c r="BL140" s="16" t="s">
        <v>134</v>
      </c>
      <c r="BM140" s="234" t="s">
        <v>674</v>
      </c>
    </row>
    <row r="141" s="1" customFormat="1">
      <c r="B141" s="37"/>
      <c r="C141" s="38"/>
      <c r="D141" s="238" t="s">
        <v>164</v>
      </c>
      <c r="E141" s="38"/>
      <c r="F141" s="259" t="s">
        <v>675</v>
      </c>
      <c r="G141" s="38"/>
      <c r="H141" s="38"/>
      <c r="I141" s="138"/>
      <c r="J141" s="38"/>
      <c r="K141" s="38"/>
      <c r="L141" s="42"/>
      <c r="M141" s="260"/>
      <c r="N141" s="85"/>
      <c r="O141" s="85"/>
      <c r="P141" s="85"/>
      <c r="Q141" s="85"/>
      <c r="R141" s="85"/>
      <c r="S141" s="85"/>
      <c r="T141" s="86"/>
      <c r="AT141" s="16" t="s">
        <v>164</v>
      </c>
      <c r="AU141" s="16" t="s">
        <v>85</v>
      </c>
    </row>
    <row r="142" s="14" customFormat="1">
      <c r="B142" s="261"/>
      <c r="C142" s="262"/>
      <c r="D142" s="238" t="s">
        <v>136</v>
      </c>
      <c r="E142" s="263" t="s">
        <v>1</v>
      </c>
      <c r="F142" s="264" t="s">
        <v>676</v>
      </c>
      <c r="G142" s="262"/>
      <c r="H142" s="263" t="s">
        <v>1</v>
      </c>
      <c r="I142" s="265"/>
      <c r="J142" s="262"/>
      <c r="K142" s="262"/>
      <c r="L142" s="266"/>
      <c r="M142" s="267"/>
      <c r="N142" s="268"/>
      <c r="O142" s="268"/>
      <c r="P142" s="268"/>
      <c r="Q142" s="268"/>
      <c r="R142" s="268"/>
      <c r="S142" s="268"/>
      <c r="T142" s="269"/>
      <c r="AT142" s="270" t="s">
        <v>136</v>
      </c>
      <c r="AU142" s="270" t="s">
        <v>85</v>
      </c>
      <c r="AV142" s="14" t="s">
        <v>83</v>
      </c>
      <c r="AW142" s="14" t="s">
        <v>31</v>
      </c>
      <c r="AX142" s="14" t="s">
        <v>75</v>
      </c>
      <c r="AY142" s="270" t="s">
        <v>127</v>
      </c>
    </row>
    <row r="143" s="12" customFormat="1">
      <c r="B143" s="236"/>
      <c r="C143" s="237"/>
      <c r="D143" s="238" t="s">
        <v>136</v>
      </c>
      <c r="E143" s="239" t="s">
        <v>1</v>
      </c>
      <c r="F143" s="240" t="s">
        <v>677</v>
      </c>
      <c r="G143" s="237"/>
      <c r="H143" s="241">
        <v>361</v>
      </c>
      <c r="I143" s="242"/>
      <c r="J143" s="237"/>
      <c r="K143" s="237"/>
      <c r="L143" s="243"/>
      <c r="M143" s="244"/>
      <c r="N143" s="245"/>
      <c r="O143" s="245"/>
      <c r="P143" s="245"/>
      <c r="Q143" s="245"/>
      <c r="R143" s="245"/>
      <c r="S143" s="245"/>
      <c r="T143" s="246"/>
      <c r="AT143" s="247" t="s">
        <v>136</v>
      </c>
      <c r="AU143" s="247" t="s">
        <v>85</v>
      </c>
      <c r="AV143" s="12" t="s">
        <v>85</v>
      </c>
      <c r="AW143" s="12" t="s">
        <v>31</v>
      </c>
      <c r="AX143" s="12" t="s">
        <v>75</v>
      </c>
      <c r="AY143" s="247" t="s">
        <v>127</v>
      </c>
    </row>
    <row r="144" s="14" customFormat="1">
      <c r="B144" s="261"/>
      <c r="C144" s="262"/>
      <c r="D144" s="238" t="s">
        <v>136</v>
      </c>
      <c r="E144" s="263" t="s">
        <v>1</v>
      </c>
      <c r="F144" s="264" t="s">
        <v>678</v>
      </c>
      <c r="G144" s="262"/>
      <c r="H144" s="263" t="s">
        <v>1</v>
      </c>
      <c r="I144" s="265"/>
      <c r="J144" s="262"/>
      <c r="K144" s="262"/>
      <c r="L144" s="266"/>
      <c r="M144" s="267"/>
      <c r="N144" s="268"/>
      <c r="O144" s="268"/>
      <c r="P144" s="268"/>
      <c r="Q144" s="268"/>
      <c r="R144" s="268"/>
      <c r="S144" s="268"/>
      <c r="T144" s="269"/>
      <c r="AT144" s="270" t="s">
        <v>136</v>
      </c>
      <c r="AU144" s="270" t="s">
        <v>85</v>
      </c>
      <c r="AV144" s="14" t="s">
        <v>83</v>
      </c>
      <c r="AW144" s="14" t="s">
        <v>31</v>
      </c>
      <c r="AX144" s="14" t="s">
        <v>75</v>
      </c>
      <c r="AY144" s="270" t="s">
        <v>127</v>
      </c>
    </row>
    <row r="145" s="12" customFormat="1">
      <c r="B145" s="236"/>
      <c r="C145" s="237"/>
      <c r="D145" s="238" t="s">
        <v>136</v>
      </c>
      <c r="E145" s="239" t="s">
        <v>1</v>
      </c>
      <c r="F145" s="240" t="s">
        <v>679</v>
      </c>
      <c r="G145" s="237"/>
      <c r="H145" s="241">
        <v>23</v>
      </c>
      <c r="I145" s="242"/>
      <c r="J145" s="237"/>
      <c r="K145" s="237"/>
      <c r="L145" s="243"/>
      <c r="M145" s="244"/>
      <c r="N145" s="245"/>
      <c r="O145" s="245"/>
      <c r="P145" s="245"/>
      <c r="Q145" s="245"/>
      <c r="R145" s="245"/>
      <c r="S145" s="245"/>
      <c r="T145" s="246"/>
      <c r="AT145" s="247" t="s">
        <v>136</v>
      </c>
      <c r="AU145" s="247" t="s">
        <v>85</v>
      </c>
      <c r="AV145" s="12" t="s">
        <v>85</v>
      </c>
      <c r="AW145" s="12" t="s">
        <v>31</v>
      </c>
      <c r="AX145" s="12" t="s">
        <v>75</v>
      </c>
      <c r="AY145" s="247" t="s">
        <v>127</v>
      </c>
    </row>
    <row r="146" s="14" customFormat="1">
      <c r="B146" s="261"/>
      <c r="C146" s="262"/>
      <c r="D146" s="238" t="s">
        <v>136</v>
      </c>
      <c r="E146" s="263" t="s">
        <v>1</v>
      </c>
      <c r="F146" s="264" t="s">
        <v>680</v>
      </c>
      <c r="G146" s="262"/>
      <c r="H146" s="263" t="s">
        <v>1</v>
      </c>
      <c r="I146" s="265"/>
      <c r="J146" s="262"/>
      <c r="K146" s="262"/>
      <c r="L146" s="266"/>
      <c r="M146" s="267"/>
      <c r="N146" s="268"/>
      <c r="O146" s="268"/>
      <c r="P146" s="268"/>
      <c r="Q146" s="268"/>
      <c r="R146" s="268"/>
      <c r="S146" s="268"/>
      <c r="T146" s="269"/>
      <c r="AT146" s="270" t="s">
        <v>136</v>
      </c>
      <c r="AU146" s="270" t="s">
        <v>85</v>
      </c>
      <c r="AV146" s="14" t="s">
        <v>83</v>
      </c>
      <c r="AW146" s="14" t="s">
        <v>31</v>
      </c>
      <c r="AX146" s="14" t="s">
        <v>75</v>
      </c>
      <c r="AY146" s="270" t="s">
        <v>127</v>
      </c>
    </row>
    <row r="147" s="12" customFormat="1">
      <c r="B147" s="236"/>
      <c r="C147" s="237"/>
      <c r="D147" s="238" t="s">
        <v>136</v>
      </c>
      <c r="E147" s="239" t="s">
        <v>1</v>
      </c>
      <c r="F147" s="240" t="s">
        <v>681</v>
      </c>
      <c r="G147" s="237"/>
      <c r="H147" s="241">
        <v>27</v>
      </c>
      <c r="I147" s="242"/>
      <c r="J147" s="237"/>
      <c r="K147" s="237"/>
      <c r="L147" s="243"/>
      <c r="M147" s="244"/>
      <c r="N147" s="245"/>
      <c r="O147" s="245"/>
      <c r="P147" s="245"/>
      <c r="Q147" s="245"/>
      <c r="R147" s="245"/>
      <c r="S147" s="245"/>
      <c r="T147" s="246"/>
      <c r="AT147" s="247" t="s">
        <v>136</v>
      </c>
      <c r="AU147" s="247" t="s">
        <v>85</v>
      </c>
      <c r="AV147" s="12" t="s">
        <v>85</v>
      </c>
      <c r="AW147" s="12" t="s">
        <v>31</v>
      </c>
      <c r="AX147" s="12" t="s">
        <v>75</v>
      </c>
      <c r="AY147" s="247" t="s">
        <v>127</v>
      </c>
    </row>
    <row r="148" s="13" customFormat="1">
      <c r="B148" s="248"/>
      <c r="C148" s="249"/>
      <c r="D148" s="238" t="s">
        <v>136</v>
      </c>
      <c r="E148" s="250" t="s">
        <v>1</v>
      </c>
      <c r="F148" s="251" t="s">
        <v>159</v>
      </c>
      <c r="G148" s="249"/>
      <c r="H148" s="252">
        <v>411</v>
      </c>
      <c r="I148" s="253"/>
      <c r="J148" s="249"/>
      <c r="K148" s="249"/>
      <c r="L148" s="254"/>
      <c r="M148" s="255"/>
      <c r="N148" s="256"/>
      <c r="O148" s="256"/>
      <c r="P148" s="256"/>
      <c r="Q148" s="256"/>
      <c r="R148" s="256"/>
      <c r="S148" s="256"/>
      <c r="T148" s="257"/>
      <c r="AT148" s="258" t="s">
        <v>136</v>
      </c>
      <c r="AU148" s="258" t="s">
        <v>85</v>
      </c>
      <c r="AV148" s="13" t="s">
        <v>134</v>
      </c>
      <c r="AW148" s="13" t="s">
        <v>31</v>
      </c>
      <c r="AX148" s="13" t="s">
        <v>83</v>
      </c>
      <c r="AY148" s="258" t="s">
        <v>127</v>
      </c>
    </row>
    <row r="149" s="1" customFormat="1" ht="24" customHeight="1">
      <c r="B149" s="37"/>
      <c r="C149" s="223" t="s">
        <v>134</v>
      </c>
      <c r="D149" s="223" t="s">
        <v>129</v>
      </c>
      <c r="E149" s="224" t="s">
        <v>412</v>
      </c>
      <c r="F149" s="225" t="s">
        <v>413</v>
      </c>
      <c r="G149" s="226" t="s">
        <v>414</v>
      </c>
      <c r="H149" s="227">
        <v>80</v>
      </c>
      <c r="I149" s="228"/>
      <c r="J149" s="229">
        <f>ROUND(I149*H149,2)</f>
        <v>0</v>
      </c>
      <c r="K149" s="225" t="s">
        <v>133</v>
      </c>
      <c r="L149" s="42"/>
      <c r="M149" s="230" t="s">
        <v>1</v>
      </c>
      <c r="N149" s="231" t="s">
        <v>40</v>
      </c>
      <c r="O149" s="85"/>
      <c r="P149" s="232">
        <f>O149*H149</f>
        <v>0</v>
      </c>
      <c r="Q149" s="232">
        <v>0</v>
      </c>
      <c r="R149" s="232">
        <f>Q149*H149</f>
        <v>0</v>
      </c>
      <c r="S149" s="232">
        <v>0</v>
      </c>
      <c r="T149" s="233">
        <f>S149*H149</f>
        <v>0</v>
      </c>
      <c r="AR149" s="234" t="s">
        <v>134</v>
      </c>
      <c r="AT149" s="234" t="s">
        <v>129</v>
      </c>
      <c r="AU149" s="234" t="s">
        <v>85</v>
      </c>
      <c r="AY149" s="16" t="s">
        <v>127</v>
      </c>
      <c r="BE149" s="235">
        <f>IF(N149="základní",J149,0)</f>
        <v>0</v>
      </c>
      <c r="BF149" s="235">
        <f>IF(N149="snížená",J149,0)</f>
        <v>0</v>
      </c>
      <c r="BG149" s="235">
        <f>IF(N149="zákl. přenesená",J149,0)</f>
        <v>0</v>
      </c>
      <c r="BH149" s="235">
        <f>IF(N149="sníž. přenesená",J149,0)</f>
        <v>0</v>
      </c>
      <c r="BI149" s="235">
        <f>IF(N149="nulová",J149,0)</f>
        <v>0</v>
      </c>
      <c r="BJ149" s="16" t="s">
        <v>83</v>
      </c>
      <c r="BK149" s="235">
        <f>ROUND(I149*H149,2)</f>
        <v>0</v>
      </c>
      <c r="BL149" s="16" t="s">
        <v>134</v>
      </c>
      <c r="BM149" s="234" t="s">
        <v>682</v>
      </c>
    </row>
    <row r="150" s="1" customFormat="1">
      <c r="B150" s="37"/>
      <c r="C150" s="38"/>
      <c r="D150" s="238" t="s">
        <v>164</v>
      </c>
      <c r="E150" s="38"/>
      <c r="F150" s="259" t="s">
        <v>683</v>
      </c>
      <c r="G150" s="38"/>
      <c r="H150" s="38"/>
      <c r="I150" s="138"/>
      <c r="J150" s="38"/>
      <c r="K150" s="38"/>
      <c r="L150" s="42"/>
      <c r="M150" s="260"/>
      <c r="N150" s="85"/>
      <c r="O150" s="85"/>
      <c r="P150" s="85"/>
      <c r="Q150" s="85"/>
      <c r="R150" s="85"/>
      <c r="S150" s="85"/>
      <c r="T150" s="86"/>
      <c r="AT150" s="16" t="s">
        <v>164</v>
      </c>
      <c r="AU150" s="16" t="s">
        <v>85</v>
      </c>
    </row>
    <row r="151" s="1" customFormat="1" ht="36" customHeight="1">
      <c r="B151" s="37"/>
      <c r="C151" s="223" t="s">
        <v>160</v>
      </c>
      <c r="D151" s="223" t="s">
        <v>129</v>
      </c>
      <c r="E151" s="224" t="s">
        <v>416</v>
      </c>
      <c r="F151" s="225" t="s">
        <v>417</v>
      </c>
      <c r="G151" s="226" t="s">
        <v>418</v>
      </c>
      <c r="H151" s="227">
        <v>10</v>
      </c>
      <c r="I151" s="228"/>
      <c r="J151" s="229">
        <f>ROUND(I151*H151,2)</f>
        <v>0</v>
      </c>
      <c r="K151" s="225" t="s">
        <v>133</v>
      </c>
      <c r="L151" s="42"/>
      <c r="M151" s="230" t="s">
        <v>1</v>
      </c>
      <c r="N151" s="231" t="s">
        <v>40</v>
      </c>
      <c r="O151" s="85"/>
      <c r="P151" s="232">
        <f>O151*H151</f>
        <v>0</v>
      </c>
      <c r="Q151" s="232">
        <v>0</v>
      </c>
      <c r="R151" s="232">
        <f>Q151*H151</f>
        <v>0</v>
      </c>
      <c r="S151" s="232">
        <v>0</v>
      </c>
      <c r="T151" s="233">
        <f>S151*H151</f>
        <v>0</v>
      </c>
      <c r="AR151" s="234" t="s">
        <v>134</v>
      </c>
      <c r="AT151" s="234" t="s">
        <v>129</v>
      </c>
      <c r="AU151" s="234" t="s">
        <v>85</v>
      </c>
      <c r="AY151" s="16" t="s">
        <v>127</v>
      </c>
      <c r="BE151" s="235">
        <f>IF(N151="základní",J151,0)</f>
        <v>0</v>
      </c>
      <c r="BF151" s="235">
        <f>IF(N151="snížená",J151,0)</f>
        <v>0</v>
      </c>
      <c r="BG151" s="235">
        <f>IF(N151="zákl. přenesená",J151,0)</f>
        <v>0</v>
      </c>
      <c r="BH151" s="235">
        <f>IF(N151="sníž. přenesená",J151,0)</f>
        <v>0</v>
      </c>
      <c r="BI151" s="235">
        <f>IF(N151="nulová",J151,0)</f>
        <v>0</v>
      </c>
      <c r="BJ151" s="16" t="s">
        <v>83</v>
      </c>
      <c r="BK151" s="235">
        <f>ROUND(I151*H151,2)</f>
        <v>0</v>
      </c>
      <c r="BL151" s="16" t="s">
        <v>134</v>
      </c>
      <c r="BM151" s="234" t="s">
        <v>684</v>
      </c>
    </row>
    <row r="152" s="1" customFormat="1" ht="36" customHeight="1">
      <c r="B152" s="37"/>
      <c r="C152" s="223" t="s">
        <v>167</v>
      </c>
      <c r="D152" s="223" t="s">
        <v>129</v>
      </c>
      <c r="E152" s="224" t="s">
        <v>685</v>
      </c>
      <c r="F152" s="225" t="s">
        <v>686</v>
      </c>
      <c r="G152" s="226" t="s">
        <v>140</v>
      </c>
      <c r="H152" s="227">
        <v>417.38900000000001</v>
      </c>
      <c r="I152" s="228"/>
      <c r="J152" s="229">
        <f>ROUND(I152*H152,2)</f>
        <v>0</v>
      </c>
      <c r="K152" s="225" t="s">
        <v>133</v>
      </c>
      <c r="L152" s="42"/>
      <c r="M152" s="230" t="s">
        <v>1</v>
      </c>
      <c r="N152" s="231" t="s">
        <v>40</v>
      </c>
      <c r="O152" s="85"/>
      <c r="P152" s="232">
        <f>O152*H152</f>
        <v>0</v>
      </c>
      <c r="Q152" s="232">
        <v>0</v>
      </c>
      <c r="R152" s="232">
        <f>Q152*H152</f>
        <v>0</v>
      </c>
      <c r="S152" s="232">
        <v>0</v>
      </c>
      <c r="T152" s="233">
        <f>S152*H152</f>
        <v>0</v>
      </c>
      <c r="AR152" s="234" t="s">
        <v>134</v>
      </c>
      <c r="AT152" s="234" t="s">
        <v>129</v>
      </c>
      <c r="AU152" s="234" t="s">
        <v>85</v>
      </c>
      <c r="AY152" s="16" t="s">
        <v>127</v>
      </c>
      <c r="BE152" s="235">
        <f>IF(N152="základní",J152,0)</f>
        <v>0</v>
      </c>
      <c r="BF152" s="235">
        <f>IF(N152="snížená",J152,0)</f>
        <v>0</v>
      </c>
      <c r="BG152" s="235">
        <f>IF(N152="zákl. přenesená",J152,0)</f>
        <v>0</v>
      </c>
      <c r="BH152" s="235">
        <f>IF(N152="sníž. přenesená",J152,0)</f>
        <v>0</v>
      </c>
      <c r="BI152" s="235">
        <f>IF(N152="nulová",J152,0)</f>
        <v>0</v>
      </c>
      <c r="BJ152" s="16" t="s">
        <v>83</v>
      </c>
      <c r="BK152" s="235">
        <f>ROUND(I152*H152,2)</f>
        <v>0</v>
      </c>
      <c r="BL152" s="16" t="s">
        <v>134</v>
      </c>
      <c r="BM152" s="234" t="s">
        <v>687</v>
      </c>
    </row>
    <row r="153" s="14" customFormat="1">
      <c r="B153" s="261"/>
      <c r="C153" s="262"/>
      <c r="D153" s="238" t="s">
        <v>136</v>
      </c>
      <c r="E153" s="263" t="s">
        <v>1</v>
      </c>
      <c r="F153" s="264" t="s">
        <v>688</v>
      </c>
      <c r="G153" s="262"/>
      <c r="H153" s="263" t="s">
        <v>1</v>
      </c>
      <c r="I153" s="265"/>
      <c r="J153" s="262"/>
      <c r="K153" s="262"/>
      <c r="L153" s="266"/>
      <c r="M153" s="267"/>
      <c r="N153" s="268"/>
      <c r="O153" s="268"/>
      <c r="P153" s="268"/>
      <c r="Q153" s="268"/>
      <c r="R153" s="268"/>
      <c r="S153" s="268"/>
      <c r="T153" s="269"/>
      <c r="AT153" s="270" t="s">
        <v>136</v>
      </c>
      <c r="AU153" s="270" t="s">
        <v>85</v>
      </c>
      <c r="AV153" s="14" t="s">
        <v>83</v>
      </c>
      <c r="AW153" s="14" t="s">
        <v>31</v>
      </c>
      <c r="AX153" s="14" t="s">
        <v>75</v>
      </c>
      <c r="AY153" s="270" t="s">
        <v>127</v>
      </c>
    </row>
    <row r="154" s="12" customFormat="1">
      <c r="B154" s="236"/>
      <c r="C154" s="237"/>
      <c r="D154" s="238" t="s">
        <v>136</v>
      </c>
      <c r="E154" s="239" t="s">
        <v>1</v>
      </c>
      <c r="F154" s="240" t="s">
        <v>689</v>
      </c>
      <c r="G154" s="237"/>
      <c r="H154" s="241">
        <v>315.92000000000002</v>
      </c>
      <c r="I154" s="242"/>
      <c r="J154" s="237"/>
      <c r="K154" s="237"/>
      <c r="L154" s="243"/>
      <c r="M154" s="244"/>
      <c r="N154" s="245"/>
      <c r="O154" s="245"/>
      <c r="P154" s="245"/>
      <c r="Q154" s="245"/>
      <c r="R154" s="245"/>
      <c r="S154" s="245"/>
      <c r="T154" s="246"/>
      <c r="AT154" s="247" t="s">
        <v>136</v>
      </c>
      <c r="AU154" s="247" t="s">
        <v>85</v>
      </c>
      <c r="AV154" s="12" t="s">
        <v>85</v>
      </c>
      <c r="AW154" s="12" t="s">
        <v>31</v>
      </c>
      <c r="AX154" s="12" t="s">
        <v>75</v>
      </c>
      <c r="AY154" s="247" t="s">
        <v>127</v>
      </c>
    </row>
    <row r="155" s="14" customFormat="1">
      <c r="B155" s="261"/>
      <c r="C155" s="262"/>
      <c r="D155" s="238" t="s">
        <v>136</v>
      </c>
      <c r="E155" s="263" t="s">
        <v>1</v>
      </c>
      <c r="F155" s="264" t="s">
        <v>690</v>
      </c>
      <c r="G155" s="262"/>
      <c r="H155" s="263" t="s">
        <v>1</v>
      </c>
      <c r="I155" s="265"/>
      <c r="J155" s="262"/>
      <c r="K155" s="262"/>
      <c r="L155" s="266"/>
      <c r="M155" s="267"/>
      <c r="N155" s="268"/>
      <c r="O155" s="268"/>
      <c r="P155" s="268"/>
      <c r="Q155" s="268"/>
      <c r="R155" s="268"/>
      <c r="S155" s="268"/>
      <c r="T155" s="269"/>
      <c r="AT155" s="270" t="s">
        <v>136</v>
      </c>
      <c r="AU155" s="270" t="s">
        <v>85</v>
      </c>
      <c r="AV155" s="14" t="s">
        <v>83</v>
      </c>
      <c r="AW155" s="14" t="s">
        <v>31</v>
      </c>
      <c r="AX155" s="14" t="s">
        <v>75</v>
      </c>
      <c r="AY155" s="270" t="s">
        <v>127</v>
      </c>
    </row>
    <row r="156" s="12" customFormat="1">
      <c r="B156" s="236"/>
      <c r="C156" s="237"/>
      <c r="D156" s="238" t="s">
        <v>136</v>
      </c>
      <c r="E156" s="239" t="s">
        <v>1</v>
      </c>
      <c r="F156" s="240" t="s">
        <v>691</v>
      </c>
      <c r="G156" s="237"/>
      <c r="H156" s="241">
        <v>22.5</v>
      </c>
      <c r="I156" s="242"/>
      <c r="J156" s="237"/>
      <c r="K156" s="237"/>
      <c r="L156" s="243"/>
      <c r="M156" s="244"/>
      <c r="N156" s="245"/>
      <c r="O156" s="245"/>
      <c r="P156" s="245"/>
      <c r="Q156" s="245"/>
      <c r="R156" s="245"/>
      <c r="S156" s="245"/>
      <c r="T156" s="246"/>
      <c r="AT156" s="247" t="s">
        <v>136</v>
      </c>
      <c r="AU156" s="247" t="s">
        <v>85</v>
      </c>
      <c r="AV156" s="12" t="s">
        <v>85</v>
      </c>
      <c r="AW156" s="12" t="s">
        <v>31</v>
      </c>
      <c r="AX156" s="12" t="s">
        <v>75</v>
      </c>
      <c r="AY156" s="247" t="s">
        <v>127</v>
      </c>
    </row>
    <row r="157" s="14" customFormat="1">
      <c r="B157" s="261"/>
      <c r="C157" s="262"/>
      <c r="D157" s="238" t="s">
        <v>136</v>
      </c>
      <c r="E157" s="263" t="s">
        <v>1</v>
      </c>
      <c r="F157" s="264" t="s">
        <v>692</v>
      </c>
      <c r="G157" s="262"/>
      <c r="H157" s="263" t="s">
        <v>1</v>
      </c>
      <c r="I157" s="265"/>
      <c r="J157" s="262"/>
      <c r="K157" s="262"/>
      <c r="L157" s="266"/>
      <c r="M157" s="267"/>
      <c r="N157" s="268"/>
      <c r="O157" s="268"/>
      <c r="P157" s="268"/>
      <c r="Q157" s="268"/>
      <c r="R157" s="268"/>
      <c r="S157" s="268"/>
      <c r="T157" s="269"/>
      <c r="AT157" s="270" t="s">
        <v>136</v>
      </c>
      <c r="AU157" s="270" t="s">
        <v>85</v>
      </c>
      <c r="AV157" s="14" t="s">
        <v>83</v>
      </c>
      <c r="AW157" s="14" t="s">
        <v>31</v>
      </c>
      <c r="AX157" s="14" t="s">
        <v>75</v>
      </c>
      <c r="AY157" s="270" t="s">
        <v>127</v>
      </c>
    </row>
    <row r="158" s="12" customFormat="1">
      <c r="B158" s="236"/>
      <c r="C158" s="237"/>
      <c r="D158" s="238" t="s">
        <v>136</v>
      </c>
      <c r="E158" s="239" t="s">
        <v>1</v>
      </c>
      <c r="F158" s="240" t="s">
        <v>693</v>
      </c>
      <c r="G158" s="237"/>
      <c r="H158" s="241">
        <v>9.5640000000000001</v>
      </c>
      <c r="I158" s="242"/>
      <c r="J158" s="237"/>
      <c r="K158" s="237"/>
      <c r="L158" s="243"/>
      <c r="M158" s="244"/>
      <c r="N158" s="245"/>
      <c r="O158" s="245"/>
      <c r="P158" s="245"/>
      <c r="Q158" s="245"/>
      <c r="R158" s="245"/>
      <c r="S158" s="245"/>
      <c r="T158" s="246"/>
      <c r="AT158" s="247" t="s">
        <v>136</v>
      </c>
      <c r="AU158" s="247" t="s">
        <v>85</v>
      </c>
      <c r="AV158" s="12" t="s">
        <v>85</v>
      </c>
      <c r="AW158" s="12" t="s">
        <v>31</v>
      </c>
      <c r="AX158" s="12" t="s">
        <v>75</v>
      </c>
      <c r="AY158" s="247" t="s">
        <v>127</v>
      </c>
    </row>
    <row r="159" s="14" customFormat="1">
      <c r="B159" s="261"/>
      <c r="C159" s="262"/>
      <c r="D159" s="238" t="s">
        <v>136</v>
      </c>
      <c r="E159" s="263" t="s">
        <v>1</v>
      </c>
      <c r="F159" s="264" t="s">
        <v>694</v>
      </c>
      <c r="G159" s="262"/>
      <c r="H159" s="263" t="s">
        <v>1</v>
      </c>
      <c r="I159" s="265"/>
      <c r="J159" s="262"/>
      <c r="K159" s="262"/>
      <c r="L159" s="266"/>
      <c r="M159" s="267"/>
      <c r="N159" s="268"/>
      <c r="O159" s="268"/>
      <c r="P159" s="268"/>
      <c r="Q159" s="268"/>
      <c r="R159" s="268"/>
      <c r="S159" s="268"/>
      <c r="T159" s="269"/>
      <c r="AT159" s="270" t="s">
        <v>136</v>
      </c>
      <c r="AU159" s="270" t="s">
        <v>85</v>
      </c>
      <c r="AV159" s="14" t="s">
        <v>83</v>
      </c>
      <c r="AW159" s="14" t="s">
        <v>31</v>
      </c>
      <c r="AX159" s="14" t="s">
        <v>75</v>
      </c>
      <c r="AY159" s="270" t="s">
        <v>127</v>
      </c>
    </row>
    <row r="160" s="12" customFormat="1">
      <c r="B160" s="236"/>
      <c r="C160" s="237"/>
      <c r="D160" s="238" t="s">
        <v>136</v>
      </c>
      <c r="E160" s="239" t="s">
        <v>1</v>
      </c>
      <c r="F160" s="240" t="s">
        <v>695</v>
      </c>
      <c r="G160" s="237"/>
      <c r="H160" s="241">
        <v>10.896000000000001</v>
      </c>
      <c r="I160" s="242"/>
      <c r="J160" s="237"/>
      <c r="K160" s="237"/>
      <c r="L160" s="243"/>
      <c r="M160" s="244"/>
      <c r="N160" s="245"/>
      <c r="O160" s="245"/>
      <c r="P160" s="245"/>
      <c r="Q160" s="245"/>
      <c r="R160" s="245"/>
      <c r="S160" s="245"/>
      <c r="T160" s="246"/>
      <c r="AT160" s="247" t="s">
        <v>136</v>
      </c>
      <c r="AU160" s="247" t="s">
        <v>85</v>
      </c>
      <c r="AV160" s="12" t="s">
        <v>85</v>
      </c>
      <c r="AW160" s="12" t="s">
        <v>31</v>
      </c>
      <c r="AX160" s="12" t="s">
        <v>75</v>
      </c>
      <c r="AY160" s="247" t="s">
        <v>127</v>
      </c>
    </row>
    <row r="161" s="14" customFormat="1">
      <c r="B161" s="261"/>
      <c r="C161" s="262"/>
      <c r="D161" s="238" t="s">
        <v>136</v>
      </c>
      <c r="E161" s="263" t="s">
        <v>1</v>
      </c>
      <c r="F161" s="264" t="s">
        <v>696</v>
      </c>
      <c r="G161" s="262"/>
      <c r="H161" s="263" t="s">
        <v>1</v>
      </c>
      <c r="I161" s="265"/>
      <c r="J161" s="262"/>
      <c r="K161" s="262"/>
      <c r="L161" s="266"/>
      <c r="M161" s="267"/>
      <c r="N161" s="268"/>
      <c r="O161" s="268"/>
      <c r="P161" s="268"/>
      <c r="Q161" s="268"/>
      <c r="R161" s="268"/>
      <c r="S161" s="268"/>
      <c r="T161" s="269"/>
      <c r="AT161" s="270" t="s">
        <v>136</v>
      </c>
      <c r="AU161" s="270" t="s">
        <v>85</v>
      </c>
      <c r="AV161" s="14" t="s">
        <v>83</v>
      </c>
      <c r="AW161" s="14" t="s">
        <v>31</v>
      </c>
      <c r="AX161" s="14" t="s">
        <v>75</v>
      </c>
      <c r="AY161" s="270" t="s">
        <v>127</v>
      </c>
    </row>
    <row r="162" s="12" customFormat="1">
      <c r="B162" s="236"/>
      <c r="C162" s="237"/>
      <c r="D162" s="238" t="s">
        <v>136</v>
      </c>
      <c r="E162" s="239" t="s">
        <v>1</v>
      </c>
      <c r="F162" s="240" t="s">
        <v>697</v>
      </c>
      <c r="G162" s="237"/>
      <c r="H162" s="241">
        <v>4.0039999999999996</v>
      </c>
      <c r="I162" s="242"/>
      <c r="J162" s="237"/>
      <c r="K162" s="237"/>
      <c r="L162" s="243"/>
      <c r="M162" s="244"/>
      <c r="N162" s="245"/>
      <c r="O162" s="245"/>
      <c r="P162" s="245"/>
      <c r="Q162" s="245"/>
      <c r="R162" s="245"/>
      <c r="S162" s="245"/>
      <c r="T162" s="246"/>
      <c r="AT162" s="247" t="s">
        <v>136</v>
      </c>
      <c r="AU162" s="247" t="s">
        <v>85</v>
      </c>
      <c r="AV162" s="12" t="s">
        <v>85</v>
      </c>
      <c r="AW162" s="12" t="s">
        <v>31</v>
      </c>
      <c r="AX162" s="12" t="s">
        <v>75</v>
      </c>
      <c r="AY162" s="247" t="s">
        <v>127</v>
      </c>
    </row>
    <row r="163" s="14" customFormat="1">
      <c r="B163" s="261"/>
      <c r="C163" s="262"/>
      <c r="D163" s="238" t="s">
        <v>136</v>
      </c>
      <c r="E163" s="263" t="s">
        <v>1</v>
      </c>
      <c r="F163" s="264" t="s">
        <v>698</v>
      </c>
      <c r="G163" s="262"/>
      <c r="H163" s="263" t="s">
        <v>1</v>
      </c>
      <c r="I163" s="265"/>
      <c r="J163" s="262"/>
      <c r="K163" s="262"/>
      <c r="L163" s="266"/>
      <c r="M163" s="267"/>
      <c r="N163" s="268"/>
      <c r="O163" s="268"/>
      <c r="P163" s="268"/>
      <c r="Q163" s="268"/>
      <c r="R163" s="268"/>
      <c r="S163" s="268"/>
      <c r="T163" s="269"/>
      <c r="AT163" s="270" t="s">
        <v>136</v>
      </c>
      <c r="AU163" s="270" t="s">
        <v>85</v>
      </c>
      <c r="AV163" s="14" t="s">
        <v>83</v>
      </c>
      <c r="AW163" s="14" t="s">
        <v>31</v>
      </c>
      <c r="AX163" s="14" t="s">
        <v>75</v>
      </c>
      <c r="AY163" s="270" t="s">
        <v>127</v>
      </c>
    </row>
    <row r="164" s="12" customFormat="1">
      <c r="B164" s="236"/>
      <c r="C164" s="237"/>
      <c r="D164" s="238" t="s">
        <v>136</v>
      </c>
      <c r="E164" s="239" t="s">
        <v>1</v>
      </c>
      <c r="F164" s="240" t="s">
        <v>699</v>
      </c>
      <c r="G164" s="237"/>
      <c r="H164" s="241">
        <v>5.0049999999999999</v>
      </c>
      <c r="I164" s="242"/>
      <c r="J164" s="237"/>
      <c r="K164" s="237"/>
      <c r="L164" s="243"/>
      <c r="M164" s="244"/>
      <c r="N164" s="245"/>
      <c r="O164" s="245"/>
      <c r="P164" s="245"/>
      <c r="Q164" s="245"/>
      <c r="R164" s="245"/>
      <c r="S164" s="245"/>
      <c r="T164" s="246"/>
      <c r="AT164" s="247" t="s">
        <v>136</v>
      </c>
      <c r="AU164" s="247" t="s">
        <v>85</v>
      </c>
      <c r="AV164" s="12" t="s">
        <v>85</v>
      </c>
      <c r="AW164" s="12" t="s">
        <v>31</v>
      </c>
      <c r="AX164" s="12" t="s">
        <v>75</v>
      </c>
      <c r="AY164" s="247" t="s">
        <v>127</v>
      </c>
    </row>
    <row r="165" s="14" customFormat="1">
      <c r="B165" s="261"/>
      <c r="C165" s="262"/>
      <c r="D165" s="238" t="s">
        <v>136</v>
      </c>
      <c r="E165" s="263" t="s">
        <v>1</v>
      </c>
      <c r="F165" s="264" t="s">
        <v>700</v>
      </c>
      <c r="G165" s="262"/>
      <c r="H165" s="263" t="s">
        <v>1</v>
      </c>
      <c r="I165" s="265"/>
      <c r="J165" s="262"/>
      <c r="K165" s="262"/>
      <c r="L165" s="266"/>
      <c r="M165" s="267"/>
      <c r="N165" s="268"/>
      <c r="O165" s="268"/>
      <c r="P165" s="268"/>
      <c r="Q165" s="268"/>
      <c r="R165" s="268"/>
      <c r="S165" s="268"/>
      <c r="T165" s="269"/>
      <c r="AT165" s="270" t="s">
        <v>136</v>
      </c>
      <c r="AU165" s="270" t="s">
        <v>85</v>
      </c>
      <c r="AV165" s="14" t="s">
        <v>83</v>
      </c>
      <c r="AW165" s="14" t="s">
        <v>31</v>
      </c>
      <c r="AX165" s="14" t="s">
        <v>75</v>
      </c>
      <c r="AY165" s="270" t="s">
        <v>127</v>
      </c>
    </row>
    <row r="166" s="12" customFormat="1">
      <c r="B166" s="236"/>
      <c r="C166" s="237"/>
      <c r="D166" s="238" t="s">
        <v>136</v>
      </c>
      <c r="E166" s="239" t="s">
        <v>1</v>
      </c>
      <c r="F166" s="240" t="s">
        <v>701</v>
      </c>
      <c r="G166" s="237"/>
      <c r="H166" s="241">
        <v>49.5</v>
      </c>
      <c r="I166" s="242"/>
      <c r="J166" s="237"/>
      <c r="K166" s="237"/>
      <c r="L166" s="243"/>
      <c r="M166" s="244"/>
      <c r="N166" s="245"/>
      <c r="O166" s="245"/>
      <c r="P166" s="245"/>
      <c r="Q166" s="245"/>
      <c r="R166" s="245"/>
      <c r="S166" s="245"/>
      <c r="T166" s="246"/>
      <c r="AT166" s="247" t="s">
        <v>136</v>
      </c>
      <c r="AU166" s="247" t="s">
        <v>85</v>
      </c>
      <c r="AV166" s="12" t="s">
        <v>85</v>
      </c>
      <c r="AW166" s="12" t="s">
        <v>31</v>
      </c>
      <c r="AX166" s="12" t="s">
        <v>75</v>
      </c>
      <c r="AY166" s="247" t="s">
        <v>127</v>
      </c>
    </row>
    <row r="167" s="13" customFormat="1">
      <c r="B167" s="248"/>
      <c r="C167" s="249"/>
      <c r="D167" s="238" t="s">
        <v>136</v>
      </c>
      <c r="E167" s="250" t="s">
        <v>1</v>
      </c>
      <c r="F167" s="251" t="s">
        <v>159</v>
      </c>
      <c r="G167" s="249"/>
      <c r="H167" s="252">
        <v>417.38900000000007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7"/>
      <c r="AT167" s="258" t="s">
        <v>136</v>
      </c>
      <c r="AU167" s="258" t="s">
        <v>85</v>
      </c>
      <c r="AV167" s="13" t="s">
        <v>134</v>
      </c>
      <c r="AW167" s="13" t="s">
        <v>31</v>
      </c>
      <c r="AX167" s="13" t="s">
        <v>83</v>
      </c>
      <c r="AY167" s="258" t="s">
        <v>127</v>
      </c>
    </row>
    <row r="168" s="1" customFormat="1" ht="60" customHeight="1">
      <c r="B168" s="37"/>
      <c r="C168" s="223" t="s">
        <v>173</v>
      </c>
      <c r="D168" s="223" t="s">
        <v>129</v>
      </c>
      <c r="E168" s="224" t="s">
        <v>161</v>
      </c>
      <c r="F168" s="225" t="s">
        <v>162</v>
      </c>
      <c r="G168" s="226" t="s">
        <v>140</v>
      </c>
      <c r="H168" s="227">
        <v>368.97899999999998</v>
      </c>
      <c r="I168" s="228"/>
      <c r="J168" s="229">
        <f>ROUND(I168*H168,2)</f>
        <v>0</v>
      </c>
      <c r="K168" s="225" t="s">
        <v>133</v>
      </c>
      <c r="L168" s="42"/>
      <c r="M168" s="230" t="s">
        <v>1</v>
      </c>
      <c r="N168" s="231" t="s">
        <v>40</v>
      </c>
      <c r="O168" s="85"/>
      <c r="P168" s="232">
        <f>O168*H168</f>
        <v>0</v>
      </c>
      <c r="Q168" s="232">
        <v>0</v>
      </c>
      <c r="R168" s="232">
        <f>Q168*H168</f>
        <v>0</v>
      </c>
      <c r="S168" s="232">
        <v>0</v>
      </c>
      <c r="T168" s="233">
        <f>S168*H168</f>
        <v>0</v>
      </c>
      <c r="AR168" s="234" t="s">
        <v>134</v>
      </c>
      <c r="AT168" s="234" t="s">
        <v>129</v>
      </c>
      <c r="AU168" s="234" t="s">
        <v>85</v>
      </c>
      <c r="AY168" s="16" t="s">
        <v>127</v>
      </c>
      <c r="BE168" s="235">
        <f>IF(N168="základní",J168,0)</f>
        <v>0</v>
      </c>
      <c r="BF168" s="235">
        <f>IF(N168="snížená",J168,0)</f>
        <v>0</v>
      </c>
      <c r="BG168" s="235">
        <f>IF(N168="zákl. přenesená",J168,0)</f>
        <v>0</v>
      </c>
      <c r="BH168" s="235">
        <f>IF(N168="sníž. přenesená",J168,0)</f>
        <v>0</v>
      </c>
      <c r="BI168" s="235">
        <f>IF(N168="nulová",J168,0)</f>
        <v>0</v>
      </c>
      <c r="BJ168" s="16" t="s">
        <v>83</v>
      </c>
      <c r="BK168" s="235">
        <f>ROUND(I168*H168,2)</f>
        <v>0</v>
      </c>
      <c r="BL168" s="16" t="s">
        <v>134</v>
      </c>
      <c r="BM168" s="234" t="s">
        <v>702</v>
      </c>
    </row>
    <row r="169" s="12" customFormat="1">
      <c r="B169" s="236"/>
      <c r="C169" s="237"/>
      <c r="D169" s="238" t="s">
        <v>136</v>
      </c>
      <c r="E169" s="239" t="s">
        <v>1</v>
      </c>
      <c r="F169" s="240" t="s">
        <v>703</v>
      </c>
      <c r="G169" s="237"/>
      <c r="H169" s="241">
        <v>368.97899999999998</v>
      </c>
      <c r="I169" s="242"/>
      <c r="J169" s="237"/>
      <c r="K169" s="237"/>
      <c r="L169" s="243"/>
      <c r="M169" s="244"/>
      <c r="N169" s="245"/>
      <c r="O169" s="245"/>
      <c r="P169" s="245"/>
      <c r="Q169" s="245"/>
      <c r="R169" s="245"/>
      <c r="S169" s="245"/>
      <c r="T169" s="246"/>
      <c r="AT169" s="247" t="s">
        <v>136</v>
      </c>
      <c r="AU169" s="247" t="s">
        <v>85</v>
      </c>
      <c r="AV169" s="12" t="s">
        <v>85</v>
      </c>
      <c r="AW169" s="12" t="s">
        <v>31</v>
      </c>
      <c r="AX169" s="12" t="s">
        <v>83</v>
      </c>
      <c r="AY169" s="247" t="s">
        <v>127</v>
      </c>
    </row>
    <row r="170" s="1" customFormat="1" ht="60" customHeight="1">
      <c r="B170" s="37"/>
      <c r="C170" s="223" t="s">
        <v>177</v>
      </c>
      <c r="D170" s="223" t="s">
        <v>129</v>
      </c>
      <c r="E170" s="224" t="s">
        <v>168</v>
      </c>
      <c r="F170" s="225" t="s">
        <v>169</v>
      </c>
      <c r="G170" s="226" t="s">
        <v>140</v>
      </c>
      <c r="H170" s="227">
        <v>1106.9369999999999</v>
      </c>
      <c r="I170" s="228"/>
      <c r="J170" s="229">
        <f>ROUND(I170*H170,2)</f>
        <v>0</v>
      </c>
      <c r="K170" s="225" t="s">
        <v>133</v>
      </c>
      <c r="L170" s="42"/>
      <c r="M170" s="230" t="s">
        <v>1</v>
      </c>
      <c r="N170" s="231" t="s">
        <v>40</v>
      </c>
      <c r="O170" s="85"/>
      <c r="P170" s="232">
        <f>O170*H170</f>
        <v>0</v>
      </c>
      <c r="Q170" s="232">
        <v>0</v>
      </c>
      <c r="R170" s="232">
        <f>Q170*H170</f>
        <v>0</v>
      </c>
      <c r="S170" s="232">
        <v>0</v>
      </c>
      <c r="T170" s="233">
        <f>S170*H170</f>
        <v>0</v>
      </c>
      <c r="AR170" s="234" t="s">
        <v>134</v>
      </c>
      <c r="AT170" s="234" t="s">
        <v>129</v>
      </c>
      <c r="AU170" s="234" t="s">
        <v>85</v>
      </c>
      <c r="AY170" s="16" t="s">
        <v>127</v>
      </c>
      <c r="BE170" s="235">
        <f>IF(N170="základní",J170,0)</f>
        <v>0</v>
      </c>
      <c r="BF170" s="235">
        <f>IF(N170="snížená",J170,0)</f>
        <v>0</v>
      </c>
      <c r="BG170" s="235">
        <f>IF(N170="zákl. přenesená",J170,0)</f>
        <v>0</v>
      </c>
      <c r="BH170" s="235">
        <f>IF(N170="sníž. přenesená",J170,0)</f>
        <v>0</v>
      </c>
      <c r="BI170" s="235">
        <f>IF(N170="nulová",J170,0)</f>
        <v>0</v>
      </c>
      <c r="BJ170" s="16" t="s">
        <v>83</v>
      </c>
      <c r="BK170" s="235">
        <f>ROUND(I170*H170,2)</f>
        <v>0</v>
      </c>
      <c r="BL170" s="16" t="s">
        <v>134</v>
      </c>
      <c r="BM170" s="234" t="s">
        <v>704</v>
      </c>
    </row>
    <row r="171" s="1" customFormat="1">
      <c r="B171" s="37"/>
      <c r="C171" s="38"/>
      <c r="D171" s="238" t="s">
        <v>164</v>
      </c>
      <c r="E171" s="38"/>
      <c r="F171" s="259" t="s">
        <v>446</v>
      </c>
      <c r="G171" s="38"/>
      <c r="H171" s="38"/>
      <c r="I171" s="138"/>
      <c r="J171" s="38"/>
      <c r="K171" s="38"/>
      <c r="L171" s="42"/>
      <c r="M171" s="260"/>
      <c r="N171" s="85"/>
      <c r="O171" s="85"/>
      <c r="P171" s="85"/>
      <c r="Q171" s="85"/>
      <c r="R171" s="85"/>
      <c r="S171" s="85"/>
      <c r="T171" s="86"/>
      <c r="AT171" s="16" t="s">
        <v>164</v>
      </c>
      <c r="AU171" s="16" t="s">
        <v>85</v>
      </c>
    </row>
    <row r="172" s="12" customFormat="1">
      <c r="B172" s="236"/>
      <c r="C172" s="237"/>
      <c r="D172" s="238" t="s">
        <v>136</v>
      </c>
      <c r="E172" s="239" t="s">
        <v>1</v>
      </c>
      <c r="F172" s="240" t="s">
        <v>705</v>
      </c>
      <c r="G172" s="237"/>
      <c r="H172" s="241">
        <v>1106.9369999999999</v>
      </c>
      <c r="I172" s="242"/>
      <c r="J172" s="237"/>
      <c r="K172" s="237"/>
      <c r="L172" s="243"/>
      <c r="M172" s="244"/>
      <c r="N172" s="245"/>
      <c r="O172" s="245"/>
      <c r="P172" s="245"/>
      <c r="Q172" s="245"/>
      <c r="R172" s="245"/>
      <c r="S172" s="245"/>
      <c r="T172" s="246"/>
      <c r="AT172" s="247" t="s">
        <v>136</v>
      </c>
      <c r="AU172" s="247" t="s">
        <v>85</v>
      </c>
      <c r="AV172" s="12" t="s">
        <v>85</v>
      </c>
      <c r="AW172" s="12" t="s">
        <v>31</v>
      </c>
      <c r="AX172" s="12" t="s">
        <v>83</v>
      </c>
      <c r="AY172" s="247" t="s">
        <v>127</v>
      </c>
    </row>
    <row r="173" s="1" customFormat="1" ht="36" customHeight="1">
      <c r="B173" s="37"/>
      <c r="C173" s="223" t="s">
        <v>187</v>
      </c>
      <c r="D173" s="223" t="s">
        <v>129</v>
      </c>
      <c r="E173" s="224" t="s">
        <v>174</v>
      </c>
      <c r="F173" s="225" t="s">
        <v>175</v>
      </c>
      <c r="G173" s="226" t="s">
        <v>140</v>
      </c>
      <c r="H173" s="227">
        <v>23.300000000000001</v>
      </c>
      <c r="I173" s="228"/>
      <c r="J173" s="229">
        <f>ROUND(I173*H173,2)</f>
        <v>0</v>
      </c>
      <c r="K173" s="225" t="s">
        <v>133</v>
      </c>
      <c r="L173" s="42"/>
      <c r="M173" s="230" t="s">
        <v>1</v>
      </c>
      <c r="N173" s="231" t="s">
        <v>40</v>
      </c>
      <c r="O173" s="85"/>
      <c r="P173" s="232">
        <f>O173*H173</f>
        <v>0</v>
      </c>
      <c r="Q173" s="232">
        <v>0</v>
      </c>
      <c r="R173" s="232">
        <f>Q173*H173</f>
        <v>0</v>
      </c>
      <c r="S173" s="232">
        <v>0</v>
      </c>
      <c r="T173" s="233">
        <f>S173*H173</f>
        <v>0</v>
      </c>
      <c r="AR173" s="234" t="s">
        <v>134</v>
      </c>
      <c r="AT173" s="234" t="s">
        <v>129</v>
      </c>
      <c r="AU173" s="234" t="s">
        <v>85</v>
      </c>
      <c r="AY173" s="16" t="s">
        <v>127</v>
      </c>
      <c r="BE173" s="235">
        <f>IF(N173="základní",J173,0)</f>
        <v>0</v>
      </c>
      <c r="BF173" s="235">
        <f>IF(N173="snížená",J173,0)</f>
        <v>0</v>
      </c>
      <c r="BG173" s="235">
        <f>IF(N173="zákl. přenesená",J173,0)</f>
        <v>0</v>
      </c>
      <c r="BH173" s="235">
        <f>IF(N173="sníž. přenesená",J173,0)</f>
        <v>0</v>
      </c>
      <c r="BI173" s="235">
        <f>IF(N173="nulová",J173,0)</f>
        <v>0</v>
      </c>
      <c r="BJ173" s="16" t="s">
        <v>83</v>
      </c>
      <c r="BK173" s="235">
        <f>ROUND(I173*H173,2)</f>
        <v>0</v>
      </c>
      <c r="BL173" s="16" t="s">
        <v>134</v>
      </c>
      <c r="BM173" s="234" t="s">
        <v>706</v>
      </c>
    </row>
    <row r="174" s="1" customFormat="1" ht="60" customHeight="1">
      <c r="B174" s="37"/>
      <c r="C174" s="223" t="s">
        <v>194</v>
      </c>
      <c r="D174" s="223" t="s">
        <v>129</v>
      </c>
      <c r="E174" s="224" t="s">
        <v>707</v>
      </c>
      <c r="F174" s="225" t="s">
        <v>708</v>
      </c>
      <c r="G174" s="226" t="s">
        <v>140</v>
      </c>
      <c r="H174" s="227">
        <v>27.41</v>
      </c>
      <c r="I174" s="228"/>
      <c r="J174" s="229">
        <f>ROUND(I174*H174,2)</f>
        <v>0</v>
      </c>
      <c r="K174" s="225" t="s">
        <v>236</v>
      </c>
      <c r="L174" s="42"/>
      <c r="M174" s="230" t="s">
        <v>1</v>
      </c>
      <c r="N174" s="231" t="s">
        <v>40</v>
      </c>
      <c r="O174" s="85"/>
      <c r="P174" s="232">
        <f>O174*H174</f>
        <v>0</v>
      </c>
      <c r="Q174" s="232">
        <v>0</v>
      </c>
      <c r="R174" s="232">
        <f>Q174*H174</f>
        <v>0</v>
      </c>
      <c r="S174" s="232">
        <v>0</v>
      </c>
      <c r="T174" s="233">
        <f>S174*H174</f>
        <v>0</v>
      </c>
      <c r="AR174" s="234" t="s">
        <v>134</v>
      </c>
      <c r="AT174" s="234" t="s">
        <v>129</v>
      </c>
      <c r="AU174" s="234" t="s">
        <v>85</v>
      </c>
      <c r="AY174" s="16" t="s">
        <v>127</v>
      </c>
      <c r="BE174" s="235">
        <f>IF(N174="základní",J174,0)</f>
        <v>0</v>
      </c>
      <c r="BF174" s="235">
        <f>IF(N174="snížená",J174,0)</f>
        <v>0</v>
      </c>
      <c r="BG174" s="235">
        <f>IF(N174="zákl. přenesená",J174,0)</f>
        <v>0</v>
      </c>
      <c r="BH174" s="235">
        <f>IF(N174="sníž. přenesená",J174,0)</f>
        <v>0</v>
      </c>
      <c r="BI174" s="235">
        <f>IF(N174="nulová",J174,0)</f>
        <v>0</v>
      </c>
      <c r="BJ174" s="16" t="s">
        <v>83</v>
      </c>
      <c r="BK174" s="235">
        <f>ROUND(I174*H174,2)</f>
        <v>0</v>
      </c>
      <c r="BL174" s="16" t="s">
        <v>134</v>
      </c>
      <c r="BM174" s="234" t="s">
        <v>709</v>
      </c>
    </row>
    <row r="175" s="14" customFormat="1">
      <c r="B175" s="261"/>
      <c r="C175" s="262"/>
      <c r="D175" s="238" t="s">
        <v>136</v>
      </c>
      <c r="E175" s="263" t="s">
        <v>1</v>
      </c>
      <c r="F175" s="264" t="s">
        <v>710</v>
      </c>
      <c r="G175" s="262"/>
      <c r="H175" s="263" t="s">
        <v>1</v>
      </c>
      <c r="I175" s="265"/>
      <c r="J175" s="262"/>
      <c r="K175" s="262"/>
      <c r="L175" s="266"/>
      <c r="M175" s="267"/>
      <c r="N175" s="268"/>
      <c r="O175" s="268"/>
      <c r="P175" s="268"/>
      <c r="Q175" s="268"/>
      <c r="R175" s="268"/>
      <c r="S175" s="268"/>
      <c r="T175" s="269"/>
      <c r="AT175" s="270" t="s">
        <v>136</v>
      </c>
      <c r="AU175" s="270" t="s">
        <v>85</v>
      </c>
      <c r="AV175" s="14" t="s">
        <v>83</v>
      </c>
      <c r="AW175" s="14" t="s">
        <v>31</v>
      </c>
      <c r="AX175" s="14" t="s">
        <v>75</v>
      </c>
      <c r="AY175" s="270" t="s">
        <v>127</v>
      </c>
    </row>
    <row r="176" s="12" customFormat="1">
      <c r="B176" s="236"/>
      <c r="C176" s="237"/>
      <c r="D176" s="238" t="s">
        <v>136</v>
      </c>
      <c r="E176" s="239" t="s">
        <v>1</v>
      </c>
      <c r="F176" s="240" t="s">
        <v>711</v>
      </c>
      <c r="G176" s="237"/>
      <c r="H176" s="241">
        <v>17.399999999999999</v>
      </c>
      <c r="I176" s="242"/>
      <c r="J176" s="237"/>
      <c r="K176" s="237"/>
      <c r="L176" s="243"/>
      <c r="M176" s="244"/>
      <c r="N176" s="245"/>
      <c r="O176" s="245"/>
      <c r="P176" s="245"/>
      <c r="Q176" s="245"/>
      <c r="R176" s="245"/>
      <c r="S176" s="245"/>
      <c r="T176" s="246"/>
      <c r="AT176" s="247" t="s">
        <v>136</v>
      </c>
      <c r="AU176" s="247" t="s">
        <v>85</v>
      </c>
      <c r="AV176" s="12" t="s">
        <v>85</v>
      </c>
      <c r="AW176" s="12" t="s">
        <v>31</v>
      </c>
      <c r="AX176" s="12" t="s">
        <v>75</v>
      </c>
      <c r="AY176" s="247" t="s">
        <v>127</v>
      </c>
    </row>
    <row r="177" s="14" customFormat="1">
      <c r="B177" s="261"/>
      <c r="C177" s="262"/>
      <c r="D177" s="238" t="s">
        <v>136</v>
      </c>
      <c r="E177" s="263" t="s">
        <v>1</v>
      </c>
      <c r="F177" s="264" t="s">
        <v>712</v>
      </c>
      <c r="G177" s="262"/>
      <c r="H177" s="263" t="s">
        <v>1</v>
      </c>
      <c r="I177" s="265"/>
      <c r="J177" s="262"/>
      <c r="K177" s="262"/>
      <c r="L177" s="266"/>
      <c r="M177" s="267"/>
      <c r="N177" s="268"/>
      <c r="O177" s="268"/>
      <c r="P177" s="268"/>
      <c r="Q177" s="268"/>
      <c r="R177" s="268"/>
      <c r="S177" s="268"/>
      <c r="T177" s="269"/>
      <c r="AT177" s="270" t="s">
        <v>136</v>
      </c>
      <c r="AU177" s="270" t="s">
        <v>85</v>
      </c>
      <c r="AV177" s="14" t="s">
        <v>83</v>
      </c>
      <c r="AW177" s="14" t="s">
        <v>31</v>
      </c>
      <c r="AX177" s="14" t="s">
        <v>75</v>
      </c>
      <c r="AY177" s="270" t="s">
        <v>127</v>
      </c>
    </row>
    <row r="178" s="12" customFormat="1">
      <c r="B178" s="236"/>
      <c r="C178" s="237"/>
      <c r="D178" s="238" t="s">
        <v>136</v>
      </c>
      <c r="E178" s="239" t="s">
        <v>1</v>
      </c>
      <c r="F178" s="240" t="s">
        <v>699</v>
      </c>
      <c r="G178" s="237"/>
      <c r="H178" s="241">
        <v>5.0049999999999999</v>
      </c>
      <c r="I178" s="242"/>
      <c r="J178" s="237"/>
      <c r="K178" s="237"/>
      <c r="L178" s="243"/>
      <c r="M178" s="244"/>
      <c r="N178" s="245"/>
      <c r="O178" s="245"/>
      <c r="P178" s="245"/>
      <c r="Q178" s="245"/>
      <c r="R178" s="245"/>
      <c r="S178" s="245"/>
      <c r="T178" s="246"/>
      <c r="AT178" s="247" t="s">
        <v>136</v>
      </c>
      <c r="AU178" s="247" t="s">
        <v>85</v>
      </c>
      <c r="AV178" s="12" t="s">
        <v>85</v>
      </c>
      <c r="AW178" s="12" t="s">
        <v>31</v>
      </c>
      <c r="AX178" s="12" t="s">
        <v>75</v>
      </c>
      <c r="AY178" s="247" t="s">
        <v>127</v>
      </c>
    </row>
    <row r="179" s="14" customFormat="1">
      <c r="B179" s="261"/>
      <c r="C179" s="262"/>
      <c r="D179" s="238" t="s">
        <v>136</v>
      </c>
      <c r="E179" s="263" t="s">
        <v>1</v>
      </c>
      <c r="F179" s="264" t="s">
        <v>713</v>
      </c>
      <c r="G179" s="262"/>
      <c r="H179" s="263" t="s">
        <v>1</v>
      </c>
      <c r="I179" s="265"/>
      <c r="J179" s="262"/>
      <c r="K179" s="262"/>
      <c r="L179" s="266"/>
      <c r="M179" s="267"/>
      <c r="N179" s="268"/>
      <c r="O179" s="268"/>
      <c r="P179" s="268"/>
      <c r="Q179" s="268"/>
      <c r="R179" s="268"/>
      <c r="S179" s="268"/>
      <c r="T179" s="269"/>
      <c r="AT179" s="270" t="s">
        <v>136</v>
      </c>
      <c r="AU179" s="270" t="s">
        <v>85</v>
      </c>
      <c r="AV179" s="14" t="s">
        <v>83</v>
      </c>
      <c r="AW179" s="14" t="s">
        <v>31</v>
      </c>
      <c r="AX179" s="14" t="s">
        <v>75</v>
      </c>
      <c r="AY179" s="270" t="s">
        <v>127</v>
      </c>
    </row>
    <row r="180" s="12" customFormat="1">
      <c r="B180" s="236"/>
      <c r="C180" s="237"/>
      <c r="D180" s="238" t="s">
        <v>136</v>
      </c>
      <c r="E180" s="239" t="s">
        <v>1</v>
      </c>
      <c r="F180" s="240" t="s">
        <v>699</v>
      </c>
      <c r="G180" s="237"/>
      <c r="H180" s="241">
        <v>5.0049999999999999</v>
      </c>
      <c r="I180" s="242"/>
      <c r="J180" s="237"/>
      <c r="K180" s="237"/>
      <c r="L180" s="243"/>
      <c r="M180" s="244"/>
      <c r="N180" s="245"/>
      <c r="O180" s="245"/>
      <c r="P180" s="245"/>
      <c r="Q180" s="245"/>
      <c r="R180" s="245"/>
      <c r="S180" s="245"/>
      <c r="T180" s="246"/>
      <c r="AT180" s="247" t="s">
        <v>136</v>
      </c>
      <c r="AU180" s="247" t="s">
        <v>85</v>
      </c>
      <c r="AV180" s="12" t="s">
        <v>85</v>
      </c>
      <c r="AW180" s="12" t="s">
        <v>31</v>
      </c>
      <c r="AX180" s="12" t="s">
        <v>75</v>
      </c>
      <c r="AY180" s="247" t="s">
        <v>127</v>
      </c>
    </row>
    <row r="181" s="13" customFormat="1">
      <c r="B181" s="248"/>
      <c r="C181" s="249"/>
      <c r="D181" s="238" t="s">
        <v>136</v>
      </c>
      <c r="E181" s="250" t="s">
        <v>1</v>
      </c>
      <c r="F181" s="251" t="s">
        <v>159</v>
      </c>
      <c r="G181" s="249"/>
      <c r="H181" s="252">
        <v>27.409999999999997</v>
      </c>
      <c r="I181" s="253"/>
      <c r="J181" s="249"/>
      <c r="K181" s="249"/>
      <c r="L181" s="254"/>
      <c r="M181" s="255"/>
      <c r="N181" s="256"/>
      <c r="O181" s="256"/>
      <c r="P181" s="256"/>
      <c r="Q181" s="256"/>
      <c r="R181" s="256"/>
      <c r="S181" s="256"/>
      <c r="T181" s="257"/>
      <c r="AT181" s="258" t="s">
        <v>136</v>
      </c>
      <c r="AU181" s="258" t="s">
        <v>85</v>
      </c>
      <c r="AV181" s="13" t="s">
        <v>134</v>
      </c>
      <c r="AW181" s="13" t="s">
        <v>31</v>
      </c>
      <c r="AX181" s="13" t="s">
        <v>83</v>
      </c>
      <c r="AY181" s="258" t="s">
        <v>127</v>
      </c>
    </row>
    <row r="182" s="1" customFormat="1" ht="48" customHeight="1">
      <c r="B182" s="37"/>
      <c r="C182" s="223" t="s">
        <v>201</v>
      </c>
      <c r="D182" s="223" t="s">
        <v>129</v>
      </c>
      <c r="E182" s="224" t="s">
        <v>178</v>
      </c>
      <c r="F182" s="225" t="s">
        <v>179</v>
      </c>
      <c r="G182" s="226" t="s">
        <v>140</v>
      </c>
      <c r="H182" s="227">
        <v>23.300000000000001</v>
      </c>
      <c r="I182" s="228"/>
      <c r="J182" s="229">
        <f>ROUND(I182*H182,2)</f>
        <v>0</v>
      </c>
      <c r="K182" s="225" t="s">
        <v>133</v>
      </c>
      <c r="L182" s="42"/>
      <c r="M182" s="230" t="s">
        <v>1</v>
      </c>
      <c r="N182" s="231" t="s">
        <v>40</v>
      </c>
      <c r="O182" s="85"/>
      <c r="P182" s="232">
        <f>O182*H182</f>
        <v>0</v>
      </c>
      <c r="Q182" s="232">
        <v>0</v>
      </c>
      <c r="R182" s="232">
        <f>Q182*H182</f>
        <v>0</v>
      </c>
      <c r="S182" s="232">
        <v>0</v>
      </c>
      <c r="T182" s="233">
        <f>S182*H182</f>
        <v>0</v>
      </c>
      <c r="AR182" s="234" t="s">
        <v>134</v>
      </c>
      <c r="AT182" s="234" t="s">
        <v>129</v>
      </c>
      <c r="AU182" s="234" t="s">
        <v>85</v>
      </c>
      <c r="AY182" s="16" t="s">
        <v>127</v>
      </c>
      <c r="BE182" s="235">
        <f>IF(N182="základní",J182,0)</f>
        <v>0</v>
      </c>
      <c r="BF182" s="235">
        <f>IF(N182="snížená",J182,0)</f>
        <v>0</v>
      </c>
      <c r="BG182" s="235">
        <f>IF(N182="zákl. přenesená",J182,0)</f>
        <v>0</v>
      </c>
      <c r="BH182" s="235">
        <f>IF(N182="sníž. přenesená",J182,0)</f>
        <v>0</v>
      </c>
      <c r="BI182" s="235">
        <f>IF(N182="nulová",J182,0)</f>
        <v>0</v>
      </c>
      <c r="BJ182" s="16" t="s">
        <v>83</v>
      </c>
      <c r="BK182" s="235">
        <f>ROUND(I182*H182,2)</f>
        <v>0</v>
      </c>
      <c r="BL182" s="16" t="s">
        <v>134</v>
      </c>
      <c r="BM182" s="234" t="s">
        <v>714</v>
      </c>
    </row>
    <row r="183" s="1" customFormat="1">
      <c r="B183" s="37"/>
      <c r="C183" s="38"/>
      <c r="D183" s="238" t="s">
        <v>164</v>
      </c>
      <c r="E183" s="38"/>
      <c r="F183" s="259" t="s">
        <v>715</v>
      </c>
      <c r="G183" s="38"/>
      <c r="H183" s="38"/>
      <c r="I183" s="138"/>
      <c r="J183" s="38"/>
      <c r="K183" s="38"/>
      <c r="L183" s="42"/>
      <c r="M183" s="260"/>
      <c r="N183" s="85"/>
      <c r="O183" s="85"/>
      <c r="P183" s="85"/>
      <c r="Q183" s="85"/>
      <c r="R183" s="85"/>
      <c r="S183" s="85"/>
      <c r="T183" s="86"/>
      <c r="AT183" s="16" t="s">
        <v>164</v>
      </c>
      <c r="AU183" s="16" t="s">
        <v>85</v>
      </c>
    </row>
    <row r="184" s="14" customFormat="1">
      <c r="B184" s="261"/>
      <c r="C184" s="262"/>
      <c r="D184" s="238" t="s">
        <v>136</v>
      </c>
      <c r="E184" s="263" t="s">
        <v>1</v>
      </c>
      <c r="F184" s="264" t="s">
        <v>716</v>
      </c>
      <c r="G184" s="262"/>
      <c r="H184" s="263" t="s">
        <v>1</v>
      </c>
      <c r="I184" s="265"/>
      <c r="J184" s="262"/>
      <c r="K184" s="262"/>
      <c r="L184" s="266"/>
      <c r="M184" s="267"/>
      <c r="N184" s="268"/>
      <c r="O184" s="268"/>
      <c r="P184" s="268"/>
      <c r="Q184" s="268"/>
      <c r="R184" s="268"/>
      <c r="S184" s="268"/>
      <c r="T184" s="269"/>
      <c r="AT184" s="270" t="s">
        <v>136</v>
      </c>
      <c r="AU184" s="270" t="s">
        <v>85</v>
      </c>
      <c r="AV184" s="14" t="s">
        <v>83</v>
      </c>
      <c r="AW184" s="14" t="s">
        <v>31</v>
      </c>
      <c r="AX184" s="14" t="s">
        <v>75</v>
      </c>
      <c r="AY184" s="270" t="s">
        <v>127</v>
      </c>
    </row>
    <row r="185" s="12" customFormat="1">
      <c r="B185" s="236"/>
      <c r="C185" s="237"/>
      <c r="D185" s="238" t="s">
        <v>136</v>
      </c>
      <c r="E185" s="239" t="s">
        <v>1</v>
      </c>
      <c r="F185" s="240" t="s">
        <v>717</v>
      </c>
      <c r="G185" s="237"/>
      <c r="H185" s="241">
        <v>16</v>
      </c>
      <c r="I185" s="242"/>
      <c r="J185" s="237"/>
      <c r="K185" s="237"/>
      <c r="L185" s="243"/>
      <c r="M185" s="244"/>
      <c r="N185" s="245"/>
      <c r="O185" s="245"/>
      <c r="P185" s="245"/>
      <c r="Q185" s="245"/>
      <c r="R185" s="245"/>
      <c r="S185" s="245"/>
      <c r="T185" s="246"/>
      <c r="AT185" s="247" t="s">
        <v>136</v>
      </c>
      <c r="AU185" s="247" t="s">
        <v>85</v>
      </c>
      <c r="AV185" s="12" t="s">
        <v>85</v>
      </c>
      <c r="AW185" s="12" t="s">
        <v>31</v>
      </c>
      <c r="AX185" s="12" t="s">
        <v>75</v>
      </c>
      <c r="AY185" s="247" t="s">
        <v>127</v>
      </c>
    </row>
    <row r="186" s="14" customFormat="1">
      <c r="B186" s="261"/>
      <c r="C186" s="262"/>
      <c r="D186" s="238" t="s">
        <v>136</v>
      </c>
      <c r="E186" s="263" t="s">
        <v>1</v>
      </c>
      <c r="F186" s="264" t="s">
        <v>718</v>
      </c>
      <c r="G186" s="262"/>
      <c r="H186" s="263" t="s">
        <v>1</v>
      </c>
      <c r="I186" s="265"/>
      <c r="J186" s="262"/>
      <c r="K186" s="262"/>
      <c r="L186" s="266"/>
      <c r="M186" s="267"/>
      <c r="N186" s="268"/>
      <c r="O186" s="268"/>
      <c r="P186" s="268"/>
      <c r="Q186" s="268"/>
      <c r="R186" s="268"/>
      <c r="S186" s="268"/>
      <c r="T186" s="269"/>
      <c r="AT186" s="270" t="s">
        <v>136</v>
      </c>
      <c r="AU186" s="270" t="s">
        <v>85</v>
      </c>
      <c r="AV186" s="14" t="s">
        <v>83</v>
      </c>
      <c r="AW186" s="14" t="s">
        <v>31</v>
      </c>
      <c r="AX186" s="14" t="s">
        <v>75</v>
      </c>
      <c r="AY186" s="270" t="s">
        <v>127</v>
      </c>
    </row>
    <row r="187" s="12" customFormat="1">
      <c r="B187" s="236"/>
      <c r="C187" s="237"/>
      <c r="D187" s="238" t="s">
        <v>136</v>
      </c>
      <c r="E187" s="239" t="s">
        <v>1</v>
      </c>
      <c r="F187" s="240" t="s">
        <v>719</v>
      </c>
      <c r="G187" s="237"/>
      <c r="H187" s="241">
        <v>7.2999999999999998</v>
      </c>
      <c r="I187" s="242"/>
      <c r="J187" s="237"/>
      <c r="K187" s="237"/>
      <c r="L187" s="243"/>
      <c r="M187" s="244"/>
      <c r="N187" s="245"/>
      <c r="O187" s="245"/>
      <c r="P187" s="245"/>
      <c r="Q187" s="245"/>
      <c r="R187" s="245"/>
      <c r="S187" s="245"/>
      <c r="T187" s="246"/>
      <c r="AT187" s="247" t="s">
        <v>136</v>
      </c>
      <c r="AU187" s="247" t="s">
        <v>85</v>
      </c>
      <c r="AV187" s="12" t="s">
        <v>85</v>
      </c>
      <c r="AW187" s="12" t="s">
        <v>31</v>
      </c>
      <c r="AX187" s="12" t="s">
        <v>75</v>
      </c>
      <c r="AY187" s="247" t="s">
        <v>127</v>
      </c>
    </row>
    <row r="188" s="13" customFormat="1">
      <c r="B188" s="248"/>
      <c r="C188" s="249"/>
      <c r="D188" s="238" t="s">
        <v>136</v>
      </c>
      <c r="E188" s="250" t="s">
        <v>1</v>
      </c>
      <c r="F188" s="251" t="s">
        <v>159</v>
      </c>
      <c r="G188" s="249"/>
      <c r="H188" s="252">
        <v>23.300000000000001</v>
      </c>
      <c r="I188" s="253"/>
      <c r="J188" s="249"/>
      <c r="K188" s="249"/>
      <c r="L188" s="254"/>
      <c r="M188" s="255"/>
      <c r="N188" s="256"/>
      <c r="O188" s="256"/>
      <c r="P188" s="256"/>
      <c r="Q188" s="256"/>
      <c r="R188" s="256"/>
      <c r="S188" s="256"/>
      <c r="T188" s="257"/>
      <c r="AT188" s="258" t="s">
        <v>136</v>
      </c>
      <c r="AU188" s="258" t="s">
        <v>85</v>
      </c>
      <c r="AV188" s="13" t="s">
        <v>134</v>
      </c>
      <c r="AW188" s="13" t="s">
        <v>31</v>
      </c>
      <c r="AX188" s="13" t="s">
        <v>83</v>
      </c>
      <c r="AY188" s="258" t="s">
        <v>127</v>
      </c>
    </row>
    <row r="189" s="1" customFormat="1" ht="24" customHeight="1">
      <c r="B189" s="37"/>
      <c r="C189" s="223" t="s">
        <v>210</v>
      </c>
      <c r="D189" s="223" t="s">
        <v>129</v>
      </c>
      <c r="E189" s="224" t="s">
        <v>188</v>
      </c>
      <c r="F189" s="225" t="s">
        <v>189</v>
      </c>
      <c r="G189" s="226" t="s">
        <v>190</v>
      </c>
      <c r="H189" s="227">
        <v>664.16200000000003</v>
      </c>
      <c r="I189" s="228"/>
      <c r="J189" s="229">
        <f>ROUND(I189*H189,2)</f>
        <v>0</v>
      </c>
      <c r="K189" s="225" t="s">
        <v>133</v>
      </c>
      <c r="L189" s="42"/>
      <c r="M189" s="230" t="s">
        <v>1</v>
      </c>
      <c r="N189" s="231" t="s">
        <v>40</v>
      </c>
      <c r="O189" s="85"/>
      <c r="P189" s="232">
        <f>O189*H189</f>
        <v>0</v>
      </c>
      <c r="Q189" s="232">
        <v>0</v>
      </c>
      <c r="R189" s="232">
        <f>Q189*H189</f>
        <v>0</v>
      </c>
      <c r="S189" s="232">
        <v>0</v>
      </c>
      <c r="T189" s="233">
        <f>S189*H189</f>
        <v>0</v>
      </c>
      <c r="AR189" s="234" t="s">
        <v>134</v>
      </c>
      <c r="AT189" s="234" t="s">
        <v>129</v>
      </c>
      <c r="AU189" s="234" t="s">
        <v>85</v>
      </c>
      <c r="AY189" s="16" t="s">
        <v>127</v>
      </c>
      <c r="BE189" s="235">
        <f>IF(N189="základní",J189,0)</f>
        <v>0</v>
      </c>
      <c r="BF189" s="235">
        <f>IF(N189="snížená",J189,0)</f>
        <v>0</v>
      </c>
      <c r="BG189" s="235">
        <f>IF(N189="zákl. přenesená",J189,0)</f>
        <v>0</v>
      </c>
      <c r="BH189" s="235">
        <f>IF(N189="sníž. přenesená",J189,0)</f>
        <v>0</v>
      </c>
      <c r="BI189" s="235">
        <f>IF(N189="nulová",J189,0)</f>
        <v>0</v>
      </c>
      <c r="BJ189" s="16" t="s">
        <v>83</v>
      </c>
      <c r="BK189" s="235">
        <f>ROUND(I189*H189,2)</f>
        <v>0</v>
      </c>
      <c r="BL189" s="16" t="s">
        <v>134</v>
      </c>
      <c r="BM189" s="234" t="s">
        <v>720</v>
      </c>
    </row>
    <row r="190" s="12" customFormat="1">
      <c r="B190" s="236"/>
      <c r="C190" s="237"/>
      <c r="D190" s="238" t="s">
        <v>136</v>
      </c>
      <c r="E190" s="239" t="s">
        <v>1</v>
      </c>
      <c r="F190" s="240" t="s">
        <v>721</v>
      </c>
      <c r="G190" s="237"/>
      <c r="H190" s="241">
        <v>664.16200000000003</v>
      </c>
      <c r="I190" s="242"/>
      <c r="J190" s="237"/>
      <c r="K190" s="237"/>
      <c r="L190" s="243"/>
      <c r="M190" s="244"/>
      <c r="N190" s="245"/>
      <c r="O190" s="245"/>
      <c r="P190" s="245"/>
      <c r="Q190" s="245"/>
      <c r="R190" s="245"/>
      <c r="S190" s="245"/>
      <c r="T190" s="246"/>
      <c r="AT190" s="247" t="s">
        <v>136</v>
      </c>
      <c r="AU190" s="247" t="s">
        <v>85</v>
      </c>
      <c r="AV190" s="12" t="s">
        <v>85</v>
      </c>
      <c r="AW190" s="12" t="s">
        <v>31</v>
      </c>
      <c r="AX190" s="12" t="s">
        <v>83</v>
      </c>
      <c r="AY190" s="247" t="s">
        <v>127</v>
      </c>
    </row>
    <row r="191" s="1" customFormat="1" ht="36" customHeight="1">
      <c r="B191" s="37"/>
      <c r="C191" s="223" t="s">
        <v>220</v>
      </c>
      <c r="D191" s="223" t="s">
        <v>129</v>
      </c>
      <c r="E191" s="224" t="s">
        <v>722</v>
      </c>
      <c r="F191" s="225" t="s">
        <v>723</v>
      </c>
      <c r="G191" s="226" t="s">
        <v>140</v>
      </c>
      <c r="H191" s="227">
        <v>21</v>
      </c>
      <c r="I191" s="228"/>
      <c r="J191" s="229">
        <f>ROUND(I191*H191,2)</f>
        <v>0</v>
      </c>
      <c r="K191" s="225" t="s">
        <v>133</v>
      </c>
      <c r="L191" s="42"/>
      <c r="M191" s="230" t="s">
        <v>1</v>
      </c>
      <c r="N191" s="231" t="s">
        <v>40</v>
      </c>
      <c r="O191" s="85"/>
      <c r="P191" s="232">
        <f>O191*H191</f>
        <v>0</v>
      </c>
      <c r="Q191" s="232">
        <v>0</v>
      </c>
      <c r="R191" s="232">
        <f>Q191*H191</f>
        <v>0</v>
      </c>
      <c r="S191" s="232">
        <v>0</v>
      </c>
      <c r="T191" s="233">
        <f>S191*H191</f>
        <v>0</v>
      </c>
      <c r="AR191" s="234" t="s">
        <v>134</v>
      </c>
      <c r="AT191" s="234" t="s">
        <v>129</v>
      </c>
      <c r="AU191" s="234" t="s">
        <v>85</v>
      </c>
      <c r="AY191" s="16" t="s">
        <v>127</v>
      </c>
      <c r="BE191" s="235">
        <f>IF(N191="základní",J191,0)</f>
        <v>0</v>
      </c>
      <c r="BF191" s="235">
        <f>IF(N191="snížená",J191,0)</f>
        <v>0</v>
      </c>
      <c r="BG191" s="235">
        <f>IF(N191="zákl. přenesená",J191,0)</f>
        <v>0</v>
      </c>
      <c r="BH191" s="235">
        <f>IF(N191="sníž. přenesená",J191,0)</f>
        <v>0</v>
      </c>
      <c r="BI191" s="235">
        <f>IF(N191="nulová",J191,0)</f>
        <v>0</v>
      </c>
      <c r="BJ191" s="16" t="s">
        <v>83</v>
      </c>
      <c r="BK191" s="235">
        <f>ROUND(I191*H191,2)</f>
        <v>0</v>
      </c>
      <c r="BL191" s="16" t="s">
        <v>134</v>
      </c>
      <c r="BM191" s="234" t="s">
        <v>724</v>
      </c>
    </row>
    <row r="192" s="14" customFormat="1">
      <c r="B192" s="261"/>
      <c r="C192" s="262"/>
      <c r="D192" s="238" t="s">
        <v>136</v>
      </c>
      <c r="E192" s="263" t="s">
        <v>1</v>
      </c>
      <c r="F192" s="264" t="s">
        <v>725</v>
      </c>
      <c r="G192" s="262"/>
      <c r="H192" s="263" t="s">
        <v>1</v>
      </c>
      <c r="I192" s="265"/>
      <c r="J192" s="262"/>
      <c r="K192" s="262"/>
      <c r="L192" s="266"/>
      <c r="M192" s="267"/>
      <c r="N192" s="268"/>
      <c r="O192" s="268"/>
      <c r="P192" s="268"/>
      <c r="Q192" s="268"/>
      <c r="R192" s="268"/>
      <c r="S192" s="268"/>
      <c r="T192" s="269"/>
      <c r="AT192" s="270" t="s">
        <v>136</v>
      </c>
      <c r="AU192" s="270" t="s">
        <v>85</v>
      </c>
      <c r="AV192" s="14" t="s">
        <v>83</v>
      </c>
      <c r="AW192" s="14" t="s">
        <v>31</v>
      </c>
      <c r="AX192" s="14" t="s">
        <v>75</v>
      </c>
      <c r="AY192" s="270" t="s">
        <v>127</v>
      </c>
    </row>
    <row r="193" s="12" customFormat="1">
      <c r="B193" s="236"/>
      <c r="C193" s="237"/>
      <c r="D193" s="238" t="s">
        <v>136</v>
      </c>
      <c r="E193" s="239" t="s">
        <v>1</v>
      </c>
      <c r="F193" s="240" t="s">
        <v>726</v>
      </c>
      <c r="G193" s="237"/>
      <c r="H193" s="241">
        <v>21</v>
      </c>
      <c r="I193" s="242"/>
      <c r="J193" s="237"/>
      <c r="K193" s="237"/>
      <c r="L193" s="243"/>
      <c r="M193" s="244"/>
      <c r="N193" s="245"/>
      <c r="O193" s="245"/>
      <c r="P193" s="245"/>
      <c r="Q193" s="245"/>
      <c r="R193" s="245"/>
      <c r="S193" s="245"/>
      <c r="T193" s="246"/>
      <c r="AT193" s="247" t="s">
        <v>136</v>
      </c>
      <c r="AU193" s="247" t="s">
        <v>85</v>
      </c>
      <c r="AV193" s="12" t="s">
        <v>85</v>
      </c>
      <c r="AW193" s="12" t="s">
        <v>31</v>
      </c>
      <c r="AX193" s="12" t="s">
        <v>83</v>
      </c>
      <c r="AY193" s="247" t="s">
        <v>127</v>
      </c>
    </row>
    <row r="194" s="1" customFormat="1" ht="48" customHeight="1">
      <c r="B194" s="37"/>
      <c r="C194" s="223" t="s">
        <v>228</v>
      </c>
      <c r="D194" s="223" t="s">
        <v>129</v>
      </c>
      <c r="E194" s="224" t="s">
        <v>727</v>
      </c>
      <c r="F194" s="225" t="s">
        <v>728</v>
      </c>
      <c r="G194" s="226" t="s">
        <v>231</v>
      </c>
      <c r="H194" s="227">
        <v>902.60000000000002</v>
      </c>
      <c r="I194" s="228"/>
      <c r="J194" s="229">
        <f>ROUND(I194*H194,2)</f>
        <v>0</v>
      </c>
      <c r="K194" s="225" t="s">
        <v>133</v>
      </c>
      <c r="L194" s="42"/>
      <c r="M194" s="230" t="s">
        <v>1</v>
      </c>
      <c r="N194" s="231" t="s">
        <v>40</v>
      </c>
      <c r="O194" s="85"/>
      <c r="P194" s="232">
        <f>O194*H194</f>
        <v>0</v>
      </c>
      <c r="Q194" s="232">
        <v>0</v>
      </c>
      <c r="R194" s="232">
        <f>Q194*H194</f>
        <v>0</v>
      </c>
      <c r="S194" s="232">
        <v>0</v>
      </c>
      <c r="T194" s="233">
        <f>S194*H194</f>
        <v>0</v>
      </c>
      <c r="AR194" s="234" t="s">
        <v>134</v>
      </c>
      <c r="AT194" s="234" t="s">
        <v>129</v>
      </c>
      <c r="AU194" s="234" t="s">
        <v>85</v>
      </c>
      <c r="AY194" s="16" t="s">
        <v>127</v>
      </c>
      <c r="BE194" s="235">
        <f>IF(N194="základní",J194,0)</f>
        <v>0</v>
      </c>
      <c r="BF194" s="235">
        <f>IF(N194="snížená",J194,0)</f>
        <v>0</v>
      </c>
      <c r="BG194" s="235">
        <f>IF(N194="zákl. přenesená",J194,0)</f>
        <v>0</v>
      </c>
      <c r="BH194" s="235">
        <f>IF(N194="sníž. přenesená",J194,0)</f>
        <v>0</v>
      </c>
      <c r="BI194" s="235">
        <f>IF(N194="nulová",J194,0)</f>
        <v>0</v>
      </c>
      <c r="BJ194" s="16" t="s">
        <v>83</v>
      </c>
      <c r="BK194" s="235">
        <f>ROUND(I194*H194,2)</f>
        <v>0</v>
      </c>
      <c r="BL194" s="16" t="s">
        <v>134</v>
      </c>
      <c r="BM194" s="234" t="s">
        <v>729</v>
      </c>
    </row>
    <row r="195" s="14" customFormat="1">
      <c r="B195" s="261"/>
      <c r="C195" s="262"/>
      <c r="D195" s="238" t="s">
        <v>136</v>
      </c>
      <c r="E195" s="263" t="s">
        <v>1</v>
      </c>
      <c r="F195" s="264" t="s">
        <v>730</v>
      </c>
      <c r="G195" s="262"/>
      <c r="H195" s="263" t="s">
        <v>1</v>
      </c>
      <c r="I195" s="265"/>
      <c r="J195" s="262"/>
      <c r="K195" s="262"/>
      <c r="L195" s="266"/>
      <c r="M195" s="267"/>
      <c r="N195" s="268"/>
      <c r="O195" s="268"/>
      <c r="P195" s="268"/>
      <c r="Q195" s="268"/>
      <c r="R195" s="268"/>
      <c r="S195" s="268"/>
      <c r="T195" s="269"/>
      <c r="AT195" s="270" t="s">
        <v>136</v>
      </c>
      <c r="AU195" s="270" t="s">
        <v>85</v>
      </c>
      <c r="AV195" s="14" t="s">
        <v>83</v>
      </c>
      <c r="AW195" s="14" t="s">
        <v>31</v>
      </c>
      <c r="AX195" s="14" t="s">
        <v>75</v>
      </c>
      <c r="AY195" s="270" t="s">
        <v>127</v>
      </c>
    </row>
    <row r="196" s="12" customFormat="1">
      <c r="B196" s="236"/>
      <c r="C196" s="237"/>
      <c r="D196" s="238" t="s">
        <v>136</v>
      </c>
      <c r="E196" s="239" t="s">
        <v>1</v>
      </c>
      <c r="F196" s="240" t="s">
        <v>731</v>
      </c>
      <c r="G196" s="237"/>
      <c r="H196" s="241">
        <v>505.39999999999998</v>
      </c>
      <c r="I196" s="242"/>
      <c r="J196" s="237"/>
      <c r="K196" s="237"/>
      <c r="L196" s="243"/>
      <c r="M196" s="244"/>
      <c r="N196" s="245"/>
      <c r="O196" s="245"/>
      <c r="P196" s="245"/>
      <c r="Q196" s="245"/>
      <c r="R196" s="245"/>
      <c r="S196" s="245"/>
      <c r="T196" s="246"/>
      <c r="AT196" s="247" t="s">
        <v>136</v>
      </c>
      <c r="AU196" s="247" t="s">
        <v>85</v>
      </c>
      <c r="AV196" s="12" t="s">
        <v>85</v>
      </c>
      <c r="AW196" s="12" t="s">
        <v>31</v>
      </c>
      <c r="AX196" s="12" t="s">
        <v>75</v>
      </c>
      <c r="AY196" s="247" t="s">
        <v>127</v>
      </c>
    </row>
    <row r="197" s="14" customFormat="1">
      <c r="B197" s="261"/>
      <c r="C197" s="262"/>
      <c r="D197" s="238" t="s">
        <v>136</v>
      </c>
      <c r="E197" s="263" t="s">
        <v>1</v>
      </c>
      <c r="F197" s="264" t="s">
        <v>732</v>
      </c>
      <c r="G197" s="262"/>
      <c r="H197" s="263" t="s">
        <v>1</v>
      </c>
      <c r="I197" s="265"/>
      <c r="J197" s="262"/>
      <c r="K197" s="262"/>
      <c r="L197" s="266"/>
      <c r="M197" s="267"/>
      <c r="N197" s="268"/>
      <c r="O197" s="268"/>
      <c r="P197" s="268"/>
      <c r="Q197" s="268"/>
      <c r="R197" s="268"/>
      <c r="S197" s="268"/>
      <c r="T197" s="269"/>
      <c r="AT197" s="270" t="s">
        <v>136</v>
      </c>
      <c r="AU197" s="270" t="s">
        <v>85</v>
      </c>
      <c r="AV197" s="14" t="s">
        <v>83</v>
      </c>
      <c r="AW197" s="14" t="s">
        <v>31</v>
      </c>
      <c r="AX197" s="14" t="s">
        <v>75</v>
      </c>
      <c r="AY197" s="270" t="s">
        <v>127</v>
      </c>
    </row>
    <row r="198" s="12" customFormat="1">
      <c r="B198" s="236"/>
      <c r="C198" s="237"/>
      <c r="D198" s="238" t="s">
        <v>136</v>
      </c>
      <c r="E198" s="239" t="s">
        <v>1</v>
      </c>
      <c r="F198" s="240" t="s">
        <v>733</v>
      </c>
      <c r="G198" s="237"/>
      <c r="H198" s="241">
        <v>247.59999999999999</v>
      </c>
      <c r="I198" s="242"/>
      <c r="J198" s="237"/>
      <c r="K198" s="237"/>
      <c r="L198" s="243"/>
      <c r="M198" s="244"/>
      <c r="N198" s="245"/>
      <c r="O198" s="245"/>
      <c r="P198" s="245"/>
      <c r="Q198" s="245"/>
      <c r="R198" s="245"/>
      <c r="S198" s="245"/>
      <c r="T198" s="246"/>
      <c r="AT198" s="247" t="s">
        <v>136</v>
      </c>
      <c r="AU198" s="247" t="s">
        <v>85</v>
      </c>
      <c r="AV198" s="12" t="s">
        <v>85</v>
      </c>
      <c r="AW198" s="12" t="s">
        <v>31</v>
      </c>
      <c r="AX198" s="12" t="s">
        <v>75</v>
      </c>
      <c r="AY198" s="247" t="s">
        <v>127</v>
      </c>
    </row>
    <row r="199" s="14" customFormat="1">
      <c r="B199" s="261"/>
      <c r="C199" s="262"/>
      <c r="D199" s="238" t="s">
        <v>136</v>
      </c>
      <c r="E199" s="263" t="s">
        <v>1</v>
      </c>
      <c r="F199" s="264" t="s">
        <v>734</v>
      </c>
      <c r="G199" s="262"/>
      <c r="H199" s="263" t="s">
        <v>1</v>
      </c>
      <c r="I199" s="265"/>
      <c r="J199" s="262"/>
      <c r="K199" s="262"/>
      <c r="L199" s="266"/>
      <c r="M199" s="267"/>
      <c r="N199" s="268"/>
      <c r="O199" s="268"/>
      <c r="P199" s="268"/>
      <c r="Q199" s="268"/>
      <c r="R199" s="268"/>
      <c r="S199" s="268"/>
      <c r="T199" s="269"/>
      <c r="AT199" s="270" t="s">
        <v>136</v>
      </c>
      <c r="AU199" s="270" t="s">
        <v>85</v>
      </c>
      <c r="AV199" s="14" t="s">
        <v>83</v>
      </c>
      <c r="AW199" s="14" t="s">
        <v>31</v>
      </c>
      <c r="AX199" s="14" t="s">
        <v>75</v>
      </c>
      <c r="AY199" s="270" t="s">
        <v>127</v>
      </c>
    </row>
    <row r="200" s="12" customFormat="1">
      <c r="B200" s="236"/>
      <c r="C200" s="237"/>
      <c r="D200" s="238" t="s">
        <v>136</v>
      </c>
      <c r="E200" s="239" t="s">
        <v>1</v>
      </c>
      <c r="F200" s="240" t="s">
        <v>735</v>
      </c>
      <c r="G200" s="237"/>
      <c r="H200" s="241">
        <v>24</v>
      </c>
      <c r="I200" s="242"/>
      <c r="J200" s="237"/>
      <c r="K200" s="237"/>
      <c r="L200" s="243"/>
      <c r="M200" s="244"/>
      <c r="N200" s="245"/>
      <c r="O200" s="245"/>
      <c r="P200" s="245"/>
      <c r="Q200" s="245"/>
      <c r="R200" s="245"/>
      <c r="S200" s="245"/>
      <c r="T200" s="246"/>
      <c r="AT200" s="247" t="s">
        <v>136</v>
      </c>
      <c r="AU200" s="247" t="s">
        <v>85</v>
      </c>
      <c r="AV200" s="12" t="s">
        <v>85</v>
      </c>
      <c r="AW200" s="12" t="s">
        <v>31</v>
      </c>
      <c r="AX200" s="12" t="s">
        <v>75</v>
      </c>
      <c r="AY200" s="247" t="s">
        <v>127</v>
      </c>
    </row>
    <row r="201" s="14" customFormat="1">
      <c r="B201" s="261"/>
      <c r="C201" s="262"/>
      <c r="D201" s="238" t="s">
        <v>136</v>
      </c>
      <c r="E201" s="263" t="s">
        <v>1</v>
      </c>
      <c r="F201" s="264" t="s">
        <v>736</v>
      </c>
      <c r="G201" s="262"/>
      <c r="H201" s="263" t="s">
        <v>1</v>
      </c>
      <c r="I201" s="265"/>
      <c r="J201" s="262"/>
      <c r="K201" s="262"/>
      <c r="L201" s="266"/>
      <c r="M201" s="267"/>
      <c r="N201" s="268"/>
      <c r="O201" s="268"/>
      <c r="P201" s="268"/>
      <c r="Q201" s="268"/>
      <c r="R201" s="268"/>
      <c r="S201" s="268"/>
      <c r="T201" s="269"/>
      <c r="AT201" s="270" t="s">
        <v>136</v>
      </c>
      <c r="AU201" s="270" t="s">
        <v>85</v>
      </c>
      <c r="AV201" s="14" t="s">
        <v>83</v>
      </c>
      <c r="AW201" s="14" t="s">
        <v>31</v>
      </c>
      <c r="AX201" s="14" t="s">
        <v>75</v>
      </c>
      <c r="AY201" s="270" t="s">
        <v>127</v>
      </c>
    </row>
    <row r="202" s="12" customFormat="1">
      <c r="B202" s="236"/>
      <c r="C202" s="237"/>
      <c r="D202" s="238" t="s">
        <v>136</v>
      </c>
      <c r="E202" s="239" t="s">
        <v>1</v>
      </c>
      <c r="F202" s="240" t="s">
        <v>737</v>
      </c>
      <c r="G202" s="237"/>
      <c r="H202" s="241">
        <v>125.59999999999999</v>
      </c>
      <c r="I202" s="242"/>
      <c r="J202" s="237"/>
      <c r="K202" s="237"/>
      <c r="L202" s="243"/>
      <c r="M202" s="244"/>
      <c r="N202" s="245"/>
      <c r="O202" s="245"/>
      <c r="P202" s="245"/>
      <c r="Q202" s="245"/>
      <c r="R202" s="245"/>
      <c r="S202" s="245"/>
      <c r="T202" s="246"/>
      <c r="AT202" s="247" t="s">
        <v>136</v>
      </c>
      <c r="AU202" s="247" t="s">
        <v>85</v>
      </c>
      <c r="AV202" s="12" t="s">
        <v>85</v>
      </c>
      <c r="AW202" s="12" t="s">
        <v>31</v>
      </c>
      <c r="AX202" s="12" t="s">
        <v>75</v>
      </c>
      <c r="AY202" s="247" t="s">
        <v>127</v>
      </c>
    </row>
    <row r="203" s="13" customFormat="1">
      <c r="B203" s="248"/>
      <c r="C203" s="249"/>
      <c r="D203" s="238" t="s">
        <v>136</v>
      </c>
      <c r="E203" s="250" t="s">
        <v>1</v>
      </c>
      <c r="F203" s="251" t="s">
        <v>159</v>
      </c>
      <c r="G203" s="249"/>
      <c r="H203" s="252">
        <v>902.60000000000002</v>
      </c>
      <c r="I203" s="253"/>
      <c r="J203" s="249"/>
      <c r="K203" s="249"/>
      <c r="L203" s="254"/>
      <c r="M203" s="255"/>
      <c r="N203" s="256"/>
      <c r="O203" s="256"/>
      <c r="P203" s="256"/>
      <c r="Q203" s="256"/>
      <c r="R203" s="256"/>
      <c r="S203" s="256"/>
      <c r="T203" s="257"/>
      <c r="AT203" s="258" t="s">
        <v>136</v>
      </c>
      <c r="AU203" s="258" t="s">
        <v>85</v>
      </c>
      <c r="AV203" s="13" t="s">
        <v>134</v>
      </c>
      <c r="AW203" s="13" t="s">
        <v>31</v>
      </c>
      <c r="AX203" s="13" t="s">
        <v>83</v>
      </c>
      <c r="AY203" s="258" t="s">
        <v>127</v>
      </c>
    </row>
    <row r="204" s="1" customFormat="1" ht="36" customHeight="1">
      <c r="B204" s="37"/>
      <c r="C204" s="223" t="s">
        <v>8</v>
      </c>
      <c r="D204" s="223" t="s">
        <v>129</v>
      </c>
      <c r="E204" s="224" t="s">
        <v>738</v>
      </c>
      <c r="F204" s="225" t="s">
        <v>739</v>
      </c>
      <c r="G204" s="226" t="s">
        <v>231</v>
      </c>
      <c r="H204" s="227">
        <v>1968.5</v>
      </c>
      <c r="I204" s="228"/>
      <c r="J204" s="229">
        <f>ROUND(I204*H204,2)</f>
        <v>0</v>
      </c>
      <c r="K204" s="225" t="s">
        <v>372</v>
      </c>
      <c r="L204" s="42"/>
      <c r="M204" s="230" t="s">
        <v>1</v>
      </c>
      <c r="N204" s="231" t="s">
        <v>40</v>
      </c>
      <c r="O204" s="85"/>
      <c r="P204" s="232">
        <f>O204*H204</f>
        <v>0</v>
      </c>
      <c r="Q204" s="232">
        <v>0</v>
      </c>
      <c r="R204" s="232">
        <f>Q204*H204</f>
        <v>0</v>
      </c>
      <c r="S204" s="232">
        <v>0</v>
      </c>
      <c r="T204" s="233">
        <f>S204*H204</f>
        <v>0</v>
      </c>
      <c r="AR204" s="234" t="s">
        <v>134</v>
      </c>
      <c r="AT204" s="234" t="s">
        <v>129</v>
      </c>
      <c r="AU204" s="234" t="s">
        <v>85</v>
      </c>
      <c r="AY204" s="16" t="s">
        <v>127</v>
      </c>
      <c r="BE204" s="235">
        <f>IF(N204="základní",J204,0)</f>
        <v>0</v>
      </c>
      <c r="BF204" s="235">
        <f>IF(N204="snížená",J204,0)</f>
        <v>0</v>
      </c>
      <c r="BG204" s="235">
        <f>IF(N204="zákl. přenesená",J204,0)</f>
        <v>0</v>
      </c>
      <c r="BH204" s="235">
        <f>IF(N204="sníž. přenesená",J204,0)</f>
        <v>0</v>
      </c>
      <c r="BI204" s="235">
        <f>IF(N204="nulová",J204,0)</f>
        <v>0</v>
      </c>
      <c r="BJ204" s="16" t="s">
        <v>83</v>
      </c>
      <c r="BK204" s="235">
        <f>ROUND(I204*H204,2)</f>
        <v>0</v>
      </c>
      <c r="BL204" s="16" t="s">
        <v>134</v>
      </c>
      <c r="BM204" s="234" t="s">
        <v>740</v>
      </c>
    </row>
    <row r="205" s="1" customFormat="1">
      <c r="B205" s="37"/>
      <c r="C205" s="38"/>
      <c r="D205" s="238" t="s">
        <v>164</v>
      </c>
      <c r="E205" s="38"/>
      <c r="F205" s="259" t="s">
        <v>741</v>
      </c>
      <c r="G205" s="38"/>
      <c r="H205" s="38"/>
      <c r="I205" s="138"/>
      <c r="J205" s="38"/>
      <c r="K205" s="38"/>
      <c r="L205" s="42"/>
      <c r="M205" s="260"/>
      <c r="N205" s="85"/>
      <c r="O205" s="85"/>
      <c r="P205" s="85"/>
      <c r="Q205" s="85"/>
      <c r="R205" s="85"/>
      <c r="S205" s="85"/>
      <c r="T205" s="86"/>
      <c r="AT205" s="16" t="s">
        <v>164</v>
      </c>
      <c r="AU205" s="16" t="s">
        <v>85</v>
      </c>
    </row>
    <row r="206" s="12" customFormat="1">
      <c r="B206" s="236"/>
      <c r="C206" s="237"/>
      <c r="D206" s="238" t="s">
        <v>136</v>
      </c>
      <c r="E206" s="239" t="s">
        <v>1</v>
      </c>
      <c r="F206" s="240" t="s">
        <v>742</v>
      </c>
      <c r="G206" s="237"/>
      <c r="H206" s="241">
        <v>1968.5</v>
      </c>
      <c r="I206" s="242"/>
      <c r="J206" s="237"/>
      <c r="K206" s="237"/>
      <c r="L206" s="243"/>
      <c r="M206" s="244"/>
      <c r="N206" s="245"/>
      <c r="O206" s="245"/>
      <c r="P206" s="245"/>
      <c r="Q206" s="245"/>
      <c r="R206" s="245"/>
      <c r="S206" s="245"/>
      <c r="T206" s="246"/>
      <c r="AT206" s="247" t="s">
        <v>136</v>
      </c>
      <c r="AU206" s="247" t="s">
        <v>85</v>
      </c>
      <c r="AV206" s="12" t="s">
        <v>85</v>
      </c>
      <c r="AW206" s="12" t="s">
        <v>31</v>
      </c>
      <c r="AX206" s="12" t="s">
        <v>83</v>
      </c>
      <c r="AY206" s="247" t="s">
        <v>127</v>
      </c>
    </row>
    <row r="207" s="1" customFormat="1" ht="36" customHeight="1">
      <c r="B207" s="37"/>
      <c r="C207" s="223" t="s">
        <v>239</v>
      </c>
      <c r="D207" s="223" t="s">
        <v>129</v>
      </c>
      <c r="E207" s="224" t="s">
        <v>743</v>
      </c>
      <c r="F207" s="225" t="s">
        <v>744</v>
      </c>
      <c r="G207" s="226" t="s">
        <v>231</v>
      </c>
      <c r="H207" s="227">
        <v>126</v>
      </c>
      <c r="I207" s="228"/>
      <c r="J207" s="229">
        <f>ROUND(I207*H207,2)</f>
        <v>0</v>
      </c>
      <c r="K207" s="225" t="s">
        <v>372</v>
      </c>
      <c r="L207" s="42"/>
      <c r="M207" s="230" t="s">
        <v>1</v>
      </c>
      <c r="N207" s="231" t="s">
        <v>40</v>
      </c>
      <c r="O207" s="85"/>
      <c r="P207" s="232">
        <f>O207*H207</f>
        <v>0</v>
      </c>
      <c r="Q207" s="232">
        <v>0</v>
      </c>
      <c r="R207" s="232">
        <f>Q207*H207</f>
        <v>0</v>
      </c>
      <c r="S207" s="232">
        <v>0</v>
      </c>
      <c r="T207" s="233">
        <f>S207*H207</f>
        <v>0</v>
      </c>
      <c r="AR207" s="234" t="s">
        <v>134</v>
      </c>
      <c r="AT207" s="234" t="s">
        <v>129</v>
      </c>
      <c r="AU207" s="234" t="s">
        <v>85</v>
      </c>
      <c r="AY207" s="16" t="s">
        <v>127</v>
      </c>
      <c r="BE207" s="235">
        <f>IF(N207="základní",J207,0)</f>
        <v>0</v>
      </c>
      <c r="BF207" s="235">
        <f>IF(N207="snížená",J207,0)</f>
        <v>0</v>
      </c>
      <c r="BG207" s="235">
        <f>IF(N207="zákl. přenesená",J207,0)</f>
        <v>0</v>
      </c>
      <c r="BH207" s="235">
        <f>IF(N207="sníž. přenesená",J207,0)</f>
        <v>0</v>
      </c>
      <c r="BI207" s="235">
        <f>IF(N207="nulová",J207,0)</f>
        <v>0</v>
      </c>
      <c r="BJ207" s="16" t="s">
        <v>83</v>
      </c>
      <c r="BK207" s="235">
        <f>ROUND(I207*H207,2)</f>
        <v>0</v>
      </c>
      <c r="BL207" s="16" t="s">
        <v>134</v>
      </c>
      <c r="BM207" s="234" t="s">
        <v>745</v>
      </c>
    </row>
    <row r="208" s="14" customFormat="1">
      <c r="B208" s="261"/>
      <c r="C208" s="262"/>
      <c r="D208" s="238" t="s">
        <v>136</v>
      </c>
      <c r="E208" s="263" t="s">
        <v>1</v>
      </c>
      <c r="F208" s="264" t="s">
        <v>746</v>
      </c>
      <c r="G208" s="262"/>
      <c r="H208" s="263" t="s">
        <v>1</v>
      </c>
      <c r="I208" s="265"/>
      <c r="J208" s="262"/>
      <c r="K208" s="262"/>
      <c r="L208" s="266"/>
      <c r="M208" s="267"/>
      <c r="N208" s="268"/>
      <c r="O208" s="268"/>
      <c r="P208" s="268"/>
      <c r="Q208" s="268"/>
      <c r="R208" s="268"/>
      <c r="S208" s="268"/>
      <c r="T208" s="269"/>
      <c r="AT208" s="270" t="s">
        <v>136</v>
      </c>
      <c r="AU208" s="270" t="s">
        <v>85</v>
      </c>
      <c r="AV208" s="14" t="s">
        <v>83</v>
      </c>
      <c r="AW208" s="14" t="s">
        <v>31</v>
      </c>
      <c r="AX208" s="14" t="s">
        <v>75</v>
      </c>
      <c r="AY208" s="270" t="s">
        <v>127</v>
      </c>
    </row>
    <row r="209" s="12" customFormat="1">
      <c r="B209" s="236"/>
      <c r="C209" s="237"/>
      <c r="D209" s="238" t="s">
        <v>136</v>
      </c>
      <c r="E209" s="239" t="s">
        <v>1</v>
      </c>
      <c r="F209" s="240" t="s">
        <v>747</v>
      </c>
      <c r="G209" s="237"/>
      <c r="H209" s="241">
        <v>12</v>
      </c>
      <c r="I209" s="242"/>
      <c r="J209" s="237"/>
      <c r="K209" s="237"/>
      <c r="L209" s="243"/>
      <c r="M209" s="244"/>
      <c r="N209" s="245"/>
      <c r="O209" s="245"/>
      <c r="P209" s="245"/>
      <c r="Q209" s="245"/>
      <c r="R209" s="245"/>
      <c r="S209" s="245"/>
      <c r="T209" s="246"/>
      <c r="AT209" s="247" t="s">
        <v>136</v>
      </c>
      <c r="AU209" s="247" t="s">
        <v>85</v>
      </c>
      <c r="AV209" s="12" t="s">
        <v>85</v>
      </c>
      <c r="AW209" s="12" t="s">
        <v>31</v>
      </c>
      <c r="AX209" s="12" t="s">
        <v>75</v>
      </c>
      <c r="AY209" s="247" t="s">
        <v>127</v>
      </c>
    </row>
    <row r="210" s="14" customFormat="1">
      <c r="B210" s="261"/>
      <c r="C210" s="262"/>
      <c r="D210" s="238" t="s">
        <v>136</v>
      </c>
      <c r="E210" s="263" t="s">
        <v>1</v>
      </c>
      <c r="F210" s="264" t="s">
        <v>748</v>
      </c>
      <c r="G210" s="262"/>
      <c r="H210" s="263" t="s">
        <v>1</v>
      </c>
      <c r="I210" s="265"/>
      <c r="J210" s="262"/>
      <c r="K210" s="262"/>
      <c r="L210" s="266"/>
      <c r="M210" s="267"/>
      <c r="N210" s="268"/>
      <c r="O210" s="268"/>
      <c r="P210" s="268"/>
      <c r="Q210" s="268"/>
      <c r="R210" s="268"/>
      <c r="S210" s="268"/>
      <c r="T210" s="269"/>
      <c r="AT210" s="270" t="s">
        <v>136</v>
      </c>
      <c r="AU210" s="270" t="s">
        <v>85</v>
      </c>
      <c r="AV210" s="14" t="s">
        <v>83</v>
      </c>
      <c r="AW210" s="14" t="s">
        <v>31</v>
      </c>
      <c r="AX210" s="14" t="s">
        <v>75</v>
      </c>
      <c r="AY210" s="270" t="s">
        <v>127</v>
      </c>
    </row>
    <row r="211" s="12" customFormat="1">
      <c r="B211" s="236"/>
      <c r="C211" s="237"/>
      <c r="D211" s="238" t="s">
        <v>136</v>
      </c>
      <c r="E211" s="239" t="s">
        <v>1</v>
      </c>
      <c r="F211" s="240" t="s">
        <v>749</v>
      </c>
      <c r="G211" s="237"/>
      <c r="H211" s="241">
        <v>114</v>
      </c>
      <c r="I211" s="242"/>
      <c r="J211" s="237"/>
      <c r="K211" s="237"/>
      <c r="L211" s="243"/>
      <c r="M211" s="244"/>
      <c r="N211" s="245"/>
      <c r="O211" s="245"/>
      <c r="P211" s="245"/>
      <c r="Q211" s="245"/>
      <c r="R211" s="245"/>
      <c r="S211" s="245"/>
      <c r="T211" s="246"/>
      <c r="AT211" s="247" t="s">
        <v>136</v>
      </c>
      <c r="AU211" s="247" t="s">
        <v>85</v>
      </c>
      <c r="AV211" s="12" t="s">
        <v>85</v>
      </c>
      <c r="AW211" s="12" t="s">
        <v>31</v>
      </c>
      <c r="AX211" s="12" t="s">
        <v>75</v>
      </c>
      <c r="AY211" s="247" t="s">
        <v>127</v>
      </c>
    </row>
    <row r="212" s="13" customFormat="1">
      <c r="B212" s="248"/>
      <c r="C212" s="249"/>
      <c r="D212" s="238" t="s">
        <v>136</v>
      </c>
      <c r="E212" s="250" t="s">
        <v>1</v>
      </c>
      <c r="F212" s="251" t="s">
        <v>159</v>
      </c>
      <c r="G212" s="249"/>
      <c r="H212" s="252">
        <v>126</v>
      </c>
      <c r="I212" s="253"/>
      <c r="J212" s="249"/>
      <c r="K212" s="249"/>
      <c r="L212" s="254"/>
      <c r="M212" s="255"/>
      <c r="N212" s="256"/>
      <c r="O212" s="256"/>
      <c r="P212" s="256"/>
      <c r="Q212" s="256"/>
      <c r="R212" s="256"/>
      <c r="S212" s="256"/>
      <c r="T212" s="257"/>
      <c r="AT212" s="258" t="s">
        <v>136</v>
      </c>
      <c r="AU212" s="258" t="s">
        <v>85</v>
      </c>
      <c r="AV212" s="13" t="s">
        <v>134</v>
      </c>
      <c r="AW212" s="13" t="s">
        <v>31</v>
      </c>
      <c r="AX212" s="13" t="s">
        <v>83</v>
      </c>
      <c r="AY212" s="258" t="s">
        <v>127</v>
      </c>
    </row>
    <row r="213" s="1" customFormat="1" ht="16.5" customHeight="1">
      <c r="B213" s="37"/>
      <c r="C213" s="276" t="s">
        <v>245</v>
      </c>
      <c r="D213" s="276" t="s">
        <v>586</v>
      </c>
      <c r="E213" s="277" t="s">
        <v>750</v>
      </c>
      <c r="F213" s="278" t="s">
        <v>751</v>
      </c>
      <c r="G213" s="279" t="s">
        <v>752</v>
      </c>
      <c r="H213" s="280">
        <v>1.8899999999999999</v>
      </c>
      <c r="I213" s="281"/>
      <c r="J213" s="282">
        <f>ROUND(I213*H213,2)</f>
        <v>0</v>
      </c>
      <c r="K213" s="278" t="s">
        <v>372</v>
      </c>
      <c r="L213" s="283"/>
      <c r="M213" s="284" t="s">
        <v>1</v>
      </c>
      <c r="N213" s="285" t="s">
        <v>40</v>
      </c>
      <c r="O213" s="85"/>
      <c r="P213" s="232">
        <f>O213*H213</f>
        <v>0</v>
      </c>
      <c r="Q213" s="232">
        <v>0.001</v>
      </c>
      <c r="R213" s="232">
        <f>Q213*H213</f>
        <v>0.00189</v>
      </c>
      <c r="S213" s="232">
        <v>0</v>
      </c>
      <c r="T213" s="233">
        <f>S213*H213</f>
        <v>0</v>
      </c>
      <c r="AR213" s="234" t="s">
        <v>177</v>
      </c>
      <c r="AT213" s="234" t="s">
        <v>586</v>
      </c>
      <c r="AU213" s="234" t="s">
        <v>85</v>
      </c>
      <c r="AY213" s="16" t="s">
        <v>127</v>
      </c>
      <c r="BE213" s="235">
        <f>IF(N213="základní",J213,0)</f>
        <v>0</v>
      </c>
      <c r="BF213" s="235">
        <f>IF(N213="snížená",J213,0)</f>
        <v>0</v>
      </c>
      <c r="BG213" s="235">
        <f>IF(N213="zákl. přenesená",J213,0)</f>
        <v>0</v>
      </c>
      <c r="BH213" s="235">
        <f>IF(N213="sníž. přenesená",J213,0)</f>
        <v>0</v>
      </c>
      <c r="BI213" s="235">
        <f>IF(N213="nulová",J213,0)</f>
        <v>0</v>
      </c>
      <c r="BJ213" s="16" t="s">
        <v>83</v>
      </c>
      <c r="BK213" s="235">
        <f>ROUND(I213*H213,2)</f>
        <v>0</v>
      </c>
      <c r="BL213" s="16" t="s">
        <v>134</v>
      </c>
      <c r="BM213" s="234" t="s">
        <v>753</v>
      </c>
    </row>
    <row r="214" s="12" customFormat="1">
      <c r="B214" s="236"/>
      <c r="C214" s="237"/>
      <c r="D214" s="238" t="s">
        <v>136</v>
      </c>
      <c r="E214" s="237"/>
      <c r="F214" s="240" t="s">
        <v>754</v>
      </c>
      <c r="G214" s="237"/>
      <c r="H214" s="241">
        <v>1.8899999999999999</v>
      </c>
      <c r="I214" s="242"/>
      <c r="J214" s="237"/>
      <c r="K214" s="237"/>
      <c r="L214" s="243"/>
      <c r="M214" s="244"/>
      <c r="N214" s="245"/>
      <c r="O214" s="245"/>
      <c r="P214" s="245"/>
      <c r="Q214" s="245"/>
      <c r="R214" s="245"/>
      <c r="S214" s="245"/>
      <c r="T214" s="246"/>
      <c r="AT214" s="247" t="s">
        <v>136</v>
      </c>
      <c r="AU214" s="247" t="s">
        <v>85</v>
      </c>
      <c r="AV214" s="12" t="s">
        <v>85</v>
      </c>
      <c r="AW214" s="12" t="s">
        <v>4</v>
      </c>
      <c r="AX214" s="12" t="s">
        <v>83</v>
      </c>
      <c r="AY214" s="247" t="s">
        <v>127</v>
      </c>
    </row>
    <row r="215" s="1" customFormat="1" ht="36" customHeight="1">
      <c r="B215" s="37"/>
      <c r="C215" s="223" t="s">
        <v>258</v>
      </c>
      <c r="D215" s="223" t="s">
        <v>129</v>
      </c>
      <c r="E215" s="224" t="s">
        <v>755</v>
      </c>
      <c r="F215" s="225" t="s">
        <v>756</v>
      </c>
      <c r="G215" s="226" t="s">
        <v>231</v>
      </c>
      <c r="H215" s="227">
        <v>1968.5</v>
      </c>
      <c r="I215" s="228"/>
      <c r="J215" s="229">
        <f>ROUND(I215*H215,2)</f>
        <v>0</v>
      </c>
      <c r="K215" s="225" t="s">
        <v>372</v>
      </c>
      <c r="L215" s="42"/>
      <c r="M215" s="230" t="s">
        <v>1</v>
      </c>
      <c r="N215" s="231" t="s">
        <v>40</v>
      </c>
      <c r="O215" s="85"/>
      <c r="P215" s="232">
        <f>O215*H215</f>
        <v>0</v>
      </c>
      <c r="Q215" s="232">
        <v>0</v>
      </c>
      <c r="R215" s="232">
        <f>Q215*H215</f>
        <v>0</v>
      </c>
      <c r="S215" s="232">
        <v>0</v>
      </c>
      <c r="T215" s="233">
        <f>S215*H215</f>
        <v>0</v>
      </c>
      <c r="AR215" s="234" t="s">
        <v>134</v>
      </c>
      <c r="AT215" s="234" t="s">
        <v>129</v>
      </c>
      <c r="AU215" s="234" t="s">
        <v>85</v>
      </c>
      <c r="AY215" s="16" t="s">
        <v>127</v>
      </c>
      <c r="BE215" s="235">
        <f>IF(N215="základní",J215,0)</f>
        <v>0</v>
      </c>
      <c r="BF215" s="235">
        <f>IF(N215="snížená",J215,0)</f>
        <v>0</v>
      </c>
      <c r="BG215" s="235">
        <f>IF(N215="zákl. přenesená",J215,0)</f>
        <v>0</v>
      </c>
      <c r="BH215" s="235">
        <f>IF(N215="sníž. přenesená",J215,0)</f>
        <v>0</v>
      </c>
      <c r="BI215" s="235">
        <f>IF(N215="nulová",J215,0)</f>
        <v>0</v>
      </c>
      <c r="BJ215" s="16" t="s">
        <v>83</v>
      </c>
      <c r="BK215" s="235">
        <f>ROUND(I215*H215,2)</f>
        <v>0</v>
      </c>
      <c r="BL215" s="16" t="s">
        <v>134</v>
      </c>
      <c r="BM215" s="234" t="s">
        <v>757</v>
      </c>
    </row>
    <row r="216" s="1" customFormat="1" ht="16.5" customHeight="1">
      <c r="B216" s="37"/>
      <c r="C216" s="276" t="s">
        <v>265</v>
      </c>
      <c r="D216" s="276" t="s">
        <v>586</v>
      </c>
      <c r="E216" s="277" t="s">
        <v>758</v>
      </c>
      <c r="F216" s="278" t="s">
        <v>759</v>
      </c>
      <c r="G216" s="279" t="s">
        <v>752</v>
      </c>
      <c r="H216" s="280">
        <v>29.527999999999999</v>
      </c>
      <c r="I216" s="281"/>
      <c r="J216" s="282">
        <f>ROUND(I216*H216,2)</f>
        <v>0</v>
      </c>
      <c r="K216" s="278" t="s">
        <v>372</v>
      </c>
      <c r="L216" s="283"/>
      <c r="M216" s="284" t="s">
        <v>1</v>
      </c>
      <c r="N216" s="285" t="s">
        <v>40</v>
      </c>
      <c r="O216" s="85"/>
      <c r="P216" s="232">
        <f>O216*H216</f>
        <v>0</v>
      </c>
      <c r="Q216" s="232">
        <v>0.001</v>
      </c>
      <c r="R216" s="232">
        <f>Q216*H216</f>
        <v>0.029527999999999999</v>
      </c>
      <c r="S216" s="232">
        <v>0</v>
      </c>
      <c r="T216" s="233">
        <f>S216*H216</f>
        <v>0</v>
      </c>
      <c r="AR216" s="234" t="s">
        <v>177</v>
      </c>
      <c r="AT216" s="234" t="s">
        <v>586</v>
      </c>
      <c r="AU216" s="234" t="s">
        <v>85</v>
      </c>
      <c r="AY216" s="16" t="s">
        <v>127</v>
      </c>
      <c r="BE216" s="235">
        <f>IF(N216="základní",J216,0)</f>
        <v>0</v>
      </c>
      <c r="BF216" s="235">
        <f>IF(N216="snížená",J216,0)</f>
        <v>0</v>
      </c>
      <c r="BG216" s="235">
        <f>IF(N216="zákl. přenesená",J216,0)</f>
        <v>0</v>
      </c>
      <c r="BH216" s="235">
        <f>IF(N216="sníž. přenesená",J216,0)</f>
        <v>0</v>
      </c>
      <c r="BI216" s="235">
        <f>IF(N216="nulová",J216,0)</f>
        <v>0</v>
      </c>
      <c r="BJ216" s="16" t="s">
        <v>83</v>
      </c>
      <c r="BK216" s="235">
        <f>ROUND(I216*H216,2)</f>
        <v>0</v>
      </c>
      <c r="BL216" s="16" t="s">
        <v>134</v>
      </c>
      <c r="BM216" s="234" t="s">
        <v>760</v>
      </c>
    </row>
    <row r="217" s="12" customFormat="1">
      <c r="B217" s="236"/>
      <c r="C217" s="237"/>
      <c r="D217" s="238" t="s">
        <v>136</v>
      </c>
      <c r="E217" s="237"/>
      <c r="F217" s="240" t="s">
        <v>761</v>
      </c>
      <c r="G217" s="237"/>
      <c r="H217" s="241">
        <v>29.527999999999999</v>
      </c>
      <c r="I217" s="242"/>
      <c r="J217" s="237"/>
      <c r="K217" s="237"/>
      <c r="L217" s="243"/>
      <c r="M217" s="244"/>
      <c r="N217" s="245"/>
      <c r="O217" s="245"/>
      <c r="P217" s="245"/>
      <c r="Q217" s="245"/>
      <c r="R217" s="245"/>
      <c r="S217" s="245"/>
      <c r="T217" s="246"/>
      <c r="AT217" s="247" t="s">
        <v>136</v>
      </c>
      <c r="AU217" s="247" t="s">
        <v>85</v>
      </c>
      <c r="AV217" s="12" t="s">
        <v>85</v>
      </c>
      <c r="AW217" s="12" t="s">
        <v>4</v>
      </c>
      <c r="AX217" s="12" t="s">
        <v>83</v>
      </c>
      <c r="AY217" s="247" t="s">
        <v>127</v>
      </c>
    </row>
    <row r="218" s="1" customFormat="1" ht="36" customHeight="1">
      <c r="B218" s="37"/>
      <c r="C218" s="223" t="s">
        <v>269</v>
      </c>
      <c r="D218" s="223" t="s">
        <v>129</v>
      </c>
      <c r="E218" s="224" t="s">
        <v>762</v>
      </c>
      <c r="F218" s="225" t="s">
        <v>763</v>
      </c>
      <c r="G218" s="226" t="s">
        <v>231</v>
      </c>
      <c r="H218" s="227">
        <v>774.17899999999997</v>
      </c>
      <c r="I218" s="228"/>
      <c r="J218" s="229">
        <f>ROUND(I218*H218,2)</f>
        <v>0</v>
      </c>
      <c r="K218" s="225" t="s">
        <v>133</v>
      </c>
      <c r="L218" s="42"/>
      <c r="M218" s="230" t="s">
        <v>1</v>
      </c>
      <c r="N218" s="231" t="s">
        <v>40</v>
      </c>
      <c r="O218" s="85"/>
      <c r="P218" s="232">
        <f>O218*H218</f>
        <v>0</v>
      </c>
      <c r="Q218" s="232">
        <v>0</v>
      </c>
      <c r="R218" s="232">
        <f>Q218*H218</f>
        <v>0</v>
      </c>
      <c r="S218" s="232">
        <v>0</v>
      </c>
      <c r="T218" s="233">
        <f>S218*H218</f>
        <v>0</v>
      </c>
      <c r="AR218" s="234" t="s">
        <v>134</v>
      </c>
      <c r="AT218" s="234" t="s">
        <v>129</v>
      </c>
      <c r="AU218" s="234" t="s">
        <v>85</v>
      </c>
      <c r="AY218" s="16" t="s">
        <v>127</v>
      </c>
      <c r="BE218" s="235">
        <f>IF(N218="základní",J218,0)</f>
        <v>0</v>
      </c>
      <c r="BF218" s="235">
        <f>IF(N218="snížená",J218,0)</f>
        <v>0</v>
      </c>
      <c r="BG218" s="235">
        <f>IF(N218="zákl. přenesená",J218,0)</f>
        <v>0</v>
      </c>
      <c r="BH218" s="235">
        <f>IF(N218="sníž. přenesená",J218,0)</f>
        <v>0</v>
      </c>
      <c r="BI218" s="235">
        <f>IF(N218="nulová",J218,0)</f>
        <v>0</v>
      </c>
      <c r="BJ218" s="16" t="s">
        <v>83</v>
      </c>
      <c r="BK218" s="235">
        <f>ROUND(I218*H218,2)</f>
        <v>0</v>
      </c>
      <c r="BL218" s="16" t="s">
        <v>134</v>
      </c>
      <c r="BM218" s="234" t="s">
        <v>764</v>
      </c>
    </row>
    <row r="219" s="14" customFormat="1">
      <c r="B219" s="261"/>
      <c r="C219" s="262"/>
      <c r="D219" s="238" t="s">
        <v>136</v>
      </c>
      <c r="E219" s="263" t="s">
        <v>1</v>
      </c>
      <c r="F219" s="264" t="s">
        <v>765</v>
      </c>
      <c r="G219" s="262"/>
      <c r="H219" s="263" t="s">
        <v>1</v>
      </c>
      <c r="I219" s="265"/>
      <c r="J219" s="262"/>
      <c r="K219" s="262"/>
      <c r="L219" s="266"/>
      <c r="M219" s="267"/>
      <c r="N219" s="268"/>
      <c r="O219" s="268"/>
      <c r="P219" s="268"/>
      <c r="Q219" s="268"/>
      <c r="R219" s="268"/>
      <c r="S219" s="268"/>
      <c r="T219" s="269"/>
      <c r="AT219" s="270" t="s">
        <v>136</v>
      </c>
      <c r="AU219" s="270" t="s">
        <v>85</v>
      </c>
      <c r="AV219" s="14" t="s">
        <v>83</v>
      </c>
      <c r="AW219" s="14" t="s">
        <v>31</v>
      </c>
      <c r="AX219" s="14" t="s">
        <v>75</v>
      </c>
      <c r="AY219" s="270" t="s">
        <v>127</v>
      </c>
    </row>
    <row r="220" s="12" customFormat="1">
      <c r="B220" s="236"/>
      <c r="C220" s="237"/>
      <c r="D220" s="238" t="s">
        <v>136</v>
      </c>
      <c r="E220" s="239" t="s">
        <v>1</v>
      </c>
      <c r="F220" s="240" t="s">
        <v>766</v>
      </c>
      <c r="G220" s="237"/>
      <c r="H220" s="241">
        <v>642.17899999999997</v>
      </c>
      <c r="I220" s="242"/>
      <c r="J220" s="237"/>
      <c r="K220" s="237"/>
      <c r="L220" s="243"/>
      <c r="M220" s="244"/>
      <c r="N220" s="245"/>
      <c r="O220" s="245"/>
      <c r="P220" s="245"/>
      <c r="Q220" s="245"/>
      <c r="R220" s="245"/>
      <c r="S220" s="245"/>
      <c r="T220" s="246"/>
      <c r="AT220" s="247" t="s">
        <v>136</v>
      </c>
      <c r="AU220" s="247" t="s">
        <v>85</v>
      </c>
      <c r="AV220" s="12" t="s">
        <v>85</v>
      </c>
      <c r="AW220" s="12" t="s">
        <v>31</v>
      </c>
      <c r="AX220" s="12" t="s">
        <v>75</v>
      </c>
      <c r="AY220" s="247" t="s">
        <v>127</v>
      </c>
    </row>
    <row r="221" s="14" customFormat="1">
      <c r="B221" s="261"/>
      <c r="C221" s="262"/>
      <c r="D221" s="238" t="s">
        <v>136</v>
      </c>
      <c r="E221" s="263" t="s">
        <v>1</v>
      </c>
      <c r="F221" s="264" t="s">
        <v>767</v>
      </c>
      <c r="G221" s="262"/>
      <c r="H221" s="263" t="s">
        <v>1</v>
      </c>
      <c r="I221" s="265"/>
      <c r="J221" s="262"/>
      <c r="K221" s="262"/>
      <c r="L221" s="266"/>
      <c r="M221" s="267"/>
      <c r="N221" s="268"/>
      <c r="O221" s="268"/>
      <c r="P221" s="268"/>
      <c r="Q221" s="268"/>
      <c r="R221" s="268"/>
      <c r="S221" s="268"/>
      <c r="T221" s="269"/>
      <c r="AT221" s="270" t="s">
        <v>136</v>
      </c>
      <c r="AU221" s="270" t="s">
        <v>85</v>
      </c>
      <c r="AV221" s="14" t="s">
        <v>83</v>
      </c>
      <c r="AW221" s="14" t="s">
        <v>31</v>
      </c>
      <c r="AX221" s="14" t="s">
        <v>75</v>
      </c>
      <c r="AY221" s="270" t="s">
        <v>127</v>
      </c>
    </row>
    <row r="222" s="12" customFormat="1">
      <c r="B222" s="236"/>
      <c r="C222" s="237"/>
      <c r="D222" s="238" t="s">
        <v>136</v>
      </c>
      <c r="E222" s="239" t="s">
        <v>1</v>
      </c>
      <c r="F222" s="240" t="s">
        <v>768</v>
      </c>
      <c r="G222" s="237"/>
      <c r="H222" s="241">
        <v>60</v>
      </c>
      <c r="I222" s="242"/>
      <c r="J222" s="237"/>
      <c r="K222" s="237"/>
      <c r="L222" s="243"/>
      <c r="M222" s="244"/>
      <c r="N222" s="245"/>
      <c r="O222" s="245"/>
      <c r="P222" s="245"/>
      <c r="Q222" s="245"/>
      <c r="R222" s="245"/>
      <c r="S222" s="245"/>
      <c r="T222" s="246"/>
      <c r="AT222" s="247" t="s">
        <v>136</v>
      </c>
      <c r="AU222" s="247" t="s">
        <v>85</v>
      </c>
      <c r="AV222" s="12" t="s">
        <v>85</v>
      </c>
      <c r="AW222" s="12" t="s">
        <v>31</v>
      </c>
      <c r="AX222" s="12" t="s">
        <v>75</v>
      </c>
      <c r="AY222" s="247" t="s">
        <v>127</v>
      </c>
    </row>
    <row r="223" s="14" customFormat="1">
      <c r="B223" s="261"/>
      <c r="C223" s="262"/>
      <c r="D223" s="238" t="s">
        <v>136</v>
      </c>
      <c r="E223" s="263" t="s">
        <v>1</v>
      </c>
      <c r="F223" s="264" t="s">
        <v>748</v>
      </c>
      <c r="G223" s="262"/>
      <c r="H223" s="263" t="s">
        <v>1</v>
      </c>
      <c r="I223" s="265"/>
      <c r="J223" s="262"/>
      <c r="K223" s="262"/>
      <c r="L223" s="266"/>
      <c r="M223" s="267"/>
      <c r="N223" s="268"/>
      <c r="O223" s="268"/>
      <c r="P223" s="268"/>
      <c r="Q223" s="268"/>
      <c r="R223" s="268"/>
      <c r="S223" s="268"/>
      <c r="T223" s="269"/>
      <c r="AT223" s="270" t="s">
        <v>136</v>
      </c>
      <c r="AU223" s="270" t="s">
        <v>85</v>
      </c>
      <c r="AV223" s="14" t="s">
        <v>83</v>
      </c>
      <c r="AW223" s="14" t="s">
        <v>31</v>
      </c>
      <c r="AX223" s="14" t="s">
        <v>75</v>
      </c>
      <c r="AY223" s="270" t="s">
        <v>127</v>
      </c>
    </row>
    <row r="224" s="12" customFormat="1">
      <c r="B224" s="236"/>
      <c r="C224" s="237"/>
      <c r="D224" s="238" t="s">
        <v>136</v>
      </c>
      <c r="E224" s="239" t="s">
        <v>1</v>
      </c>
      <c r="F224" s="240" t="s">
        <v>769</v>
      </c>
      <c r="G224" s="237"/>
      <c r="H224" s="241">
        <v>72</v>
      </c>
      <c r="I224" s="242"/>
      <c r="J224" s="237"/>
      <c r="K224" s="237"/>
      <c r="L224" s="243"/>
      <c r="M224" s="244"/>
      <c r="N224" s="245"/>
      <c r="O224" s="245"/>
      <c r="P224" s="245"/>
      <c r="Q224" s="245"/>
      <c r="R224" s="245"/>
      <c r="S224" s="245"/>
      <c r="T224" s="246"/>
      <c r="AT224" s="247" t="s">
        <v>136</v>
      </c>
      <c r="AU224" s="247" t="s">
        <v>85</v>
      </c>
      <c r="AV224" s="12" t="s">
        <v>85</v>
      </c>
      <c r="AW224" s="12" t="s">
        <v>31</v>
      </c>
      <c r="AX224" s="12" t="s">
        <v>75</v>
      </c>
      <c r="AY224" s="247" t="s">
        <v>127</v>
      </c>
    </row>
    <row r="225" s="13" customFormat="1">
      <c r="B225" s="248"/>
      <c r="C225" s="249"/>
      <c r="D225" s="238" t="s">
        <v>136</v>
      </c>
      <c r="E225" s="250" t="s">
        <v>1</v>
      </c>
      <c r="F225" s="251" t="s">
        <v>159</v>
      </c>
      <c r="G225" s="249"/>
      <c r="H225" s="252">
        <v>774.17899999999997</v>
      </c>
      <c r="I225" s="253"/>
      <c r="J225" s="249"/>
      <c r="K225" s="249"/>
      <c r="L225" s="254"/>
      <c r="M225" s="255"/>
      <c r="N225" s="256"/>
      <c r="O225" s="256"/>
      <c r="P225" s="256"/>
      <c r="Q225" s="256"/>
      <c r="R225" s="256"/>
      <c r="S225" s="256"/>
      <c r="T225" s="257"/>
      <c r="AT225" s="258" t="s">
        <v>136</v>
      </c>
      <c r="AU225" s="258" t="s">
        <v>85</v>
      </c>
      <c r="AV225" s="13" t="s">
        <v>134</v>
      </c>
      <c r="AW225" s="13" t="s">
        <v>31</v>
      </c>
      <c r="AX225" s="13" t="s">
        <v>83</v>
      </c>
      <c r="AY225" s="258" t="s">
        <v>127</v>
      </c>
    </row>
    <row r="226" s="1" customFormat="1" ht="36" customHeight="1">
      <c r="B226" s="37"/>
      <c r="C226" s="223" t="s">
        <v>7</v>
      </c>
      <c r="D226" s="223" t="s">
        <v>129</v>
      </c>
      <c r="E226" s="224" t="s">
        <v>770</v>
      </c>
      <c r="F226" s="225" t="s">
        <v>771</v>
      </c>
      <c r="G226" s="226" t="s">
        <v>231</v>
      </c>
      <c r="H226" s="227">
        <v>103.2</v>
      </c>
      <c r="I226" s="228"/>
      <c r="J226" s="229">
        <f>ROUND(I226*H226,2)</f>
        <v>0</v>
      </c>
      <c r="K226" s="225" t="s">
        <v>372</v>
      </c>
      <c r="L226" s="42"/>
      <c r="M226" s="230" t="s">
        <v>1</v>
      </c>
      <c r="N226" s="231" t="s">
        <v>40</v>
      </c>
      <c r="O226" s="85"/>
      <c r="P226" s="232">
        <f>O226*H226</f>
        <v>0</v>
      </c>
      <c r="Q226" s="232">
        <v>0</v>
      </c>
      <c r="R226" s="232">
        <f>Q226*H226</f>
        <v>0</v>
      </c>
      <c r="S226" s="232">
        <v>0</v>
      </c>
      <c r="T226" s="233">
        <f>S226*H226</f>
        <v>0</v>
      </c>
      <c r="AR226" s="234" t="s">
        <v>134</v>
      </c>
      <c r="AT226" s="234" t="s">
        <v>129</v>
      </c>
      <c r="AU226" s="234" t="s">
        <v>85</v>
      </c>
      <c r="AY226" s="16" t="s">
        <v>127</v>
      </c>
      <c r="BE226" s="235">
        <f>IF(N226="základní",J226,0)</f>
        <v>0</v>
      </c>
      <c r="BF226" s="235">
        <f>IF(N226="snížená",J226,0)</f>
        <v>0</v>
      </c>
      <c r="BG226" s="235">
        <f>IF(N226="zákl. přenesená",J226,0)</f>
        <v>0</v>
      </c>
      <c r="BH226" s="235">
        <f>IF(N226="sníž. přenesená",J226,0)</f>
        <v>0</v>
      </c>
      <c r="BI226" s="235">
        <f>IF(N226="nulová",J226,0)</f>
        <v>0</v>
      </c>
      <c r="BJ226" s="16" t="s">
        <v>83</v>
      </c>
      <c r="BK226" s="235">
        <f>ROUND(I226*H226,2)</f>
        <v>0</v>
      </c>
      <c r="BL226" s="16" t="s">
        <v>134</v>
      </c>
      <c r="BM226" s="234" t="s">
        <v>772</v>
      </c>
    </row>
    <row r="227" s="14" customFormat="1">
      <c r="B227" s="261"/>
      <c r="C227" s="262"/>
      <c r="D227" s="238" t="s">
        <v>136</v>
      </c>
      <c r="E227" s="263" t="s">
        <v>1</v>
      </c>
      <c r="F227" s="264" t="s">
        <v>773</v>
      </c>
      <c r="G227" s="262"/>
      <c r="H227" s="263" t="s">
        <v>1</v>
      </c>
      <c r="I227" s="265"/>
      <c r="J227" s="262"/>
      <c r="K227" s="262"/>
      <c r="L227" s="266"/>
      <c r="M227" s="267"/>
      <c r="N227" s="268"/>
      <c r="O227" s="268"/>
      <c r="P227" s="268"/>
      <c r="Q227" s="268"/>
      <c r="R227" s="268"/>
      <c r="S227" s="268"/>
      <c r="T227" s="269"/>
      <c r="AT227" s="270" t="s">
        <v>136</v>
      </c>
      <c r="AU227" s="270" t="s">
        <v>85</v>
      </c>
      <c r="AV227" s="14" t="s">
        <v>83</v>
      </c>
      <c r="AW227" s="14" t="s">
        <v>31</v>
      </c>
      <c r="AX227" s="14" t="s">
        <v>75</v>
      </c>
      <c r="AY227" s="270" t="s">
        <v>127</v>
      </c>
    </row>
    <row r="228" s="12" customFormat="1">
      <c r="B228" s="236"/>
      <c r="C228" s="237"/>
      <c r="D228" s="238" t="s">
        <v>136</v>
      </c>
      <c r="E228" s="239" t="s">
        <v>1</v>
      </c>
      <c r="F228" s="240" t="s">
        <v>774</v>
      </c>
      <c r="G228" s="237"/>
      <c r="H228" s="241">
        <v>23.199999999999999</v>
      </c>
      <c r="I228" s="242"/>
      <c r="J228" s="237"/>
      <c r="K228" s="237"/>
      <c r="L228" s="243"/>
      <c r="M228" s="244"/>
      <c r="N228" s="245"/>
      <c r="O228" s="245"/>
      <c r="P228" s="245"/>
      <c r="Q228" s="245"/>
      <c r="R228" s="245"/>
      <c r="S228" s="245"/>
      <c r="T228" s="246"/>
      <c r="AT228" s="247" t="s">
        <v>136</v>
      </c>
      <c r="AU228" s="247" t="s">
        <v>85</v>
      </c>
      <c r="AV228" s="12" t="s">
        <v>85</v>
      </c>
      <c r="AW228" s="12" t="s">
        <v>31</v>
      </c>
      <c r="AX228" s="12" t="s">
        <v>75</v>
      </c>
      <c r="AY228" s="247" t="s">
        <v>127</v>
      </c>
    </row>
    <row r="229" s="14" customFormat="1">
      <c r="B229" s="261"/>
      <c r="C229" s="262"/>
      <c r="D229" s="238" t="s">
        <v>136</v>
      </c>
      <c r="E229" s="263" t="s">
        <v>1</v>
      </c>
      <c r="F229" s="264" t="s">
        <v>775</v>
      </c>
      <c r="G229" s="262"/>
      <c r="H229" s="263" t="s">
        <v>1</v>
      </c>
      <c r="I229" s="265"/>
      <c r="J229" s="262"/>
      <c r="K229" s="262"/>
      <c r="L229" s="266"/>
      <c r="M229" s="267"/>
      <c r="N229" s="268"/>
      <c r="O229" s="268"/>
      <c r="P229" s="268"/>
      <c r="Q229" s="268"/>
      <c r="R229" s="268"/>
      <c r="S229" s="268"/>
      <c r="T229" s="269"/>
      <c r="AT229" s="270" t="s">
        <v>136</v>
      </c>
      <c r="AU229" s="270" t="s">
        <v>85</v>
      </c>
      <c r="AV229" s="14" t="s">
        <v>83</v>
      </c>
      <c r="AW229" s="14" t="s">
        <v>31</v>
      </c>
      <c r="AX229" s="14" t="s">
        <v>75</v>
      </c>
      <c r="AY229" s="270" t="s">
        <v>127</v>
      </c>
    </row>
    <row r="230" s="12" customFormat="1">
      <c r="B230" s="236"/>
      <c r="C230" s="237"/>
      <c r="D230" s="238" t="s">
        <v>136</v>
      </c>
      <c r="E230" s="239" t="s">
        <v>1</v>
      </c>
      <c r="F230" s="240" t="s">
        <v>776</v>
      </c>
      <c r="G230" s="237"/>
      <c r="H230" s="241">
        <v>80</v>
      </c>
      <c r="I230" s="242"/>
      <c r="J230" s="237"/>
      <c r="K230" s="237"/>
      <c r="L230" s="243"/>
      <c r="M230" s="244"/>
      <c r="N230" s="245"/>
      <c r="O230" s="245"/>
      <c r="P230" s="245"/>
      <c r="Q230" s="245"/>
      <c r="R230" s="245"/>
      <c r="S230" s="245"/>
      <c r="T230" s="246"/>
      <c r="AT230" s="247" t="s">
        <v>136</v>
      </c>
      <c r="AU230" s="247" t="s">
        <v>85</v>
      </c>
      <c r="AV230" s="12" t="s">
        <v>85</v>
      </c>
      <c r="AW230" s="12" t="s">
        <v>31</v>
      </c>
      <c r="AX230" s="12" t="s">
        <v>75</v>
      </c>
      <c r="AY230" s="247" t="s">
        <v>127</v>
      </c>
    </row>
    <row r="231" s="13" customFormat="1">
      <c r="B231" s="248"/>
      <c r="C231" s="249"/>
      <c r="D231" s="238" t="s">
        <v>136</v>
      </c>
      <c r="E231" s="250" t="s">
        <v>1</v>
      </c>
      <c r="F231" s="251" t="s">
        <v>159</v>
      </c>
      <c r="G231" s="249"/>
      <c r="H231" s="252">
        <v>103.2</v>
      </c>
      <c r="I231" s="253"/>
      <c r="J231" s="249"/>
      <c r="K231" s="249"/>
      <c r="L231" s="254"/>
      <c r="M231" s="255"/>
      <c r="N231" s="256"/>
      <c r="O231" s="256"/>
      <c r="P231" s="256"/>
      <c r="Q231" s="256"/>
      <c r="R231" s="256"/>
      <c r="S231" s="256"/>
      <c r="T231" s="257"/>
      <c r="AT231" s="258" t="s">
        <v>136</v>
      </c>
      <c r="AU231" s="258" t="s">
        <v>85</v>
      </c>
      <c r="AV231" s="13" t="s">
        <v>134</v>
      </c>
      <c r="AW231" s="13" t="s">
        <v>31</v>
      </c>
      <c r="AX231" s="13" t="s">
        <v>83</v>
      </c>
      <c r="AY231" s="258" t="s">
        <v>127</v>
      </c>
    </row>
    <row r="232" s="11" customFormat="1" ht="22.8" customHeight="1">
      <c r="B232" s="207"/>
      <c r="C232" s="208"/>
      <c r="D232" s="209" t="s">
        <v>74</v>
      </c>
      <c r="E232" s="221" t="s">
        <v>142</v>
      </c>
      <c r="F232" s="221" t="s">
        <v>193</v>
      </c>
      <c r="G232" s="208"/>
      <c r="H232" s="208"/>
      <c r="I232" s="211"/>
      <c r="J232" s="222">
        <f>BK232</f>
        <v>0</v>
      </c>
      <c r="K232" s="208"/>
      <c r="L232" s="213"/>
      <c r="M232" s="214"/>
      <c r="N232" s="215"/>
      <c r="O232" s="215"/>
      <c r="P232" s="216">
        <f>SUM(P233:P261)</f>
        <v>0</v>
      </c>
      <c r="Q232" s="215"/>
      <c r="R232" s="216">
        <f>SUM(R233:R261)</f>
        <v>10.283791839999999</v>
      </c>
      <c r="S232" s="215"/>
      <c r="T232" s="217">
        <f>SUM(T233:T261)</f>
        <v>0</v>
      </c>
      <c r="AR232" s="218" t="s">
        <v>83</v>
      </c>
      <c r="AT232" s="219" t="s">
        <v>74</v>
      </c>
      <c r="AU232" s="219" t="s">
        <v>83</v>
      </c>
      <c r="AY232" s="218" t="s">
        <v>127</v>
      </c>
      <c r="BK232" s="220">
        <f>SUM(BK233:BK261)</f>
        <v>0</v>
      </c>
    </row>
    <row r="233" s="1" customFormat="1" ht="84" customHeight="1">
      <c r="B233" s="37"/>
      <c r="C233" s="223" t="s">
        <v>281</v>
      </c>
      <c r="D233" s="223" t="s">
        <v>129</v>
      </c>
      <c r="E233" s="224" t="s">
        <v>202</v>
      </c>
      <c r="F233" s="225" t="s">
        <v>203</v>
      </c>
      <c r="G233" s="226" t="s">
        <v>140</v>
      </c>
      <c r="H233" s="227">
        <v>2.4079999999999999</v>
      </c>
      <c r="I233" s="228"/>
      <c r="J233" s="229">
        <f>ROUND(I233*H233,2)</f>
        <v>0</v>
      </c>
      <c r="K233" s="225" t="s">
        <v>133</v>
      </c>
      <c r="L233" s="42"/>
      <c r="M233" s="230" t="s">
        <v>1</v>
      </c>
      <c r="N233" s="231" t="s">
        <v>40</v>
      </c>
      <c r="O233" s="85"/>
      <c r="P233" s="232">
        <f>O233*H233</f>
        <v>0</v>
      </c>
      <c r="Q233" s="232">
        <v>3.85724</v>
      </c>
      <c r="R233" s="232">
        <f>Q233*H233</f>
        <v>9.2882339199999997</v>
      </c>
      <c r="S233" s="232">
        <v>0</v>
      </c>
      <c r="T233" s="233">
        <f>S233*H233</f>
        <v>0</v>
      </c>
      <c r="AR233" s="234" t="s">
        <v>134</v>
      </c>
      <c r="AT233" s="234" t="s">
        <v>129</v>
      </c>
      <c r="AU233" s="234" t="s">
        <v>85</v>
      </c>
      <c r="AY233" s="16" t="s">
        <v>127</v>
      </c>
      <c r="BE233" s="235">
        <f>IF(N233="základní",J233,0)</f>
        <v>0</v>
      </c>
      <c r="BF233" s="235">
        <f>IF(N233="snížená",J233,0)</f>
        <v>0</v>
      </c>
      <c r="BG233" s="235">
        <f>IF(N233="zákl. přenesená",J233,0)</f>
        <v>0</v>
      </c>
      <c r="BH233" s="235">
        <f>IF(N233="sníž. přenesená",J233,0)</f>
        <v>0</v>
      </c>
      <c r="BI233" s="235">
        <f>IF(N233="nulová",J233,0)</f>
        <v>0</v>
      </c>
      <c r="BJ233" s="16" t="s">
        <v>83</v>
      </c>
      <c r="BK233" s="235">
        <f>ROUND(I233*H233,2)</f>
        <v>0</v>
      </c>
      <c r="BL233" s="16" t="s">
        <v>134</v>
      </c>
      <c r="BM233" s="234" t="s">
        <v>777</v>
      </c>
    </row>
    <row r="234" s="14" customFormat="1">
      <c r="B234" s="261"/>
      <c r="C234" s="262"/>
      <c r="D234" s="238" t="s">
        <v>136</v>
      </c>
      <c r="E234" s="263" t="s">
        <v>1</v>
      </c>
      <c r="F234" s="264" t="s">
        <v>778</v>
      </c>
      <c r="G234" s="262"/>
      <c r="H234" s="263" t="s">
        <v>1</v>
      </c>
      <c r="I234" s="265"/>
      <c r="J234" s="262"/>
      <c r="K234" s="262"/>
      <c r="L234" s="266"/>
      <c r="M234" s="267"/>
      <c r="N234" s="268"/>
      <c r="O234" s="268"/>
      <c r="P234" s="268"/>
      <c r="Q234" s="268"/>
      <c r="R234" s="268"/>
      <c r="S234" s="268"/>
      <c r="T234" s="269"/>
      <c r="AT234" s="270" t="s">
        <v>136</v>
      </c>
      <c r="AU234" s="270" t="s">
        <v>85</v>
      </c>
      <c r="AV234" s="14" t="s">
        <v>83</v>
      </c>
      <c r="AW234" s="14" t="s">
        <v>31</v>
      </c>
      <c r="AX234" s="14" t="s">
        <v>75</v>
      </c>
      <c r="AY234" s="270" t="s">
        <v>127</v>
      </c>
    </row>
    <row r="235" s="12" customFormat="1">
      <c r="B235" s="236"/>
      <c r="C235" s="237"/>
      <c r="D235" s="238" t="s">
        <v>136</v>
      </c>
      <c r="E235" s="239" t="s">
        <v>1</v>
      </c>
      <c r="F235" s="240" t="s">
        <v>779</v>
      </c>
      <c r="G235" s="237"/>
      <c r="H235" s="241">
        <v>2.4079999999999999</v>
      </c>
      <c r="I235" s="242"/>
      <c r="J235" s="237"/>
      <c r="K235" s="237"/>
      <c r="L235" s="243"/>
      <c r="M235" s="244"/>
      <c r="N235" s="245"/>
      <c r="O235" s="245"/>
      <c r="P235" s="245"/>
      <c r="Q235" s="245"/>
      <c r="R235" s="245"/>
      <c r="S235" s="245"/>
      <c r="T235" s="246"/>
      <c r="AT235" s="247" t="s">
        <v>136</v>
      </c>
      <c r="AU235" s="247" t="s">
        <v>85</v>
      </c>
      <c r="AV235" s="12" t="s">
        <v>85</v>
      </c>
      <c r="AW235" s="12" t="s">
        <v>31</v>
      </c>
      <c r="AX235" s="12" t="s">
        <v>83</v>
      </c>
      <c r="AY235" s="247" t="s">
        <v>127</v>
      </c>
    </row>
    <row r="236" s="1" customFormat="1" ht="60" customHeight="1">
      <c r="B236" s="37"/>
      <c r="C236" s="223" t="s">
        <v>288</v>
      </c>
      <c r="D236" s="223" t="s">
        <v>129</v>
      </c>
      <c r="E236" s="224" t="s">
        <v>503</v>
      </c>
      <c r="F236" s="225" t="s">
        <v>504</v>
      </c>
      <c r="G236" s="226" t="s">
        <v>140</v>
      </c>
      <c r="H236" s="227">
        <v>15.052</v>
      </c>
      <c r="I236" s="228"/>
      <c r="J236" s="229">
        <f>ROUND(I236*H236,2)</f>
        <v>0</v>
      </c>
      <c r="K236" s="225" t="s">
        <v>133</v>
      </c>
      <c r="L236" s="42"/>
      <c r="M236" s="230" t="s">
        <v>1</v>
      </c>
      <c r="N236" s="231" t="s">
        <v>40</v>
      </c>
      <c r="O236" s="85"/>
      <c r="P236" s="232">
        <f>O236*H236</f>
        <v>0</v>
      </c>
      <c r="Q236" s="232">
        <v>0</v>
      </c>
      <c r="R236" s="232">
        <f>Q236*H236</f>
        <v>0</v>
      </c>
      <c r="S236" s="232">
        <v>0</v>
      </c>
      <c r="T236" s="233">
        <f>S236*H236</f>
        <v>0</v>
      </c>
      <c r="AR236" s="234" t="s">
        <v>134</v>
      </c>
      <c r="AT236" s="234" t="s">
        <v>129</v>
      </c>
      <c r="AU236" s="234" t="s">
        <v>85</v>
      </c>
      <c r="AY236" s="16" t="s">
        <v>127</v>
      </c>
      <c r="BE236" s="235">
        <f>IF(N236="základní",J236,0)</f>
        <v>0</v>
      </c>
      <c r="BF236" s="235">
        <f>IF(N236="snížená",J236,0)</f>
        <v>0</v>
      </c>
      <c r="BG236" s="235">
        <f>IF(N236="zákl. přenesená",J236,0)</f>
        <v>0</v>
      </c>
      <c r="BH236" s="235">
        <f>IF(N236="sníž. přenesená",J236,0)</f>
        <v>0</v>
      </c>
      <c r="BI236" s="235">
        <f>IF(N236="nulová",J236,0)</f>
        <v>0</v>
      </c>
      <c r="BJ236" s="16" t="s">
        <v>83</v>
      </c>
      <c r="BK236" s="235">
        <f>ROUND(I236*H236,2)</f>
        <v>0</v>
      </c>
      <c r="BL236" s="16" t="s">
        <v>134</v>
      </c>
      <c r="BM236" s="234" t="s">
        <v>780</v>
      </c>
    </row>
    <row r="237" s="14" customFormat="1">
      <c r="B237" s="261"/>
      <c r="C237" s="262"/>
      <c r="D237" s="238" t="s">
        <v>136</v>
      </c>
      <c r="E237" s="263" t="s">
        <v>1</v>
      </c>
      <c r="F237" s="264" t="s">
        <v>781</v>
      </c>
      <c r="G237" s="262"/>
      <c r="H237" s="263" t="s">
        <v>1</v>
      </c>
      <c r="I237" s="265"/>
      <c r="J237" s="262"/>
      <c r="K237" s="262"/>
      <c r="L237" s="266"/>
      <c r="M237" s="267"/>
      <c r="N237" s="268"/>
      <c r="O237" s="268"/>
      <c r="P237" s="268"/>
      <c r="Q237" s="268"/>
      <c r="R237" s="268"/>
      <c r="S237" s="268"/>
      <c r="T237" s="269"/>
      <c r="AT237" s="270" t="s">
        <v>136</v>
      </c>
      <c r="AU237" s="270" t="s">
        <v>85</v>
      </c>
      <c r="AV237" s="14" t="s">
        <v>83</v>
      </c>
      <c r="AW237" s="14" t="s">
        <v>31</v>
      </c>
      <c r="AX237" s="14" t="s">
        <v>75</v>
      </c>
      <c r="AY237" s="270" t="s">
        <v>127</v>
      </c>
    </row>
    <row r="238" s="12" customFormat="1">
      <c r="B238" s="236"/>
      <c r="C238" s="237"/>
      <c r="D238" s="238" t="s">
        <v>136</v>
      </c>
      <c r="E238" s="239" t="s">
        <v>1</v>
      </c>
      <c r="F238" s="240" t="s">
        <v>782</v>
      </c>
      <c r="G238" s="237"/>
      <c r="H238" s="241">
        <v>13.552</v>
      </c>
      <c r="I238" s="242"/>
      <c r="J238" s="237"/>
      <c r="K238" s="237"/>
      <c r="L238" s="243"/>
      <c r="M238" s="244"/>
      <c r="N238" s="245"/>
      <c r="O238" s="245"/>
      <c r="P238" s="245"/>
      <c r="Q238" s="245"/>
      <c r="R238" s="245"/>
      <c r="S238" s="245"/>
      <c r="T238" s="246"/>
      <c r="AT238" s="247" t="s">
        <v>136</v>
      </c>
      <c r="AU238" s="247" t="s">
        <v>85</v>
      </c>
      <c r="AV238" s="12" t="s">
        <v>85</v>
      </c>
      <c r="AW238" s="12" t="s">
        <v>31</v>
      </c>
      <c r="AX238" s="12" t="s">
        <v>75</v>
      </c>
      <c r="AY238" s="247" t="s">
        <v>127</v>
      </c>
    </row>
    <row r="239" s="14" customFormat="1">
      <c r="B239" s="261"/>
      <c r="C239" s="262"/>
      <c r="D239" s="238" t="s">
        <v>136</v>
      </c>
      <c r="E239" s="263" t="s">
        <v>1</v>
      </c>
      <c r="F239" s="264" t="s">
        <v>783</v>
      </c>
      <c r="G239" s="262"/>
      <c r="H239" s="263" t="s">
        <v>1</v>
      </c>
      <c r="I239" s="265"/>
      <c r="J239" s="262"/>
      <c r="K239" s="262"/>
      <c r="L239" s="266"/>
      <c r="M239" s="267"/>
      <c r="N239" s="268"/>
      <c r="O239" s="268"/>
      <c r="P239" s="268"/>
      <c r="Q239" s="268"/>
      <c r="R239" s="268"/>
      <c r="S239" s="268"/>
      <c r="T239" s="269"/>
      <c r="AT239" s="270" t="s">
        <v>136</v>
      </c>
      <c r="AU239" s="270" t="s">
        <v>85</v>
      </c>
      <c r="AV239" s="14" t="s">
        <v>83</v>
      </c>
      <c r="AW239" s="14" t="s">
        <v>31</v>
      </c>
      <c r="AX239" s="14" t="s">
        <v>75</v>
      </c>
      <c r="AY239" s="270" t="s">
        <v>127</v>
      </c>
    </row>
    <row r="240" s="12" customFormat="1">
      <c r="B240" s="236"/>
      <c r="C240" s="237"/>
      <c r="D240" s="238" t="s">
        <v>136</v>
      </c>
      <c r="E240" s="239" t="s">
        <v>1</v>
      </c>
      <c r="F240" s="240" t="s">
        <v>784</v>
      </c>
      <c r="G240" s="237"/>
      <c r="H240" s="241">
        <v>1.5</v>
      </c>
      <c r="I240" s="242"/>
      <c r="J240" s="237"/>
      <c r="K240" s="237"/>
      <c r="L240" s="243"/>
      <c r="M240" s="244"/>
      <c r="N240" s="245"/>
      <c r="O240" s="245"/>
      <c r="P240" s="245"/>
      <c r="Q240" s="245"/>
      <c r="R240" s="245"/>
      <c r="S240" s="245"/>
      <c r="T240" s="246"/>
      <c r="AT240" s="247" t="s">
        <v>136</v>
      </c>
      <c r="AU240" s="247" t="s">
        <v>85</v>
      </c>
      <c r="AV240" s="12" t="s">
        <v>85</v>
      </c>
      <c r="AW240" s="12" t="s">
        <v>31</v>
      </c>
      <c r="AX240" s="12" t="s">
        <v>75</v>
      </c>
      <c r="AY240" s="247" t="s">
        <v>127</v>
      </c>
    </row>
    <row r="241" s="13" customFormat="1">
      <c r="B241" s="248"/>
      <c r="C241" s="249"/>
      <c r="D241" s="238" t="s">
        <v>136</v>
      </c>
      <c r="E241" s="250" t="s">
        <v>1</v>
      </c>
      <c r="F241" s="251" t="s">
        <v>159</v>
      </c>
      <c r="G241" s="249"/>
      <c r="H241" s="252">
        <v>15.052</v>
      </c>
      <c r="I241" s="253"/>
      <c r="J241" s="249"/>
      <c r="K241" s="249"/>
      <c r="L241" s="254"/>
      <c r="M241" s="255"/>
      <c r="N241" s="256"/>
      <c r="O241" s="256"/>
      <c r="P241" s="256"/>
      <c r="Q241" s="256"/>
      <c r="R241" s="256"/>
      <c r="S241" s="256"/>
      <c r="T241" s="257"/>
      <c r="AT241" s="258" t="s">
        <v>136</v>
      </c>
      <c r="AU241" s="258" t="s">
        <v>85</v>
      </c>
      <c r="AV241" s="13" t="s">
        <v>134</v>
      </c>
      <c r="AW241" s="13" t="s">
        <v>31</v>
      </c>
      <c r="AX241" s="13" t="s">
        <v>83</v>
      </c>
      <c r="AY241" s="258" t="s">
        <v>127</v>
      </c>
    </row>
    <row r="242" s="1" customFormat="1" ht="72" customHeight="1">
      <c r="B242" s="37"/>
      <c r="C242" s="223" t="s">
        <v>292</v>
      </c>
      <c r="D242" s="223" t="s">
        <v>129</v>
      </c>
      <c r="E242" s="224" t="s">
        <v>519</v>
      </c>
      <c r="F242" s="225" t="s">
        <v>520</v>
      </c>
      <c r="G242" s="226" t="s">
        <v>231</v>
      </c>
      <c r="H242" s="227">
        <v>27.440000000000001</v>
      </c>
      <c r="I242" s="228"/>
      <c r="J242" s="229">
        <f>ROUND(I242*H242,2)</f>
        <v>0</v>
      </c>
      <c r="K242" s="225" t="s">
        <v>133</v>
      </c>
      <c r="L242" s="42"/>
      <c r="M242" s="230" t="s">
        <v>1</v>
      </c>
      <c r="N242" s="231" t="s">
        <v>40</v>
      </c>
      <c r="O242" s="85"/>
      <c r="P242" s="232">
        <f>O242*H242</f>
        <v>0</v>
      </c>
      <c r="Q242" s="232">
        <v>0.0076499999999999997</v>
      </c>
      <c r="R242" s="232">
        <f>Q242*H242</f>
        <v>0.20991599999999999</v>
      </c>
      <c r="S242" s="232">
        <v>0</v>
      </c>
      <c r="T242" s="233">
        <f>S242*H242</f>
        <v>0</v>
      </c>
      <c r="AR242" s="234" t="s">
        <v>134</v>
      </c>
      <c r="AT242" s="234" t="s">
        <v>129</v>
      </c>
      <c r="AU242" s="234" t="s">
        <v>85</v>
      </c>
      <c r="AY242" s="16" t="s">
        <v>127</v>
      </c>
      <c r="BE242" s="235">
        <f>IF(N242="základní",J242,0)</f>
        <v>0</v>
      </c>
      <c r="BF242" s="235">
        <f>IF(N242="snížená",J242,0)</f>
        <v>0</v>
      </c>
      <c r="BG242" s="235">
        <f>IF(N242="zákl. přenesená",J242,0)</f>
        <v>0</v>
      </c>
      <c r="BH242" s="235">
        <f>IF(N242="sníž. přenesená",J242,0)</f>
        <v>0</v>
      </c>
      <c r="BI242" s="235">
        <f>IF(N242="nulová",J242,0)</f>
        <v>0</v>
      </c>
      <c r="BJ242" s="16" t="s">
        <v>83</v>
      </c>
      <c r="BK242" s="235">
        <f>ROUND(I242*H242,2)</f>
        <v>0</v>
      </c>
      <c r="BL242" s="16" t="s">
        <v>134</v>
      </c>
      <c r="BM242" s="234" t="s">
        <v>785</v>
      </c>
    </row>
    <row r="243" s="14" customFormat="1">
      <c r="B243" s="261"/>
      <c r="C243" s="262"/>
      <c r="D243" s="238" t="s">
        <v>136</v>
      </c>
      <c r="E243" s="263" t="s">
        <v>1</v>
      </c>
      <c r="F243" s="264" t="s">
        <v>778</v>
      </c>
      <c r="G243" s="262"/>
      <c r="H243" s="263" t="s">
        <v>1</v>
      </c>
      <c r="I243" s="265"/>
      <c r="J243" s="262"/>
      <c r="K243" s="262"/>
      <c r="L243" s="266"/>
      <c r="M243" s="267"/>
      <c r="N243" s="268"/>
      <c r="O243" s="268"/>
      <c r="P243" s="268"/>
      <c r="Q243" s="268"/>
      <c r="R243" s="268"/>
      <c r="S243" s="268"/>
      <c r="T243" s="269"/>
      <c r="AT243" s="270" t="s">
        <v>136</v>
      </c>
      <c r="AU243" s="270" t="s">
        <v>85</v>
      </c>
      <c r="AV243" s="14" t="s">
        <v>83</v>
      </c>
      <c r="AW243" s="14" t="s">
        <v>31</v>
      </c>
      <c r="AX243" s="14" t="s">
        <v>75</v>
      </c>
      <c r="AY243" s="270" t="s">
        <v>127</v>
      </c>
    </row>
    <row r="244" s="12" customFormat="1">
      <c r="B244" s="236"/>
      <c r="C244" s="237"/>
      <c r="D244" s="238" t="s">
        <v>136</v>
      </c>
      <c r="E244" s="239" t="s">
        <v>1</v>
      </c>
      <c r="F244" s="240" t="s">
        <v>786</v>
      </c>
      <c r="G244" s="237"/>
      <c r="H244" s="241">
        <v>27.440000000000001</v>
      </c>
      <c r="I244" s="242"/>
      <c r="J244" s="237"/>
      <c r="K244" s="237"/>
      <c r="L244" s="243"/>
      <c r="M244" s="244"/>
      <c r="N244" s="245"/>
      <c r="O244" s="245"/>
      <c r="P244" s="245"/>
      <c r="Q244" s="245"/>
      <c r="R244" s="245"/>
      <c r="S244" s="245"/>
      <c r="T244" s="246"/>
      <c r="AT244" s="247" t="s">
        <v>136</v>
      </c>
      <c r="AU244" s="247" t="s">
        <v>85</v>
      </c>
      <c r="AV244" s="12" t="s">
        <v>85</v>
      </c>
      <c r="AW244" s="12" t="s">
        <v>31</v>
      </c>
      <c r="AX244" s="12" t="s">
        <v>83</v>
      </c>
      <c r="AY244" s="247" t="s">
        <v>127</v>
      </c>
    </row>
    <row r="245" s="1" customFormat="1" ht="72" customHeight="1">
      <c r="B245" s="37"/>
      <c r="C245" s="223" t="s">
        <v>296</v>
      </c>
      <c r="D245" s="223" t="s">
        <v>129</v>
      </c>
      <c r="E245" s="224" t="s">
        <v>529</v>
      </c>
      <c r="F245" s="225" t="s">
        <v>530</v>
      </c>
      <c r="G245" s="226" t="s">
        <v>231</v>
      </c>
      <c r="H245" s="227">
        <v>27.440000000000001</v>
      </c>
      <c r="I245" s="228"/>
      <c r="J245" s="229">
        <f>ROUND(I245*H245,2)</f>
        <v>0</v>
      </c>
      <c r="K245" s="225" t="s">
        <v>133</v>
      </c>
      <c r="L245" s="42"/>
      <c r="M245" s="230" t="s">
        <v>1</v>
      </c>
      <c r="N245" s="231" t="s">
        <v>40</v>
      </c>
      <c r="O245" s="85"/>
      <c r="P245" s="232">
        <f>O245*H245</f>
        <v>0</v>
      </c>
      <c r="Q245" s="232">
        <v>0.00085999999999999998</v>
      </c>
      <c r="R245" s="232">
        <f>Q245*H245</f>
        <v>0.023598400000000002</v>
      </c>
      <c r="S245" s="232">
        <v>0</v>
      </c>
      <c r="T245" s="233">
        <f>S245*H245</f>
        <v>0</v>
      </c>
      <c r="AR245" s="234" t="s">
        <v>134</v>
      </c>
      <c r="AT245" s="234" t="s">
        <v>129</v>
      </c>
      <c r="AU245" s="234" t="s">
        <v>85</v>
      </c>
      <c r="AY245" s="16" t="s">
        <v>127</v>
      </c>
      <c r="BE245" s="235">
        <f>IF(N245="základní",J245,0)</f>
        <v>0</v>
      </c>
      <c r="BF245" s="235">
        <f>IF(N245="snížená",J245,0)</f>
        <v>0</v>
      </c>
      <c r="BG245" s="235">
        <f>IF(N245="zákl. přenesená",J245,0)</f>
        <v>0</v>
      </c>
      <c r="BH245" s="235">
        <f>IF(N245="sníž. přenesená",J245,0)</f>
        <v>0</v>
      </c>
      <c r="BI245" s="235">
        <f>IF(N245="nulová",J245,0)</f>
        <v>0</v>
      </c>
      <c r="BJ245" s="16" t="s">
        <v>83</v>
      </c>
      <c r="BK245" s="235">
        <f>ROUND(I245*H245,2)</f>
        <v>0</v>
      </c>
      <c r="BL245" s="16" t="s">
        <v>134</v>
      </c>
      <c r="BM245" s="234" t="s">
        <v>787</v>
      </c>
    </row>
    <row r="246" s="1" customFormat="1" ht="72" customHeight="1">
      <c r="B246" s="37"/>
      <c r="C246" s="223" t="s">
        <v>300</v>
      </c>
      <c r="D246" s="223" t="s">
        <v>129</v>
      </c>
      <c r="E246" s="224" t="s">
        <v>532</v>
      </c>
      <c r="F246" s="225" t="s">
        <v>533</v>
      </c>
      <c r="G246" s="226" t="s">
        <v>190</v>
      </c>
      <c r="H246" s="227">
        <v>0.21099999999999999</v>
      </c>
      <c r="I246" s="228"/>
      <c r="J246" s="229">
        <f>ROUND(I246*H246,2)</f>
        <v>0</v>
      </c>
      <c r="K246" s="225" t="s">
        <v>236</v>
      </c>
      <c r="L246" s="42"/>
      <c r="M246" s="230" t="s">
        <v>1</v>
      </c>
      <c r="N246" s="231" t="s">
        <v>40</v>
      </c>
      <c r="O246" s="85"/>
      <c r="P246" s="232">
        <f>O246*H246</f>
        <v>0</v>
      </c>
      <c r="Q246" s="232">
        <v>1.0958000000000001</v>
      </c>
      <c r="R246" s="232">
        <f>Q246*H246</f>
        <v>0.23121380000000003</v>
      </c>
      <c r="S246" s="232">
        <v>0</v>
      </c>
      <c r="T246" s="233">
        <f>S246*H246</f>
        <v>0</v>
      </c>
      <c r="AR246" s="234" t="s">
        <v>134</v>
      </c>
      <c r="AT246" s="234" t="s">
        <v>129</v>
      </c>
      <c r="AU246" s="234" t="s">
        <v>85</v>
      </c>
      <c r="AY246" s="16" t="s">
        <v>127</v>
      </c>
      <c r="BE246" s="235">
        <f>IF(N246="základní",J246,0)</f>
        <v>0</v>
      </c>
      <c r="BF246" s="235">
        <f>IF(N246="snížená",J246,0)</f>
        <v>0</v>
      </c>
      <c r="BG246" s="235">
        <f>IF(N246="zákl. přenesená",J246,0)</f>
        <v>0</v>
      </c>
      <c r="BH246" s="235">
        <f>IF(N246="sníž. přenesená",J246,0)</f>
        <v>0</v>
      </c>
      <c r="BI246" s="235">
        <f>IF(N246="nulová",J246,0)</f>
        <v>0</v>
      </c>
      <c r="BJ246" s="16" t="s">
        <v>83</v>
      </c>
      <c r="BK246" s="235">
        <f>ROUND(I246*H246,2)</f>
        <v>0</v>
      </c>
      <c r="BL246" s="16" t="s">
        <v>134</v>
      </c>
      <c r="BM246" s="234" t="s">
        <v>788</v>
      </c>
    </row>
    <row r="247" s="1" customFormat="1">
      <c r="B247" s="37"/>
      <c r="C247" s="38"/>
      <c r="D247" s="238" t="s">
        <v>164</v>
      </c>
      <c r="E247" s="38"/>
      <c r="F247" s="259" t="s">
        <v>789</v>
      </c>
      <c r="G247" s="38"/>
      <c r="H247" s="38"/>
      <c r="I247" s="138"/>
      <c r="J247" s="38"/>
      <c r="K247" s="38"/>
      <c r="L247" s="42"/>
      <c r="M247" s="260"/>
      <c r="N247" s="85"/>
      <c r="O247" s="85"/>
      <c r="P247" s="85"/>
      <c r="Q247" s="85"/>
      <c r="R247" s="85"/>
      <c r="S247" s="85"/>
      <c r="T247" s="86"/>
      <c r="AT247" s="16" t="s">
        <v>164</v>
      </c>
      <c r="AU247" s="16" t="s">
        <v>85</v>
      </c>
    </row>
    <row r="248" s="12" customFormat="1">
      <c r="B248" s="236"/>
      <c r="C248" s="237"/>
      <c r="D248" s="238" t="s">
        <v>136</v>
      </c>
      <c r="E248" s="239" t="s">
        <v>1</v>
      </c>
      <c r="F248" s="240" t="s">
        <v>790</v>
      </c>
      <c r="G248" s="237"/>
      <c r="H248" s="241">
        <v>0.21099999999999999</v>
      </c>
      <c r="I248" s="242"/>
      <c r="J248" s="237"/>
      <c r="K248" s="237"/>
      <c r="L248" s="243"/>
      <c r="M248" s="244"/>
      <c r="N248" s="245"/>
      <c r="O248" s="245"/>
      <c r="P248" s="245"/>
      <c r="Q248" s="245"/>
      <c r="R248" s="245"/>
      <c r="S248" s="245"/>
      <c r="T248" s="246"/>
      <c r="AT248" s="247" t="s">
        <v>136</v>
      </c>
      <c r="AU248" s="247" t="s">
        <v>85</v>
      </c>
      <c r="AV248" s="12" t="s">
        <v>85</v>
      </c>
      <c r="AW248" s="12" t="s">
        <v>31</v>
      </c>
      <c r="AX248" s="12" t="s">
        <v>83</v>
      </c>
      <c r="AY248" s="247" t="s">
        <v>127</v>
      </c>
    </row>
    <row r="249" s="1" customFormat="1" ht="72" customHeight="1">
      <c r="B249" s="37"/>
      <c r="C249" s="223" t="s">
        <v>308</v>
      </c>
      <c r="D249" s="223" t="s">
        <v>129</v>
      </c>
      <c r="E249" s="224" t="s">
        <v>536</v>
      </c>
      <c r="F249" s="225" t="s">
        <v>537</v>
      </c>
      <c r="G249" s="226" t="s">
        <v>190</v>
      </c>
      <c r="H249" s="227">
        <v>0.44500000000000001</v>
      </c>
      <c r="I249" s="228"/>
      <c r="J249" s="229">
        <f>ROUND(I249*H249,2)</f>
        <v>0</v>
      </c>
      <c r="K249" s="225" t="s">
        <v>236</v>
      </c>
      <c r="L249" s="42"/>
      <c r="M249" s="230" t="s">
        <v>1</v>
      </c>
      <c r="N249" s="231" t="s">
        <v>40</v>
      </c>
      <c r="O249" s="85"/>
      <c r="P249" s="232">
        <f>O249*H249</f>
        <v>0</v>
      </c>
      <c r="Q249" s="232">
        <v>1.0563100000000001</v>
      </c>
      <c r="R249" s="232">
        <f>Q249*H249</f>
        <v>0.47005795000000006</v>
      </c>
      <c r="S249" s="232">
        <v>0</v>
      </c>
      <c r="T249" s="233">
        <f>S249*H249</f>
        <v>0</v>
      </c>
      <c r="AR249" s="234" t="s">
        <v>134</v>
      </c>
      <c r="AT249" s="234" t="s">
        <v>129</v>
      </c>
      <c r="AU249" s="234" t="s">
        <v>85</v>
      </c>
      <c r="AY249" s="16" t="s">
        <v>127</v>
      </c>
      <c r="BE249" s="235">
        <f>IF(N249="základní",J249,0)</f>
        <v>0</v>
      </c>
      <c r="BF249" s="235">
        <f>IF(N249="snížená",J249,0)</f>
        <v>0</v>
      </c>
      <c r="BG249" s="235">
        <f>IF(N249="zákl. přenesená",J249,0)</f>
        <v>0</v>
      </c>
      <c r="BH249" s="235">
        <f>IF(N249="sníž. přenesená",J249,0)</f>
        <v>0</v>
      </c>
      <c r="BI249" s="235">
        <f>IF(N249="nulová",J249,0)</f>
        <v>0</v>
      </c>
      <c r="BJ249" s="16" t="s">
        <v>83</v>
      </c>
      <c r="BK249" s="235">
        <f>ROUND(I249*H249,2)</f>
        <v>0</v>
      </c>
      <c r="BL249" s="16" t="s">
        <v>134</v>
      </c>
      <c r="BM249" s="234" t="s">
        <v>791</v>
      </c>
    </row>
    <row r="250" s="1" customFormat="1">
      <c r="B250" s="37"/>
      <c r="C250" s="38"/>
      <c r="D250" s="238" t="s">
        <v>164</v>
      </c>
      <c r="E250" s="38"/>
      <c r="F250" s="259" t="s">
        <v>792</v>
      </c>
      <c r="G250" s="38"/>
      <c r="H250" s="38"/>
      <c r="I250" s="138"/>
      <c r="J250" s="38"/>
      <c r="K250" s="38"/>
      <c r="L250" s="42"/>
      <c r="M250" s="260"/>
      <c r="N250" s="85"/>
      <c r="O250" s="85"/>
      <c r="P250" s="85"/>
      <c r="Q250" s="85"/>
      <c r="R250" s="85"/>
      <c r="S250" s="85"/>
      <c r="T250" s="86"/>
      <c r="AT250" s="16" t="s">
        <v>164</v>
      </c>
      <c r="AU250" s="16" t="s">
        <v>85</v>
      </c>
    </row>
    <row r="251" s="12" customFormat="1">
      <c r="B251" s="236"/>
      <c r="C251" s="237"/>
      <c r="D251" s="238" t="s">
        <v>136</v>
      </c>
      <c r="E251" s="239" t="s">
        <v>1</v>
      </c>
      <c r="F251" s="240" t="s">
        <v>793</v>
      </c>
      <c r="G251" s="237"/>
      <c r="H251" s="241">
        <v>0.44500000000000001</v>
      </c>
      <c r="I251" s="242"/>
      <c r="J251" s="237"/>
      <c r="K251" s="237"/>
      <c r="L251" s="243"/>
      <c r="M251" s="244"/>
      <c r="N251" s="245"/>
      <c r="O251" s="245"/>
      <c r="P251" s="245"/>
      <c r="Q251" s="245"/>
      <c r="R251" s="245"/>
      <c r="S251" s="245"/>
      <c r="T251" s="246"/>
      <c r="AT251" s="247" t="s">
        <v>136</v>
      </c>
      <c r="AU251" s="247" t="s">
        <v>85</v>
      </c>
      <c r="AV251" s="12" t="s">
        <v>85</v>
      </c>
      <c r="AW251" s="12" t="s">
        <v>31</v>
      </c>
      <c r="AX251" s="12" t="s">
        <v>83</v>
      </c>
      <c r="AY251" s="247" t="s">
        <v>127</v>
      </c>
    </row>
    <row r="252" s="1" customFormat="1" ht="84" customHeight="1">
      <c r="B252" s="37"/>
      <c r="C252" s="223" t="s">
        <v>314</v>
      </c>
      <c r="D252" s="223" t="s">
        <v>129</v>
      </c>
      <c r="E252" s="224" t="s">
        <v>794</v>
      </c>
      <c r="F252" s="225" t="s">
        <v>795</v>
      </c>
      <c r="G252" s="226" t="s">
        <v>190</v>
      </c>
      <c r="H252" s="227">
        <v>0.058999999999999997</v>
      </c>
      <c r="I252" s="228"/>
      <c r="J252" s="229">
        <f>ROUND(I252*H252,2)</f>
        <v>0</v>
      </c>
      <c r="K252" s="225" t="s">
        <v>133</v>
      </c>
      <c r="L252" s="42"/>
      <c r="M252" s="230" t="s">
        <v>1</v>
      </c>
      <c r="N252" s="231" t="s">
        <v>40</v>
      </c>
      <c r="O252" s="85"/>
      <c r="P252" s="232">
        <f>O252*H252</f>
        <v>0</v>
      </c>
      <c r="Q252" s="232">
        <v>1.03003</v>
      </c>
      <c r="R252" s="232">
        <f>Q252*H252</f>
        <v>0.060771769999999996</v>
      </c>
      <c r="S252" s="232">
        <v>0</v>
      </c>
      <c r="T252" s="233">
        <f>S252*H252</f>
        <v>0</v>
      </c>
      <c r="AR252" s="234" t="s">
        <v>134</v>
      </c>
      <c r="AT252" s="234" t="s">
        <v>129</v>
      </c>
      <c r="AU252" s="234" t="s">
        <v>85</v>
      </c>
      <c r="AY252" s="16" t="s">
        <v>127</v>
      </c>
      <c r="BE252" s="235">
        <f>IF(N252="základní",J252,0)</f>
        <v>0</v>
      </c>
      <c r="BF252" s="235">
        <f>IF(N252="snížená",J252,0)</f>
        <v>0</v>
      </c>
      <c r="BG252" s="235">
        <f>IF(N252="zákl. přenesená",J252,0)</f>
        <v>0</v>
      </c>
      <c r="BH252" s="235">
        <f>IF(N252="sníž. přenesená",J252,0)</f>
        <v>0</v>
      </c>
      <c r="BI252" s="235">
        <f>IF(N252="nulová",J252,0)</f>
        <v>0</v>
      </c>
      <c r="BJ252" s="16" t="s">
        <v>83</v>
      </c>
      <c r="BK252" s="235">
        <f>ROUND(I252*H252,2)</f>
        <v>0</v>
      </c>
      <c r="BL252" s="16" t="s">
        <v>134</v>
      </c>
      <c r="BM252" s="234" t="s">
        <v>796</v>
      </c>
    </row>
    <row r="253" s="1" customFormat="1">
      <c r="B253" s="37"/>
      <c r="C253" s="38"/>
      <c r="D253" s="238" t="s">
        <v>164</v>
      </c>
      <c r="E253" s="38"/>
      <c r="F253" s="259" t="s">
        <v>797</v>
      </c>
      <c r="G253" s="38"/>
      <c r="H253" s="38"/>
      <c r="I253" s="138"/>
      <c r="J253" s="38"/>
      <c r="K253" s="38"/>
      <c r="L253" s="42"/>
      <c r="M253" s="260"/>
      <c r="N253" s="85"/>
      <c r="O253" s="85"/>
      <c r="P253" s="85"/>
      <c r="Q253" s="85"/>
      <c r="R253" s="85"/>
      <c r="S253" s="85"/>
      <c r="T253" s="86"/>
      <c r="AT253" s="16" t="s">
        <v>164</v>
      </c>
      <c r="AU253" s="16" t="s">
        <v>85</v>
      </c>
    </row>
    <row r="254" s="14" customFormat="1">
      <c r="B254" s="261"/>
      <c r="C254" s="262"/>
      <c r="D254" s="238" t="s">
        <v>136</v>
      </c>
      <c r="E254" s="263" t="s">
        <v>1</v>
      </c>
      <c r="F254" s="264" t="s">
        <v>798</v>
      </c>
      <c r="G254" s="262"/>
      <c r="H254" s="263" t="s">
        <v>1</v>
      </c>
      <c r="I254" s="265"/>
      <c r="J254" s="262"/>
      <c r="K254" s="262"/>
      <c r="L254" s="266"/>
      <c r="M254" s="267"/>
      <c r="N254" s="268"/>
      <c r="O254" s="268"/>
      <c r="P254" s="268"/>
      <c r="Q254" s="268"/>
      <c r="R254" s="268"/>
      <c r="S254" s="268"/>
      <c r="T254" s="269"/>
      <c r="AT254" s="270" t="s">
        <v>136</v>
      </c>
      <c r="AU254" s="270" t="s">
        <v>85</v>
      </c>
      <c r="AV254" s="14" t="s">
        <v>83</v>
      </c>
      <c r="AW254" s="14" t="s">
        <v>31</v>
      </c>
      <c r="AX254" s="14" t="s">
        <v>75</v>
      </c>
      <c r="AY254" s="270" t="s">
        <v>127</v>
      </c>
    </row>
    <row r="255" s="12" customFormat="1">
      <c r="B255" s="236"/>
      <c r="C255" s="237"/>
      <c r="D255" s="238" t="s">
        <v>136</v>
      </c>
      <c r="E255" s="239" t="s">
        <v>1</v>
      </c>
      <c r="F255" s="240" t="s">
        <v>799</v>
      </c>
      <c r="G255" s="237"/>
      <c r="H255" s="241">
        <v>0.029000000000000001</v>
      </c>
      <c r="I255" s="242"/>
      <c r="J255" s="237"/>
      <c r="K255" s="237"/>
      <c r="L255" s="243"/>
      <c r="M255" s="244"/>
      <c r="N255" s="245"/>
      <c r="O255" s="245"/>
      <c r="P255" s="245"/>
      <c r="Q255" s="245"/>
      <c r="R255" s="245"/>
      <c r="S255" s="245"/>
      <c r="T255" s="246"/>
      <c r="AT255" s="247" t="s">
        <v>136</v>
      </c>
      <c r="AU255" s="247" t="s">
        <v>85</v>
      </c>
      <c r="AV255" s="12" t="s">
        <v>85</v>
      </c>
      <c r="AW255" s="12" t="s">
        <v>31</v>
      </c>
      <c r="AX255" s="12" t="s">
        <v>75</v>
      </c>
      <c r="AY255" s="247" t="s">
        <v>127</v>
      </c>
    </row>
    <row r="256" s="14" customFormat="1">
      <c r="B256" s="261"/>
      <c r="C256" s="262"/>
      <c r="D256" s="238" t="s">
        <v>136</v>
      </c>
      <c r="E256" s="263" t="s">
        <v>1</v>
      </c>
      <c r="F256" s="264" t="s">
        <v>800</v>
      </c>
      <c r="G256" s="262"/>
      <c r="H256" s="263" t="s">
        <v>1</v>
      </c>
      <c r="I256" s="265"/>
      <c r="J256" s="262"/>
      <c r="K256" s="262"/>
      <c r="L256" s="266"/>
      <c r="M256" s="267"/>
      <c r="N256" s="268"/>
      <c r="O256" s="268"/>
      <c r="P256" s="268"/>
      <c r="Q256" s="268"/>
      <c r="R256" s="268"/>
      <c r="S256" s="268"/>
      <c r="T256" s="269"/>
      <c r="AT256" s="270" t="s">
        <v>136</v>
      </c>
      <c r="AU256" s="270" t="s">
        <v>85</v>
      </c>
      <c r="AV256" s="14" t="s">
        <v>83</v>
      </c>
      <c r="AW256" s="14" t="s">
        <v>31</v>
      </c>
      <c r="AX256" s="14" t="s">
        <v>75</v>
      </c>
      <c r="AY256" s="270" t="s">
        <v>127</v>
      </c>
    </row>
    <row r="257" s="12" customFormat="1">
      <c r="B257" s="236"/>
      <c r="C257" s="237"/>
      <c r="D257" s="238" t="s">
        <v>136</v>
      </c>
      <c r="E257" s="239" t="s">
        <v>1</v>
      </c>
      <c r="F257" s="240" t="s">
        <v>801</v>
      </c>
      <c r="G257" s="237"/>
      <c r="H257" s="241">
        <v>0.029999999999999999</v>
      </c>
      <c r="I257" s="242"/>
      <c r="J257" s="237"/>
      <c r="K257" s="237"/>
      <c r="L257" s="243"/>
      <c r="M257" s="244"/>
      <c r="N257" s="245"/>
      <c r="O257" s="245"/>
      <c r="P257" s="245"/>
      <c r="Q257" s="245"/>
      <c r="R257" s="245"/>
      <c r="S257" s="245"/>
      <c r="T257" s="246"/>
      <c r="AT257" s="247" t="s">
        <v>136</v>
      </c>
      <c r="AU257" s="247" t="s">
        <v>85</v>
      </c>
      <c r="AV257" s="12" t="s">
        <v>85</v>
      </c>
      <c r="AW257" s="12" t="s">
        <v>31</v>
      </c>
      <c r="AX257" s="12" t="s">
        <v>75</v>
      </c>
      <c r="AY257" s="247" t="s">
        <v>127</v>
      </c>
    </row>
    <row r="258" s="13" customFormat="1">
      <c r="B258" s="248"/>
      <c r="C258" s="249"/>
      <c r="D258" s="238" t="s">
        <v>136</v>
      </c>
      <c r="E258" s="250" t="s">
        <v>1</v>
      </c>
      <c r="F258" s="251" t="s">
        <v>159</v>
      </c>
      <c r="G258" s="249"/>
      <c r="H258" s="252">
        <v>0.058999999999999997</v>
      </c>
      <c r="I258" s="253"/>
      <c r="J258" s="249"/>
      <c r="K258" s="249"/>
      <c r="L258" s="254"/>
      <c r="M258" s="255"/>
      <c r="N258" s="256"/>
      <c r="O258" s="256"/>
      <c r="P258" s="256"/>
      <c r="Q258" s="256"/>
      <c r="R258" s="256"/>
      <c r="S258" s="256"/>
      <c r="T258" s="257"/>
      <c r="AT258" s="258" t="s">
        <v>136</v>
      </c>
      <c r="AU258" s="258" t="s">
        <v>85</v>
      </c>
      <c r="AV258" s="13" t="s">
        <v>134</v>
      </c>
      <c r="AW258" s="13" t="s">
        <v>31</v>
      </c>
      <c r="AX258" s="13" t="s">
        <v>83</v>
      </c>
      <c r="AY258" s="258" t="s">
        <v>127</v>
      </c>
    </row>
    <row r="259" s="1" customFormat="1" ht="36" customHeight="1">
      <c r="B259" s="37"/>
      <c r="C259" s="223" t="s">
        <v>321</v>
      </c>
      <c r="D259" s="223" t="s">
        <v>129</v>
      </c>
      <c r="E259" s="224" t="s">
        <v>540</v>
      </c>
      <c r="F259" s="225" t="s">
        <v>222</v>
      </c>
      <c r="G259" s="226" t="s">
        <v>223</v>
      </c>
      <c r="H259" s="227">
        <v>18</v>
      </c>
      <c r="I259" s="228"/>
      <c r="J259" s="229">
        <f>ROUND(I259*H259,2)</f>
        <v>0</v>
      </c>
      <c r="K259" s="225" t="s">
        <v>1</v>
      </c>
      <c r="L259" s="42"/>
      <c r="M259" s="230" t="s">
        <v>1</v>
      </c>
      <c r="N259" s="231" t="s">
        <v>40</v>
      </c>
      <c r="O259" s="85"/>
      <c r="P259" s="232">
        <f>O259*H259</f>
        <v>0</v>
      </c>
      <c r="Q259" s="232">
        <v>0</v>
      </c>
      <c r="R259" s="232">
        <f>Q259*H259</f>
        <v>0</v>
      </c>
      <c r="S259" s="232">
        <v>0</v>
      </c>
      <c r="T259" s="233">
        <f>S259*H259</f>
        <v>0</v>
      </c>
      <c r="AR259" s="234" t="s">
        <v>134</v>
      </c>
      <c r="AT259" s="234" t="s">
        <v>129</v>
      </c>
      <c r="AU259" s="234" t="s">
        <v>85</v>
      </c>
      <c r="AY259" s="16" t="s">
        <v>127</v>
      </c>
      <c r="BE259" s="235">
        <f>IF(N259="základní",J259,0)</f>
        <v>0</v>
      </c>
      <c r="BF259" s="235">
        <f>IF(N259="snížená",J259,0)</f>
        <v>0</v>
      </c>
      <c r="BG259" s="235">
        <f>IF(N259="zákl. přenesená",J259,0)</f>
        <v>0</v>
      </c>
      <c r="BH259" s="235">
        <f>IF(N259="sníž. přenesená",J259,0)</f>
        <v>0</v>
      </c>
      <c r="BI259" s="235">
        <f>IF(N259="nulová",J259,0)</f>
        <v>0</v>
      </c>
      <c r="BJ259" s="16" t="s">
        <v>83</v>
      </c>
      <c r="BK259" s="235">
        <f>ROUND(I259*H259,2)</f>
        <v>0</v>
      </c>
      <c r="BL259" s="16" t="s">
        <v>134</v>
      </c>
      <c r="BM259" s="234" t="s">
        <v>802</v>
      </c>
    </row>
    <row r="260" s="1" customFormat="1">
      <c r="B260" s="37"/>
      <c r="C260" s="38"/>
      <c r="D260" s="238" t="s">
        <v>164</v>
      </c>
      <c r="E260" s="38"/>
      <c r="F260" s="259" t="s">
        <v>803</v>
      </c>
      <c r="G260" s="38"/>
      <c r="H260" s="38"/>
      <c r="I260" s="138"/>
      <c r="J260" s="38"/>
      <c r="K260" s="38"/>
      <c r="L260" s="42"/>
      <c r="M260" s="260"/>
      <c r="N260" s="85"/>
      <c r="O260" s="85"/>
      <c r="P260" s="85"/>
      <c r="Q260" s="85"/>
      <c r="R260" s="85"/>
      <c r="S260" s="85"/>
      <c r="T260" s="86"/>
      <c r="AT260" s="16" t="s">
        <v>164</v>
      </c>
      <c r="AU260" s="16" t="s">
        <v>85</v>
      </c>
    </row>
    <row r="261" s="12" customFormat="1">
      <c r="B261" s="236"/>
      <c r="C261" s="237"/>
      <c r="D261" s="238" t="s">
        <v>136</v>
      </c>
      <c r="E261" s="239" t="s">
        <v>1</v>
      </c>
      <c r="F261" s="240" t="s">
        <v>804</v>
      </c>
      <c r="G261" s="237"/>
      <c r="H261" s="241">
        <v>18</v>
      </c>
      <c r="I261" s="242"/>
      <c r="J261" s="237"/>
      <c r="K261" s="237"/>
      <c r="L261" s="243"/>
      <c r="M261" s="244"/>
      <c r="N261" s="245"/>
      <c r="O261" s="245"/>
      <c r="P261" s="245"/>
      <c r="Q261" s="245"/>
      <c r="R261" s="245"/>
      <c r="S261" s="245"/>
      <c r="T261" s="246"/>
      <c r="AT261" s="247" t="s">
        <v>136</v>
      </c>
      <c r="AU261" s="247" t="s">
        <v>85</v>
      </c>
      <c r="AV261" s="12" t="s">
        <v>85</v>
      </c>
      <c r="AW261" s="12" t="s">
        <v>31</v>
      </c>
      <c r="AX261" s="12" t="s">
        <v>83</v>
      </c>
      <c r="AY261" s="247" t="s">
        <v>127</v>
      </c>
    </row>
    <row r="262" s="11" customFormat="1" ht="22.8" customHeight="1">
      <c r="B262" s="207"/>
      <c r="C262" s="208"/>
      <c r="D262" s="209" t="s">
        <v>74</v>
      </c>
      <c r="E262" s="221" t="s">
        <v>134</v>
      </c>
      <c r="F262" s="221" t="s">
        <v>227</v>
      </c>
      <c r="G262" s="208"/>
      <c r="H262" s="208"/>
      <c r="I262" s="211"/>
      <c r="J262" s="222">
        <f>BK262</f>
        <v>0</v>
      </c>
      <c r="K262" s="208"/>
      <c r="L262" s="213"/>
      <c r="M262" s="214"/>
      <c r="N262" s="215"/>
      <c r="O262" s="215"/>
      <c r="P262" s="216">
        <f>SUM(P263:P280)</f>
        <v>0</v>
      </c>
      <c r="Q262" s="215"/>
      <c r="R262" s="216">
        <f>SUM(R263:R280)</f>
        <v>1203.6181892799998</v>
      </c>
      <c r="S262" s="215"/>
      <c r="T262" s="217">
        <f>SUM(T263:T280)</f>
        <v>0</v>
      </c>
      <c r="AR262" s="218" t="s">
        <v>83</v>
      </c>
      <c r="AT262" s="219" t="s">
        <v>74</v>
      </c>
      <c r="AU262" s="219" t="s">
        <v>83</v>
      </c>
      <c r="AY262" s="218" t="s">
        <v>127</v>
      </c>
      <c r="BK262" s="220">
        <f>SUM(BK263:BK280)</f>
        <v>0</v>
      </c>
    </row>
    <row r="263" s="1" customFormat="1" ht="16.5" customHeight="1">
      <c r="B263" s="37"/>
      <c r="C263" s="223" t="s">
        <v>326</v>
      </c>
      <c r="D263" s="223" t="s">
        <v>129</v>
      </c>
      <c r="E263" s="224" t="s">
        <v>805</v>
      </c>
      <c r="F263" s="225" t="s">
        <v>806</v>
      </c>
      <c r="G263" s="226" t="s">
        <v>231</v>
      </c>
      <c r="H263" s="227">
        <v>1658.059</v>
      </c>
      <c r="I263" s="228"/>
      <c r="J263" s="229">
        <f>ROUND(I263*H263,2)</f>
        <v>0</v>
      </c>
      <c r="K263" s="225" t="s">
        <v>372</v>
      </c>
      <c r="L263" s="42"/>
      <c r="M263" s="230" t="s">
        <v>1</v>
      </c>
      <c r="N263" s="231" t="s">
        <v>40</v>
      </c>
      <c r="O263" s="85"/>
      <c r="P263" s="232">
        <f>O263*H263</f>
        <v>0</v>
      </c>
      <c r="Q263" s="232">
        <v>0.21251999999999999</v>
      </c>
      <c r="R263" s="232">
        <f>Q263*H263</f>
        <v>352.37069867999998</v>
      </c>
      <c r="S263" s="232">
        <v>0</v>
      </c>
      <c r="T263" s="233">
        <f>S263*H263</f>
        <v>0</v>
      </c>
      <c r="AR263" s="234" t="s">
        <v>134</v>
      </c>
      <c r="AT263" s="234" t="s">
        <v>129</v>
      </c>
      <c r="AU263" s="234" t="s">
        <v>85</v>
      </c>
      <c r="AY263" s="16" t="s">
        <v>127</v>
      </c>
      <c r="BE263" s="235">
        <f>IF(N263="základní",J263,0)</f>
        <v>0</v>
      </c>
      <c r="BF263" s="235">
        <f>IF(N263="snížená",J263,0)</f>
        <v>0</v>
      </c>
      <c r="BG263" s="235">
        <f>IF(N263="zákl. přenesená",J263,0)</f>
        <v>0</v>
      </c>
      <c r="BH263" s="235">
        <f>IF(N263="sníž. přenesená",J263,0)</f>
        <v>0</v>
      </c>
      <c r="BI263" s="235">
        <f>IF(N263="nulová",J263,0)</f>
        <v>0</v>
      </c>
      <c r="BJ263" s="16" t="s">
        <v>83</v>
      </c>
      <c r="BK263" s="235">
        <f>ROUND(I263*H263,2)</f>
        <v>0</v>
      </c>
      <c r="BL263" s="16" t="s">
        <v>134</v>
      </c>
      <c r="BM263" s="234" t="s">
        <v>807</v>
      </c>
    </row>
    <row r="264" s="1" customFormat="1" ht="24" customHeight="1">
      <c r="B264" s="37"/>
      <c r="C264" s="223" t="s">
        <v>330</v>
      </c>
      <c r="D264" s="223" t="s">
        <v>129</v>
      </c>
      <c r="E264" s="224" t="s">
        <v>808</v>
      </c>
      <c r="F264" s="225" t="s">
        <v>809</v>
      </c>
      <c r="G264" s="226" t="s">
        <v>231</v>
      </c>
      <c r="H264" s="227">
        <v>23.199999999999999</v>
      </c>
      <c r="I264" s="228"/>
      <c r="J264" s="229">
        <f>ROUND(I264*H264,2)</f>
        <v>0</v>
      </c>
      <c r="K264" s="225" t="s">
        <v>372</v>
      </c>
      <c r="L264" s="42"/>
      <c r="M264" s="230" t="s">
        <v>1</v>
      </c>
      <c r="N264" s="231" t="s">
        <v>40</v>
      </c>
      <c r="O264" s="85"/>
      <c r="P264" s="232">
        <f>O264*H264</f>
        <v>0</v>
      </c>
      <c r="Q264" s="232">
        <v>0</v>
      </c>
      <c r="R264" s="232">
        <f>Q264*H264</f>
        <v>0</v>
      </c>
      <c r="S264" s="232">
        <v>0</v>
      </c>
      <c r="T264" s="233">
        <f>S264*H264</f>
        <v>0</v>
      </c>
      <c r="AR264" s="234" t="s">
        <v>134</v>
      </c>
      <c r="AT264" s="234" t="s">
        <v>129</v>
      </c>
      <c r="AU264" s="234" t="s">
        <v>85</v>
      </c>
      <c r="AY264" s="16" t="s">
        <v>127</v>
      </c>
      <c r="BE264" s="235">
        <f>IF(N264="základní",J264,0)</f>
        <v>0</v>
      </c>
      <c r="BF264" s="235">
        <f>IF(N264="snížená",J264,0)</f>
        <v>0</v>
      </c>
      <c r="BG264" s="235">
        <f>IF(N264="zákl. přenesená",J264,0)</f>
        <v>0</v>
      </c>
      <c r="BH264" s="235">
        <f>IF(N264="sníž. přenesená",J264,0)</f>
        <v>0</v>
      </c>
      <c r="BI264" s="235">
        <f>IF(N264="nulová",J264,0)</f>
        <v>0</v>
      </c>
      <c r="BJ264" s="16" t="s">
        <v>83</v>
      </c>
      <c r="BK264" s="235">
        <f>ROUND(I264*H264,2)</f>
        <v>0</v>
      </c>
      <c r="BL264" s="16" t="s">
        <v>134</v>
      </c>
      <c r="BM264" s="234" t="s">
        <v>810</v>
      </c>
    </row>
    <row r="265" s="1" customFormat="1">
      <c r="B265" s="37"/>
      <c r="C265" s="38"/>
      <c r="D265" s="238" t="s">
        <v>164</v>
      </c>
      <c r="E265" s="38"/>
      <c r="F265" s="259" t="s">
        <v>811</v>
      </c>
      <c r="G265" s="38"/>
      <c r="H265" s="38"/>
      <c r="I265" s="138"/>
      <c r="J265" s="38"/>
      <c r="K265" s="38"/>
      <c r="L265" s="42"/>
      <c r="M265" s="260"/>
      <c r="N265" s="85"/>
      <c r="O265" s="85"/>
      <c r="P265" s="85"/>
      <c r="Q265" s="85"/>
      <c r="R265" s="85"/>
      <c r="S265" s="85"/>
      <c r="T265" s="86"/>
      <c r="AT265" s="16" t="s">
        <v>164</v>
      </c>
      <c r="AU265" s="16" t="s">
        <v>85</v>
      </c>
    </row>
    <row r="266" s="12" customFormat="1">
      <c r="B266" s="236"/>
      <c r="C266" s="237"/>
      <c r="D266" s="238" t="s">
        <v>136</v>
      </c>
      <c r="E266" s="239" t="s">
        <v>1</v>
      </c>
      <c r="F266" s="240" t="s">
        <v>774</v>
      </c>
      <c r="G266" s="237"/>
      <c r="H266" s="241">
        <v>23.199999999999999</v>
      </c>
      <c r="I266" s="242"/>
      <c r="J266" s="237"/>
      <c r="K266" s="237"/>
      <c r="L266" s="243"/>
      <c r="M266" s="244"/>
      <c r="N266" s="245"/>
      <c r="O266" s="245"/>
      <c r="P266" s="245"/>
      <c r="Q266" s="245"/>
      <c r="R266" s="245"/>
      <c r="S266" s="245"/>
      <c r="T266" s="246"/>
      <c r="AT266" s="247" t="s">
        <v>136</v>
      </c>
      <c r="AU266" s="247" t="s">
        <v>85</v>
      </c>
      <c r="AV266" s="12" t="s">
        <v>85</v>
      </c>
      <c r="AW266" s="12" t="s">
        <v>31</v>
      </c>
      <c r="AX266" s="12" t="s">
        <v>83</v>
      </c>
      <c r="AY266" s="247" t="s">
        <v>127</v>
      </c>
    </row>
    <row r="267" s="1" customFormat="1" ht="48" customHeight="1">
      <c r="B267" s="37"/>
      <c r="C267" s="223" t="s">
        <v>335</v>
      </c>
      <c r="D267" s="223" t="s">
        <v>129</v>
      </c>
      <c r="E267" s="224" t="s">
        <v>234</v>
      </c>
      <c r="F267" s="225" t="s">
        <v>560</v>
      </c>
      <c r="G267" s="226" t="s">
        <v>231</v>
      </c>
      <c r="H267" s="227">
        <v>1658.059</v>
      </c>
      <c r="I267" s="228"/>
      <c r="J267" s="229">
        <f>ROUND(I267*H267,2)</f>
        <v>0</v>
      </c>
      <c r="K267" s="225" t="s">
        <v>133</v>
      </c>
      <c r="L267" s="42"/>
      <c r="M267" s="230" t="s">
        <v>1</v>
      </c>
      <c r="N267" s="231" t="s">
        <v>40</v>
      </c>
      <c r="O267" s="85"/>
      <c r="P267" s="232">
        <f>O267*H267</f>
        <v>0</v>
      </c>
      <c r="Q267" s="232">
        <v>0.51339999999999997</v>
      </c>
      <c r="R267" s="232">
        <f>Q267*H267</f>
        <v>851.24749059999988</v>
      </c>
      <c r="S267" s="232">
        <v>0</v>
      </c>
      <c r="T267" s="233">
        <f>S267*H267</f>
        <v>0</v>
      </c>
      <c r="AR267" s="234" t="s">
        <v>134</v>
      </c>
      <c r="AT267" s="234" t="s">
        <v>129</v>
      </c>
      <c r="AU267" s="234" t="s">
        <v>85</v>
      </c>
      <c r="AY267" s="16" t="s">
        <v>127</v>
      </c>
      <c r="BE267" s="235">
        <f>IF(N267="základní",J267,0)</f>
        <v>0</v>
      </c>
      <c r="BF267" s="235">
        <f>IF(N267="snížená",J267,0)</f>
        <v>0</v>
      </c>
      <c r="BG267" s="235">
        <f>IF(N267="zákl. přenesená",J267,0)</f>
        <v>0</v>
      </c>
      <c r="BH267" s="235">
        <f>IF(N267="sníž. přenesená",J267,0)</f>
        <v>0</v>
      </c>
      <c r="BI267" s="235">
        <f>IF(N267="nulová",J267,0)</f>
        <v>0</v>
      </c>
      <c r="BJ267" s="16" t="s">
        <v>83</v>
      </c>
      <c r="BK267" s="235">
        <f>ROUND(I267*H267,2)</f>
        <v>0</v>
      </c>
      <c r="BL267" s="16" t="s">
        <v>134</v>
      </c>
      <c r="BM267" s="234" t="s">
        <v>812</v>
      </c>
    </row>
    <row r="268" s="1" customFormat="1">
      <c r="B268" s="37"/>
      <c r="C268" s="38"/>
      <c r="D268" s="238" t="s">
        <v>164</v>
      </c>
      <c r="E268" s="38"/>
      <c r="F268" s="259" t="s">
        <v>813</v>
      </c>
      <c r="G268" s="38"/>
      <c r="H268" s="38"/>
      <c r="I268" s="138"/>
      <c r="J268" s="38"/>
      <c r="K268" s="38"/>
      <c r="L268" s="42"/>
      <c r="M268" s="260"/>
      <c r="N268" s="85"/>
      <c r="O268" s="85"/>
      <c r="P268" s="85"/>
      <c r="Q268" s="85"/>
      <c r="R268" s="85"/>
      <c r="S268" s="85"/>
      <c r="T268" s="86"/>
      <c r="AT268" s="16" t="s">
        <v>164</v>
      </c>
      <c r="AU268" s="16" t="s">
        <v>85</v>
      </c>
    </row>
    <row r="269" s="14" customFormat="1">
      <c r="B269" s="261"/>
      <c r="C269" s="262"/>
      <c r="D269" s="238" t="s">
        <v>136</v>
      </c>
      <c r="E269" s="263" t="s">
        <v>1</v>
      </c>
      <c r="F269" s="264" t="s">
        <v>814</v>
      </c>
      <c r="G269" s="262"/>
      <c r="H269" s="263" t="s">
        <v>1</v>
      </c>
      <c r="I269" s="265"/>
      <c r="J269" s="262"/>
      <c r="K269" s="262"/>
      <c r="L269" s="266"/>
      <c r="M269" s="267"/>
      <c r="N269" s="268"/>
      <c r="O269" s="268"/>
      <c r="P269" s="268"/>
      <c r="Q269" s="268"/>
      <c r="R269" s="268"/>
      <c r="S269" s="268"/>
      <c r="T269" s="269"/>
      <c r="AT269" s="270" t="s">
        <v>136</v>
      </c>
      <c r="AU269" s="270" t="s">
        <v>85</v>
      </c>
      <c r="AV269" s="14" t="s">
        <v>83</v>
      </c>
      <c r="AW269" s="14" t="s">
        <v>31</v>
      </c>
      <c r="AX269" s="14" t="s">
        <v>75</v>
      </c>
      <c r="AY269" s="270" t="s">
        <v>127</v>
      </c>
    </row>
    <row r="270" s="12" customFormat="1">
      <c r="B270" s="236"/>
      <c r="C270" s="237"/>
      <c r="D270" s="238" t="s">
        <v>136</v>
      </c>
      <c r="E270" s="239" t="s">
        <v>1</v>
      </c>
      <c r="F270" s="240" t="s">
        <v>815</v>
      </c>
      <c r="G270" s="237"/>
      <c r="H270" s="241">
        <v>1147.579</v>
      </c>
      <c r="I270" s="242"/>
      <c r="J270" s="237"/>
      <c r="K270" s="237"/>
      <c r="L270" s="243"/>
      <c r="M270" s="244"/>
      <c r="N270" s="245"/>
      <c r="O270" s="245"/>
      <c r="P270" s="245"/>
      <c r="Q270" s="245"/>
      <c r="R270" s="245"/>
      <c r="S270" s="245"/>
      <c r="T270" s="246"/>
      <c r="AT270" s="247" t="s">
        <v>136</v>
      </c>
      <c r="AU270" s="247" t="s">
        <v>85</v>
      </c>
      <c r="AV270" s="12" t="s">
        <v>85</v>
      </c>
      <c r="AW270" s="12" t="s">
        <v>31</v>
      </c>
      <c r="AX270" s="12" t="s">
        <v>75</v>
      </c>
      <c r="AY270" s="247" t="s">
        <v>127</v>
      </c>
    </row>
    <row r="271" s="12" customFormat="1">
      <c r="B271" s="236"/>
      <c r="C271" s="237"/>
      <c r="D271" s="238" t="s">
        <v>136</v>
      </c>
      <c r="E271" s="239" t="s">
        <v>1</v>
      </c>
      <c r="F271" s="240" t="s">
        <v>733</v>
      </c>
      <c r="G271" s="237"/>
      <c r="H271" s="241">
        <v>247.59999999999999</v>
      </c>
      <c r="I271" s="242"/>
      <c r="J271" s="237"/>
      <c r="K271" s="237"/>
      <c r="L271" s="243"/>
      <c r="M271" s="244"/>
      <c r="N271" s="245"/>
      <c r="O271" s="245"/>
      <c r="P271" s="245"/>
      <c r="Q271" s="245"/>
      <c r="R271" s="245"/>
      <c r="S271" s="245"/>
      <c r="T271" s="246"/>
      <c r="AT271" s="247" t="s">
        <v>136</v>
      </c>
      <c r="AU271" s="247" t="s">
        <v>85</v>
      </c>
      <c r="AV271" s="12" t="s">
        <v>85</v>
      </c>
      <c r="AW271" s="12" t="s">
        <v>31</v>
      </c>
      <c r="AX271" s="12" t="s">
        <v>75</v>
      </c>
      <c r="AY271" s="247" t="s">
        <v>127</v>
      </c>
    </row>
    <row r="272" s="14" customFormat="1">
      <c r="B272" s="261"/>
      <c r="C272" s="262"/>
      <c r="D272" s="238" t="s">
        <v>136</v>
      </c>
      <c r="E272" s="263" t="s">
        <v>1</v>
      </c>
      <c r="F272" s="264" t="s">
        <v>816</v>
      </c>
      <c r="G272" s="262"/>
      <c r="H272" s="263" t="s">
        <v>1</v>
      </c>
      <c r="I272" s="265"/>
      <c r="J272" s="262"/>
      <c r="K272" s="262"/>
      <c r="L272" s="266"/>
      <c r="M272" s="267"/>
      <c r="N272" s="268"/>
      <c r="O272" s="268"/>
      <c r="P272" s="268"/>
      <c r="Q272" s="268"/>
      <c r="R272" s="268"/>
      <c r="S272" s="268"/>
      <c r="T272" s="269"/>
      <c r="AT272" s="270" t="s">
        <v>136</v>
      </c>
      <c r="AU272" s="270" t="s">
        <v>85</v>
      </c>
      <c r="AV272" s="14" t="s">
        <v>83</v>
      </c>
      <c r="AW272" s="14" t="s">
        <v>31</v>
      </c>
      <c r="AX272" s="14" t="s">
        <v>75</v>
      </c>
      <c r="AY272" s="270" t="s">
        <v>127</v>
      </c>
    </row>
    <row r="273" s="12" customFormat="1">
      <c r="B273" s="236"/>
      <c r="C273" s="237"/>
      <c r="D273" s="238" t="s">
        <v>136</v>
      </c>
      <c r="E273" s="239" t="s">
        <v>1</v>
      </c>
      <c r="F273" s="240" t="s">
        <v>774</v>
      </c>
      <c r="G273" s="237"/>
      <c r="H273" s="241">
        <v>23.199999999999999</v>
      </c>
      <c r="I273" s="242"/>
      <c r="J273" s="237"/>
      <c r="K273" s="237"/>
      <c r="L273" s="243"/>
      <c r="M273" s="244"/>
      <c r="N273" s="245"/>
      <c r="O273" s="245"/>
      <c r="P273" s="245"/>
      <c r="Q273" s="245"/>
      <c r="R273" s="245"/>
      <c r="S273" s="245"/>
      <c r="T273" s="246"/>
      <c r="AT273" s="247" t="s">
        <v>136</v>
      </c>
      <c r="AU273" s="247" t="s">
        <v>85</v>
      </c>
      <c r="AV273" s="12" t="s">
        <v>85</v>
      </c>
      <c r="AW273" s="12" t="s">
        <v>31</v>
      </c>
      <c r="AX273" s="12" t="s">
        <v>75</v>
      </c>
      <c r="AY273" s="247" t="s">
        <v>127</v>
      </c>
    </row>
    <row r="274" s="14" customFormat="1">
      <c r="B274" s="261"/>
      <c r="C274" s="262"/>
      <c r="D274" s="238" t="s">
        <v>136</v>
      </c>
      <c r="E274" s="263" t="s">
        <v>1</v>
      </c>
      <c r="F274" s="264" t="s">
        <v>817</v>
      </c>
      <c r="G274" s="262"/>
      <c r="H274" s="263" t="s">
        <v>1</v>
      </c>
      <c r="I274" s="265"/>
      <c r="J274" s="262"/>
      <c r="K274" s="262"/>
      <c r="L274" s="266"/>
      <c r="M274" s="267"/>
      <c r="N274" s="268"/>
      <c r="O274" s="268"/>
      <c r="P274" s="268"/>
      <c r="Q274" s="268"/>
      <c r="R274" s="268"/>
      <c r="S274" s="268"/>
      <c r="T274" s="269"/>
      <c r="AT274" s="270" t="s">
        <v>136</v>
      </c>
      <c r="AU274" s="270" t="s">
        <v>85</v>
      </c>
      <c r="AV274" s="14" t="s">
        <v>83</v>
      </c>
      <c r="AW274" s="14" t="s">
        <v>31</v>
      </c>
      <c r="AX274" s="14" t="s">
        <v>75</v>
      </c>
      <c r="AY274" s="270" t="s">
        <v>127</v>
      </c>
    </row>
    <row r="275" s="12" customFormat="1">
      <c r="B275" s="236"/>
      <c r="C275" s="237"/>
      <c r="D275" s="238" t="s">
        <v>136</v>
      </c>
      <c r="E275" s="239" t="s">
        <v>1</v>
      </c>
      <c r="F275" s="240" t="s">
        <v>818</v>
      </c>
      <c r="G275" s="237"/>
      <c r="H275" s="241">
        <v>72</v>
      </c>
      <c r="I275" s="242"/>
      <c r="J275" s="237"/>
      <c r="K275" s="237"/>
      <c r="L275" s="243"/>
      <c r="M275" s="244"/>
      <c r="N275" s="245"/>
      <c r="O275" s="245"/>
      <c r="P275" s="245"/>
      <c r="Q275" s="245"/>
      <c r="R275" s="245"/>
      <c r="S275" s="245"/>
      <c r="T275" s="246"/>
      <c r="AT275" s="247" t="s">
        <v>136</v>
      </c>
      <c r="AU275" s="247" t="s">
        <v>85</v>
      </c>
      <c r="AV275" s="12" t="s">
        <v>85</v>
      </c>
      <c r="AW275" s="12" t="s">
        <v>31</v>
      </c>
      <c r="AX275" s="12" t="s">
        <v>75</v>
      </c>
      <c r="AY275" s="247" t="s">
        <v>127</v>
      </c>
    </row>
    <row r="276" s="14" customFormat="1">
      <c r="B276" s="261"/>
      <c r="C276" s="262"/>
      <c r="D276" s="238" t="s">
        <v>136</v>
      </c>
      <c r="E276" s="263" t="s">
        <v>1</v>
      </c>
      <c r="F276" s="264" t="s">
        <v>819</v>
      </c>
      <c r="G276" s="262"/>
      <c r="H276" s="263" t="s">
        <v>1</v>
      </c>
      <c r="I276" s="265"/>
      <c r="J276" s="262"/>
      <c r="K276" s="262"/>
      <c r="L276" s="266"/>
      <c r="M276" s="267"/>
      <c r="N276" s="268"/>
      <c r="O276" s="268"/>
      <c r="P276" s="268"/>
      <c r="Q276" s="268"/>
      <c r="R276" s="268"/>
      <c r="S276" s="268"/>
      <c r="T276" s="269"/>
      <c r="AT276" s="270" t="s">
        <v>136</v>
      </c>
      <c r="AU276" s="270" t="s">
        <v>85</v>
      </c>
      <c r="AV276" s="14" t="s">
        <v>83</v>
      </c>
      <c r="AW276" s="14" t="s">
        <v>31</v>
      </c>
      <c r="AX276" s="14" t="s">
        <v>75</v>
      </c>
      <c r="AY276" s="270" t="s">
        <v>127</v>
      </c>
    </row>
    <row r="277" s="12" customFormat="1">
      <c r="B277" s="236"/>
      <c r="C277" s="237"/>
      <c r="D277" s="238" t="s">
        <v>136</v>
      </c>
      <c r="E277" s="239" t="s">
        <v>1</v>
      </c>
      <c r="F277" s="240" t="s">
        <v>820</v>
      </c>
      <c r="G277" s="237"/>
      <c r="H277" s="241">
        <v>68.680000000000007</v>
      </c>
      <c r="I277" s="242"/>
      <c r="J277" s="237"/>
      <c r="K277" s="237"/>
      <c r="L277" s="243"/>
      <c r="M277" s="244"/>
      <c r="N277" s="245"/>
      <c r="O277" s="245"/>
      <c r="P277" s="245"/>
      <c r="Q277" s="245"/>
      <c r="R277" s="245"/>
      <c r="S277" s="245"/>
      <c r="T277" s="246"/>
      <c r="AT277" s="247" t="s">
        <v>136</v>
      </c>
      <c r="AU277" s="247" t="s">
        <v>85</v>
      </c>
      <c r="AV277" s="12" t="s">
        <v>85</v>
      </c>
      <c r="AW277" s="12" t="s">
        <v>31</v>
      </c>
      <c r="AX277" s="12" t="s">
        <v>75</v>
      </c>
      <c r="AY277" s="247" t="s">
        <v>127</v>
      </c>
    </row>
    <row r="278" s="14" customFormat="1">
      <c r="B278" s="261"/>
      <c r="C278" s="262"/>
      <c r="D278" s="238" t="s">
        <v>136</v>
      </c>
      <c r="E278" s="263" t="s">
        <v>1</v>
      </c>
      <c r="F278" s="264" t="s">
        <v>821</v>
      </c>
      <c r="G278" s="262"/>
      <c r="H278" s="263" t="s">
        <v>1</v>
      </c>
      <c r="I278" s="265"/>
      <c r="J278" s="262"/>
      <c r="K278" s="262"/>
      <c r="L278" s="266"/>
      <c r="M278" s="267"/>
      <c r="N278" s="268"/>
      <c r="O278" s="268"/>
      <c r="P278" s="268"/>
      <c r="Q278" s="268"/>
      <c r="R278" s="268"/>
      <c r="S278" s="268"/>
      <c r="T278" s="269"/>
      <c r="AT278" s="270" t="s">
        <v>136</v>
      </c>
      <c r="AU278" s="270" t="s">
        <v>85</v>
      </c>
      <c r="AV278" s="14" t="s">
        <v>83</v>
      </c>
      <c r="AW278" s="14" t="s">
        <v>31</v>
      </c>
      <c r="AX278" s="14" t="s">
        <v>75</v>
      </c>
      <c r="AY278" s="270" t="s">
        <v>127</v>
      </c>
    </row>
    <row r="279" s="12" customFormat="1">
      <c r="B279" s="236"/>
      <c r="C279" s="237"/>
      <c r="D279" s="238" t="s">
        <v>136</v>
      </c>
      <c r="E279" s="239" t="s">
        <v>1</v>
      </c>
      <c r="F279" s="240" t="s">
        <v>822</v>
      </c>
      <c r="G279" s="237"/>
      <c r="H279" s="241">
        <v>99</v>
      </c>
      <c r="I279" s="242"/>
      <c r="J279" s="237"/>
      <c r="K279" s="237"/>
      <c r="L279" s="243"/>
      <c r="M279" s="244"/>
      <c r="N279" s="245"/>
      <c r="O279" s="245"/>
      <c r="P279" s="245"/>
      <c r="Q279" s="245"/>
      <c r="R279" s="245"/>
      <c r="S279" s="245"/>
      <c r="T279" s="246"/>
      <c r="AT279" s="247" t="s">
        <v>136</v>
      </c>
      <c r="AU279" s="247" t="s">
        <v>85</v>
      </c>
      <c r="AV279" s="12" t="s">
        <v>85</v>
      </c>
      <c r="AW279" s="12" t="s">
        <v>31</v>
      </c>
      <c r="AX279" s="12" t="s">
        <v>75</v>
      </c>
      <c r="AY279" s="247" t="s">
        <v>127</v>
      </c>
    </row>
    <row r="280" s="13" customFormat="1">
      <c r="B280" s="248"/>
      <c r="C280" s="249"/>
      <c r="D280" s="238" t="s">
        <v>136</v>
      </c>
      <c r="E280" s="250" t="s">
        <v>1</v>
      </c>
      <c r="F280" s="251" t="s">
        <v>159</v>
      </c>
      <c r="G280" s="249"/>
      <c r="H280" s="252">
        <v>1658.059</v>
      </c>
      <c r="I280" s="253"/>
      <c r="J280" s="249"/>
      <c r="K280" s="249"/>
      <c r="L280" s="254"/>
      <c r="M280" s="255"/>
      <c r="N280" s="256"/>
      <c r="O280" s="256"/>
      <c r="P280" s="256"/>
      <c r="Q280" s="256"/>
      <c r="R280" s="256"/>
      <c r="S280" s="256"/>
      <c r="T280" s="257"/>
      <c r="AT280" s="258" t="s">
        <v>136</v>
      </c>
      <c r="AU280" s="258" t="s">
        <v>85</v>
      </c>
      <c r="AV280" s="13" t="s">
        <v>134</v>
      </c>
      <c r="AW280" s="13" t="s">
        <v>31</v>
      </c>
      <c r="AX280" s="13" t="s">
        <v>83</v>
      </c>
      <c r="AY280" s="258" t="s">
        <v>127</v>
      </c>
    </row>
    <row r="281" s="11" customFormat="1" ht="22.8" customHeight="1">
      <c r="B281" s="207"/>
      <c r="C281" s="208"/>
      <c r="D281" s="209" t="s">
        <v>74</v>
      </c>
      <c r="E281" s="221" t="s">
        <v>167</v>
      </c>
      <c r="F281" s="221" t="s">
        <v>238</v>
      </c>
      <c r="G281" s="208"/>
      <c r="H281" s="208"/>
      <c r="I281" s="211"/>
      <c r="J281" s="222">
        <f>BK281</f>
        <v>0</v>
      </c>
      <c r="K281" s="208"/>
      <c r="L281" s="213"/>
      <c r="M281" s="214"/>
      <c r="N281" s="215"/>
      <c r="O281" s="215"/>
      <c r="P281" s="216">
        <f>SUM(P282:P284)</f>
        <v>0</v>
      </c>
      <c r="Q281" s="215"/>
      <c r="R281" s="216">
        <f>SUM(R282:R284)</f>
        <v>0</v>
      </c>
      <c r="S281" s="215"/>
      <c r="T281" s="217">
        <f>SUM(T282:T284)</f>
        <v>0</v>
      </c>
      <c r="AR281" s="218" t="s">
        <v>83</v>
      </c>
      <c r="AT281" s="219" t="s">
        <v>74</v>
      </c>
      <c r="AU281" s="219" t="s">
        <v>83</v>
      </c>
      <c r="AY281" s="218" t="s">
        <v>127</v>
      </c>
      <c r="BK281" s="220">
        <f>SUM(BK282:BK284)</f>
        <v>0</v>
      </c>
    </row>
    <row r="282" s="1" customFormat="1" ht="36" customHeight="1">
      <c r="B282" s="37"/>
      <c r="C282" s="223" t="s">
        <v>339</v>
      </c>
      <c r="D282" s="223" t="s">
        <v>129</v>
      </c>
      <c r="E282" s="224" t="s">
        <v>823</v>
      </c>
      <c r="F282" s="225" t="s">
        <v>824</v>
      </c>
      <c r="G282" s="226" t="s">
        <v>231</v>
      </c>
      <c r="H282" s="227">
        <v>6.75</v>
      </c>
      <c r="I282" s="228"/>
      <c r="J282" s="229">
        <f>ROUND(I282*H282,2)</f>
        <v>0</v>
      </c>
      <c r="K282" s="225" t="s">
        <v>1</v>
      </c>
      <c r="L282" s="42"/>
      <c r="M282" s="230" t="s">
        <v>1</v>
      </c>
      <c r="N282" s="231" t="s">
        <v>40</v>
      </c>
      <c r="O282" s="85"/>
      <c r="P282" s="232">
        <f>O282*H282</f>
        <v>0</v>
      </c>
      <c r="Q282" s="232">
        <v>0</v>
      </c>
      <c r="R282" s="232">
        <f>Q282*H282</f>
        <v>0</v>
      </c>
      <c r="S282" s="232">
        <v>0</v>
      </c>
      <c r="T282" s="233">
        <f>S282*H282</f>
        <v>0</v>
      </c>
      <c r="AR282" s="234" t="s">
        <v>134</v>
      </c>
      <c r="AT282" s="234" t="s">
        <v>129</v>
      </c>
      <c r="AU282" s="234" t="s">
        <v>85</v>
      </c>
      <c r="AY282" s="16" t="s">
        <v>127</v>
      </c>
      <c r="BE282" s="235">
        <f>IF(N282="základní",J282,0)</f>
        <v>0</v>
      </c>
      <c r="BF282" s="235">
        <f>IF(N282="snížená",J282,0)</f>
        <v>0</v>
      </c>
      <c r="BG282" s="235">
        <f>IF(N282="zákl. přenesená",J282,0)</f>
        <v>0</v>
      </c>
      <c r="BH282" s="235">
        <f>IF(N282="sníž. přenesená",J282,0)</f>
        <v>0</v>
      </c>
      <c r="BI282" s="235">
        <f>IF(N282="nulová",J282,0)</f>
        <v>0</v>
      </c>
      <c r="BJ282" s="16" t="s">
        <v>83</v>
      </c>
      <c r="BK282" s="235">
        <f>ROUND(I282*H282,2)</f>
        <v>0</v>
      </c>
      <c r="BL282" s="16" t="s">
        <v>134</v>
      </c>
      <c r="BM282" s="234" t="s">
        <v>825</v>
      </c>
    </row>
    <row r="283" s="1" customFormat="1">
      <c r="B283" s="37"/>
      <c r="C283" s="38"/>
      <c r="D283" s="238" t="s">
        <v>164</v>
      </c>
      <c r="E283" s="38"/>
      <c r="F283" s="259" t="s">
        <v>826</v>
      </c>
      <c r="G283" s="38"/>
      <c r="H283" s="38"/>
      <c r="I283" s="138"/>
      <c r="J283" s="38"/>
      <c r="K283" s="38"/>
      <c r="L283" s="42"/>
      <c r="M283" s="260"/>
      <c r="N283" s="85"/>
      <c r="O283" s="85"/>
      <c r="P283" s="85"/>
      <c r="Q283" s="85"/>
      <c r="R283" s="85"/>
      <c r="S283" s="85"/>
      <c r="T283" s="86"/>
      <c r="AT283" s="16" t="s">
        <v>164</v>
      </c>
      <c r="AU283" s="16" t="s">
        <v>85</v>
      </c>
    </row>
    <row r="284" s="12" customFormat="1">
      <c r="B284" s="236"/>
      <c r="C284" s="237"/>
      <c r="D284" s="238" t="s">
        <v>136</v>
      </c>
      <c r="E284" s="239" t="s">
        <v>1</v>
      </c>
      <c r="F284" s="240" t="s">
        <v>827</v>
      </c>
      <c r="G284" s="237"/>
      <c r="H284" s="241">
        <v>6.75</v>
      </c>
      <c r="I284" s="242"/>
      <c r="J284" s="237"/>
      <c r="K284" s="237"/>
      <c r="L284" s="243"/>
      <c r="M284" s="244"/>
      <c r="N284" s="245"/>
      <c r="O284" s="245"/>
      <c r="P284" s="245"/>
      <c r="Q284" s="245"/>
      <c r="R284" s="245"/>
      <c r="S284" s="245"/>
      <c r="T284" s="246"/>
      <c r="AT284" s="247" t="s">
        <v>136</v>
      </c>
      <c r="AU284" s="247" t="s">
        <v>85</v>
      </c>
      <c r="AV284" s="12" t="s">
        <v>85</v>
      </c>
      <c r="AW284" s="12" t="s">
        <v>31</v>
      </c>
      <c r="AX284" s="12" t="s">
        <v>83</v>
      </c>
      <c r="AY284" s="247" t="s">
        <v>127</v>
      </c>
    </row>
    <row r="285" s="11" customFormat="1" ht="22.8" customHeight="1">
      <c r="B285" s="207"/>
      <c r="C285" s="208"/>
      <c r="D285" s="209" t="s">
        <v>74</v>
      </c>
      <c r="E285" s="221" t="s">
        <v>177</v>
      </c>
      <c r="F285" s="221" t="s">
        <v>257</v>
      </c>
      <c r="G285" s="208"/>
      <c r="H285" s="208"/>
      <c r="I285" s="211"/>
      <c r="J285" s="222">
        <f>BK285</f>
        <v>0</v>
      </c>
      <c r="K285" s="208"/>
      <c r="L285" s="213"/>
      <c r="M285" s="214"/>
      <c r="N285" s="215"/>
      <c r="O285" s="215"/>
      <c r="P285" s="216">
        <f>SUM(P286:P290)</f>
        <v>0</v>
      </c>
      <c r="Q285" s="215"/>
      <c r="R285" s="216">
        <f>SUM(R286:R290)</f>
        <v>0.152919</v>
      </c>
      <c r="S285" s="215"/>
      <c r="T285" s="217">
        <f>SUM(T286:T290)</f>
        <v>0</v>
      </c>
      <c r="AR285" s="218" t="s">
        <v>83</v>
      </c>
      <c r="AT285" s="219" t="s">
        <v>74</v>
      </c>
      <c r="AU285" s="219" t="s">
        <v>83</v>
      </c>
      <c r="AY285" s="218" t="s">
        <v>127</v>
      </c>
      <c r="BK285" s="220">
        <f>SUM(BK286:BK290)</f>
        <v>0</v>
      </c>
    </row>
    <row r="286" s="1" customFormat="1" ht="36" customHeight="1">
      <c r="B286" s="37"/>
      <c r="C286" s="223" t="s">
        <v>344</v>
      </c>
      <c r="D286" s="223" t="s">
        <v>129</v>
      </c>
      <c r="E286" s="224" t="s">
        <v>828</v>
      </c>
      <c r="F286" s="225" t="s">
        <v>829</v>
      </c>
      <c r="G286" s="226" t="s">
        <v>145</v>
      </c>
      <c r="H286" s="227">
        <v>3.5</v>
      </c>
      <c r="I286" s="228"/>
      <c r="J286" s="229">
        <f>ROUND(I286*H286,2)</f>
        <v>0</v>
      </c>
      <c r="K286" s="225" t="s">
        <v>372</v>
      </c>
      <c r="L286" s="42"/>
      <c r="M286" s="230" t="s">
        <v>1</v>
      </c>
      <c r="N286" s="231" t="s">
        <v>40</v>
      </c>
      <c r="O286" s="85"/>
      <c r="P286" s="232">
        <f>O286*H286</f>
        <v>0</v>
      </c>
      <c r="Q286" s="232">
        <v>4.0000000000000003E-05</v>
      </c>
      <c r="R286" s="232">
        <f>Q286*H286</f>
        <v>0.00014000000000000002</v>
      </c>
      <c r="S286" s="232">
        <v>0</v>
      </c>
      <c r="T286" s="233">
        <f>S286*H286</f>
        <v>0</v>
      </c>
      <c r="AR286" s="234" t="s">
        <v>134</v>
      </c>
      <c r="AT286" s="234" t="s">
        <v>129</v>
      </c>
      <c r="AU286" s="234" t="s">
        <v>85</v>
      </c>
      <c r="AY286" s="16" t="s">
        <v>127</v>
      </c>
      <c r="BE286" s="235">
        <f>IF(N286="základní",J286,0)</f>
        <v>0</v>
      </c>
      <c r="BF286" s="235">
        <f>IF(N286="snížená",J286,0)</f>
        <v>0</v>
      </c>
      <c r="BG286" s="235">
        <f>IF(N286="zákl. přenesená",J286,0)</f>
        <v>0</v>
      </c>
      <c r="BH286" s="235">
        <f>IF(N286="sníž. přenesená",J286,0)</f>
        <v>0</v>
      </c>
      <c r="BI286" s="235">
        <f>IF(N286="nulová",J286,0)</f>
        <v>0</v>
      </c>
      <c r="BJ286" s="16" t="s">
        <v>83</v>
      </c>
      <c r="BK286" s="235">
        <f>ROUND(I286*H286,2)</f>
        <v>0</v>
      </c>
      <c r="BL286" s="16" t="s">
        <v>134</v>
      </c>
      <c r="BM286" s="234" t="s">
        <v>830</v>
      </c>
    </row>
    <row r="287" s="1" customFormat="1" ht="24" customHeight="1">
      <c r="B287" s="37"/>
      <c r="C287" s="276" t="s">
        <v>348</v>
      </c>
      <c r="D287" s="276" t="s">
        <v>586</v>
      </c>
      <c r="E287" s="277" t="s">
        <v>831</v>
      </c>
      <c r="F287" s="278" t="s">
        <v>832</v>
      </c>
      <c r="G287" s="279" t="s">
        <v>145</v>
      </c>
      <c r="H287" s="280">
        <v>3.5529999999999999</v>
      </c>
      <c r="I287" s="281"/>
      <c r="J287" s="282">
        <f>ROUND(I287*H287,2)</f>
        <v>0</v>
      </c>
      <c r="K287" s="278" t="s">
        <v>372</v>
      </c>
      <c r="L287" s="283"/>
      <c r="M287" s="284" t="s">
        <v>1</v>
      </c>
      <c r="N287" s="285" t="s">
        <v>40</v>
      </c>
      <c r="O287" s="85"/>
      <c r="P287" s="232">
        <f>O287*H287</f>
        <v>0</v>
      </c>
      <c r="Q287" s="232">
        <v>0.042999999999999997</v>
      </c>
      <c r="R287" s="232">
        <f>Q287*H287</f>
        <v>0.152779</v>
      </c>
      <c r="S287" s="232">
        <v>0</v>
      </c>
      <c r="T287" s="233">
        <f>S287*H287</f>
        <v>0</v>
      </c>
      <c r="AR287" s="234" t="s">
        <v>177</v>
      </c>
      <c r="AT287" s="234" t="s">
        <v>586</v>
      </c>
      <c r="AU287" s="234" t="s">
        <v>85</v>
      </c>
      <c r="AY287" s="16" t="s">
        <v>127</v>
      </c>
      <c r="BE287" s="235">
        <f>IF(N287="základní",J287,0)</f>
        <v>0</v>
      </c>
      <c r="BF287" s="235">
        <f>IF(N287="snížená",J287,0)</f>
        <v>0</v>
      </c>
      <c r="BG287" s="235">
        <f>IF(N287="zákl. přenesená",J287,0)</f>
        <v>0</v>
      </c>
      <c r="BH287" s="235">
        <f>IF(N287="sníž. přenesená",J287,0)</f>
        <v>0</v>
      </c>
      <c r="BI287" s="235">
        <f>IF(N287="nulová",J287,0)</f>
        <v>0</v>
      </c>
      <c r="BJ287" s="16" t="s">
        <v>83</v>
      </c>
      <c r="BK287" s="235">
        <f>ROUND(I287*H287,2)</f>
        <v>0</v>
      </c>
      <c r="BL287" s="16" t="s">
        <v>134</v>
      </c>
      <c r="BM287" s="234" t="s">
        <v>833</v>
      </c>
    </row>
    <row r="288" s="12" customFormat="1">
      <c r="B288" s="236"/>
      <c r="C288" s="237"/>
      <c r="D288" s="238" t="s">
        <v>136</v>
      </c>
      <c r="E288" s="237"/>
      <c r="F288" s="240" t="s">
        <v>834</v>
      </c>
      <c r="G288" s="237"/>
      <c r="H288" s="241">
        <v>3.5529999999999999</v>
      </c>
      <c r="I288" s="242"/>
      <c r="J288" s="237"/>
      <c r="K288" s="237"/>
      <c r="L288" s="243"/>
      <c r="M288" s="244"/>
      <c r="N288" s="245"/>
      <c r="O288" s="245"/>
      <c r="P288" s="245"/>
      <c r="Q288" s="245"/>
      <c r="R288" s="245"/>
      <c r="S288" s="245"/>
      <c r="T288" s="246"/>
      <c r="AT288" s="247" t="s">
        <v>136</v>
      </c>
      <c r="AU288" s="247" t="s">
        <v>85</v>
      </c>
      <c r="AV288" s="12" t="s">
        <v>85</v>
      </c>
      <c r="AW288" s="12" t="s">
        <v>4</v>
      </c>
      <c r="AX288" s="12" t="s">
        <v>83</v>
      </c>
      <c r="AY288" s="247" t="s">
        <v>127</v>
      </c>
    </row>
    <row r="289" s="1" customFormat="1" ht="24" customHeight="1">
      <c r="B289" s="37"/>
      <c r="C289" s="223" t="s">
        <v>352</v>
      </c>
      <c r="D289" s="223" t="s">
        <v>129</v>
      </c>
      <c r="E289" s="224" t="s">
        <v>835</v>
      </c>
      <c r="F289" s="225" t="s">
        <v>836</v>
      </c>
      <c r="G289" s="226" t="s">
        <v>140</v>
      </c>
      <c r="H289" s="227">
        <v>0.875</v>
      </c>
      <c r="I289" s="228"/>
      <c r="J289" s="229">
        <f>ROUND(I289*H289,2)</f>
        <v>0</v>
      </c>
      <c r="K289" s="225" t="s">
        <v>372</v>
      </c>
      <c r="L289" s="42"/>
      <c r="M289" s="230" t="s">
        <v>1</v>
      </c>
      <c r="N289" s="231" t="s">
        <v>40</v>
      </c>
      <c r="O289" s="85"/>
      <c r="P289" s="232">
        <f>O289*H289</f>
        <v>0</v>
      </c>
      <c r="Q289" s="232">
        <v>0</v>
      </c>
      <c r="R289" s="232">
        <f>Q289*H289</f>
        <v>0</v>
      </c>
      <c r="S289" s="232">
        <v>0</v>
      </c>
      <c r="T289" s="233">
        <f>S289*H289</f>
        <v>0</v>
      </c>
      <c r="AR289" s="234" t="s">
        <v>134</v>
      </c>
      <c r="AT289" s="234" t="s">
        <v>129</v>
      </c>
      <c r="AU289" s="234" t="s">
        <v>85</v>
      </c>
      <c r="AY289" s="16" t="s">
        <v>127</v>
      </c>
      <c r="BE289" s="235">
        <f>IF(N289="základní",J289,0)</f>
        <v>0</v>
      </c>
      <c r="BF289" s="235">
        <f>IF(N289="snížená",J289,0)</f>
        <v>0</v>
      </c>
      <c r="BG289" s="235">
        <f>IF(N289="zákl. přenesená",J289,0)</f>
        <v>0</v>
      </c>
      <c r="BH289" s="235">
        <f>IF(N289="sníž. přenesená",J289,0)</f>
        <v>0</v>
      </c>
      <c r="BI289" s="235">
        <f>IF(N289="nulová",J289,0)</f>
        <v>0</v>
      </c>
      <c r="BJ289" s="16" t="s">
        <v>83</v>
      </c>
      <c r="BK289" s="235">
        <f>ROUND(I289*H289,2)</f>
        <v>0</v>
      </c>
      <c r="BL289" s="16" t="s">
        <v>134</v>
      </c>
      <c r="BM289" s="234" t="s">
        <v>837</v>
      </c>
    </row>
    <row r="290" s="12" customFormat="1">
      <c r="B290" s="236"/>
      <c r="C290" s="237"/>
      <c r="D290" s="238" t="s">
        <v>136</v>
      </c>
      <c r="E290" s="239" t="s">
        <v>1</v>
      </c>
      <c r="F290" s="240" t="s">
        <v>838</v>
      </c>
      <c r="G290" s="237"/>
      <c r="H290" s="241">
        <v>0.875</v>
      </c>
      <c r="I290" s="242"/>
      <c r="J290" s="237"/>
      <c r="K290" s="237"/>
      <c r="L290" s="243"/>
      <c r="M290" s="244"/>
      <c r="N290" s="245"/>
      <c r="O290" s="245"/>
      <c r="P290" s="245"/>
      <c r="Q290" s="245"/>
      <c r="R290" s="245"/>
      <c r="S290" s="245"/>
      <c r="T290" s="246"/>
      <c r="AT290" s="247" t="s">
        <v>136</v>
      </c>
      <c r="AU290" s="247" t="s">
        <v>85</v>
      </c>
      <c r="AV290" s="12" t="s">
        <v>85</v>
      </c>
      <c r="AW290" s="12" t="s">
        <v>31</v>
      </c>
      <c r="AX290" s="12" t="s">
        <v>83</v>
      </c>
      <c r="AY290" s="247" t="s">
        <v>127</v>
      </c>
    </row>
    <row r="291" s="11" customFormat="1" ht="22.8" customHeight="1">
      <c r="B291" s="207"/>
      <c r="C291" s="208"/>
      <c r="D291" s="209" t="s">
        <v>74</v>
      </c>
      <c r="E291" s="221" t="s">
        <v>187</v>
      </c>
      <c r="F291" s="221" t="s">
        <v>264</v>
      </c>
      <c r="G291" s="208"/>
      <c r="H291" s="208"/>
      <c r="I291" s="211"/>
      <c r="J291" s="222">
        <f>BK291</f>
        <v>0</v>
      </c>
      <c r="K291" s="208"/>
      <c r="L291" s="213"/>
      <c r="M291" s="214"/>
      <c r="N291" s="215"/>
      <c r="O291" s="215"/>
      <c r="P291" s="216">
        <f>SUM(P292:P309)</f>
        <v>0</v>
      </c>
      <c r="Q291" s="215"/>
      <c r="R291" s="216">
        <f>SUM(R292:R309)</f>
        <v>1.3572899999999999</v>
      </c>
      <c r="S291" s="215"/>
      <c r="T291" s="217">
        <f>SUM(T292:T309)</f>
        <v>14.194000000000001</v>
      </c>
      <c r="AR291" s="218" t="s">
        <v>83</v>
      </c>
      <c r="AT291" s="219" t="s">
        <v>74</v>
      </c>
      <c r="AU291" s="219" t="s">
        <v>83</v>
      </c>
      <c r="AY291" s="218" t="s">
        <v>127</v>
      </c>
      <c r="BK291" s="220">
        <f>SUM(BK292:BK309)</f>
        <v>0</v>
      </c>
    </row>
    <row r="292" s="1" customFormat="1" ht="16.5" customHeight="1">
      <c r="B292" s="37"/>
      <c r="C292" s="223" t="s">
        <v>356</v>
      </c>
      <c r="D292" s="223" t="s">
        <v>129</v>
      </c>
      <c r="E292" s="224" t="s">
        <v>591</v>
      </c>
      <c r="F292" s="225" t="s">
        <v>592</v>
      </c>
      <c r="G292" s="226" t="s">
        <v>140</v>
      </c>
      <c r="H292" s="227">
        <v>7.0970000000000004</v>
      </c>
      <c r="I292" s="228"/>
      <c r="J292" s="229">
        <f>ROUND(I292*H292,2)</f>
        <v>0</v>
      </c>
      <c r="K292" s="225" t="s">
        <v>1</v>
      </c>
      <c r="L292" s="42"/>
      <c r="M292" s="230" t="s">
        <v>1</v>
      </c>
      <c r="N292" s="231" t="s">
        <v>40</v>
      </c>
      <c r="O292" s="85"/>
      <c r="P292" s="232">
        <f>O292*H292</f>
        <v>0</v>
      </c>
      <c r="Q292" s="232">
        <v>0</v>
      </c>
      <c r="R292" s="232">
        <f>Q292*H292</f>
        <v>0</v>
      </c>
      <c r="S292" s="232">
        <v>2</v>
      </c>
      <c r="T292" s="233">
        <f>S292*H292</f>
        <v>14.194000000000001</v>
      </c>
      <c r="AR292" s="234" t="s">
        <v>134</v>
      </c>
      <c r="AT292" s="234" t="s">
        <v>129</v>
      </c>
      <c r="AU292" s="234" t="s">
        <v>85</v>
      </c>
      <c r="AY292" s="16" t="s">
        <v>127</v>
      </c>
      <c r="BE292" s="235">
        <f>IF(N292="základní",J292,0)</f>
        <v>0</v>
      </c>
      <c r="BF292" s="235">
        <f>IF(N292="snížená",J292,0)</f>
        <v>0</v>
      </c>
      <c r="BG292" s="235">
        <f>IF(N292="zákl. přenesená",J292,0)</f>
        <v>0</v>
      </c>
      <c r="BH292" s="235">
        <f>IF(N292="sníž. přenesená",J292,0)</f>
        <v>0</v>
      </c>
      <c r="BI292" s="235">
        <f>IF(N292="nulová",J292,0)</f>
        <v>0</v>
      </c>
      <c r="BJ292" s="16" t="s">
        <v>83</v>
      </c>
      <c r="BK292" s="235">
        <f>ROUND(I292*H292,2)</f>
        <v>0</v>
      </c>
      <c r="BL292" s="16" t="s">
        <v>134</v>
      </c>
      <c r="BM292" s="234" t="s">
        <v>839</v>
      </c>
    </row>
    <row r="293" s="14" customFormat="1">
      <c r="B293" s="261"/>
      <c r="C293" s="262"/>
      <c r="D293" s="238" t="s">
        <v>136</v>
      </c>
      <c r="E293" s="263" t="s">
        <v>1</v>
      </c>
      <c r="F293" s="264" t="s">
        <v>840</v>
      </c>
      <c r="G293" s="262"/>
      <c r="H293" s="263" t="s">
        <v>1</v>
      </c>
      <c r="I293" s="265"/>
      <c r="J293" s="262"/>
      <c r="K293" s="262"/>
      <c r="L293" s="266"/>
      <c r="M293" s="267"/>
      <c r="N293" s="268"/>
      <c r="O293" s="268"/>
      <c r="P293" s="268"/>
      <c r="Q293" s="268"/>
      <c r="R293" s="268"/>
      <c r="S293" s="268"/>
      <c r="T293" s="269"/>
      <c r="AT293" s="270" t="s">
        <v>136</v>
      </c>
      <c r="AU293" s="270" t="s">
        <v>85</v>
      </c>
      <c r="AV293" s="14" t="s">
        <v>83</v>
      </c>
      <c r="AW293" s="14" t="s">
        <v>31</v>
      </c>
      <c r="AX293" s="14" t="s">
        <v>75</v>
      </c>
      <c r="AY293" s="270" t="s">
        <v>127</v>
      </c>
    </row>
    <row r="294" s="12" customFormat="1">
      <c r="B294" s="236"/>
      <c r="C294" s="237"/>
      <c r="D294" s="238" t="s">
        <v>136</v>
      </c>
      <c r="E294" s="239" t="s">
        <v>1</v>
      </c>
      <c r="F294" s="240" t="s">
        <v>841</v>
      </c>
      <c r="G294" s="237"/>
      <c r="H294" s="241">
        <v>2.6320000000000001</v>
      </c>
      <c r="I294" s="242"/>
      <c r="J294" s="237"/>
      <c r="K294" s="237"/>
      <c r="L294" s="243"/>
      <c r="M294" s="244"/>
      <c r="N294" s="245"/>
      <c r="O294" s="245"/>
      <c r="P294" s="245"/>
      <c r="Q294" s="245"/>
      <c r="R294" s="245"/>
      <c r="S294" s="245"/>
      <c r="T294" s="246"/>
      <c r="AT294" s="247" t="s">
        <v>136</v>
      </c>
      <c r="AU294" s="247" t="s">
        <v>85</v>
      </c>
      <c r="AV294" s="12" t="s">
        <v>85</v>
      </c>
      <c r="AW294" s="12" t="s">
        <v>31</v>
      </c>
      <c r="AX294" s="12" t="s">
        <v>75</v>
      </c>
      <c r="AY294" s="247" t="s">
        <v>127</v>
      </c>
    </row>
    <row r="295" s="14" customFormat="1">
      <c r="B295" s="261"/>
      <c r="C295" s="262"/>
      <c r="D295" s="238" t="s">
        <v>136</v>
      </c>
      <c r="E295" s="263" t="s">
        <v>1</v>
      </c>
      <c r="F295" s="264" t="s">
        <v>842</v>
      </c>
      <c r="G295" s="262"/>
      <c r="H295" s="263" t="s">
        <v>1</v>
      </c>
      <c r="I295" s="265"/>
      <c r="J295" s="262"/>
      <c r="K295" s="262"/>
      <c r="L295" s="266"/>
      <c r="M295" s="267"/>
      <c r="N295" s="268"/>
      <c r="O295" s="268"/>
      <c r="P295" s="268"/>
      <c r="Q295" s="268"/>
      <c r="R295" s="268"/>
      <c r="S295" s="268"/>
      <c r="T295" s="269"/>
      <c r="AT295" s="270" t="s">
        <v>136</v>
      </c>
      <c r="AU295" s="270" t="s">
        <v>85</v>
      </c>
      <c r="AV295" s="14" t="s">
        <v>83</v>
      </c>
      <c r="AW295" s="14" t="s">
        <v>31</v>
      </c>
      <c r="AX295" s="14" t="s">
        <v>75</v>
      </c>
      <c r="AY295" s="270" t="s">
        <v>127</v>
      </c>
    </row>
    <row r="296" s="12" customFormat="1">
      <c r="B296" s="236"/>
      <c r="C296" s="237"/>
      <c r="D296" s="238" t="s">
        <v>136</v>
      </c>
      <c r="E296" s="239" t="s">
        <v>1</v>
      </c>
      <c r="F296" s="240" t="s">
        <v>843</v>
      </c>
      <c r="G296" s="237"/>
      <c r="H296" s="241">
        <v>1.5009999999999999</v>
      </c>
      <c r="I296" s="242"/>
      <c r="J296" s="237"/>
      <c r="K296" s="237"/>
      <c r="L296" s="243"/>
      <c r="M296" s="244"/>
      <c r="N296" s="245"/>
      <c r="O296" s="245"/>
      <c r="P296" s="245"/>
      <c r="Q296" s="245"/>
      <c r="R296" s="245"/>
      <c r="S296" s="245"/>
      <c r="T296" s="246"/>
      <c r="AT296" s="247" t="s">
        <v>136</v>
      </c>
      <c r="AU296" s="247" t="s">
        <v>85</v>
      </c>
      <c r="AV296" s="12" t="s">
        <v>85</v>
      </c>
      <c r="AW296" s="12" t="s">
        <v>31</v>
      </c>
      <c r="AX296" s="12" t="s">
        <v>75</v>
      </c>
      <c r="AY296" s="247" t="s">
        <v>127</v>
      </c>
    </row>
    <row r="297" s="14" customFormat="1">
      <c r="B297" s="261"/>
      <c r="C297" s="262"/>
      <c r="D297" s="238" t="s">
        <v>136</v>
      </c>
      <c r="E297" s="263" t="s">
        <v>1</v>
      </c>
      <c r="F297" s="264" t="s">
        <v>844</v>
      </c>
      <c r="G297" s="262"/>
      <c r="H297" s="263" t="s">
        <v>1</v>
      </c>
      <c r="I297" s="265"/>
      <c r="J297" s="262"/>
      <c r="K297" s="262"/>
      <c r="L297" s="266"/>
      <c r="M297" s="267"/>
      <c r="N297" s="268"/>
      <c r="O297" s="268"/>
      <c r="P297" s="268"/>
      <c r="Q297" s="268"/>
      <c r="R297" s="268"/>
      <c r="S297" s="268"/>
      <c r="T297" s="269"/>
      <c r="AT297" s="270" t="s">
        <v>136</v>
      </c>
      <c r="AU297" s="270" t="s">
        <v>85</v>
      </c>
      <c r="AV297" s="14" t="s">
        <v>83</v>
      </c>
      <c r="AW297" s="14" t="s">
        <v>31</v>
      </c>
      <c r="AX297" s="14" t="s">
        <v>75</v>
      </c>
      <c r="AY297" s="270" t="s">
        <v>127</v>
      </c>
    </row>
    <row r="298" s="12" customFormat="1">
      <c r="B298" s="236"/>
      <c r="C298" s="237"/>
      <c r="D298" s="238" t="s">
        <v>136</v>
      </c>
      <c r="E298" s="239" t="s">
        <v>1</v>
      </c>
      <c r="F298" s="240" t="s">
        <v>843</v>
      </c>
      <c r="G298" s="237"/>
      <c r="H298" s="241">
        <v>1.5009999999999999</v>
      </c>
      <c r="I298" s="242"/>
      <c r="J298" s="237"/>
      <c r="K298" s="237"/>
      <c r="L298" s="243"/>
      <c r="M298" s="244"/>
      <c r="N298" s="245"/>
      <c r="O298" s="245"/>
      <c r="P298" s="245"/>
      <c r="Q298" s="245"/>
      <c r="R298" s="245"/>
      <c r="S298" s="245"/>
      <c r="T298" s="246"/>
      <c r="AT298" s="247" t="s">
        <v>136</v>
      </c>
      <c r="AU298" s="247" t="s">
        <v>85</v>
      </c>
      <c r="AV298" s="12" t="s">
        <v>85</v>
      </c>
      <c r="AW298" s="12" t="s">
        <v>31</v>
      </c>
      <c r="AX298" s="12" t="s">
        <v>75</v>
      </c>
      <c r="AY298" s="247" t="s">
        <v>127</v>
      </c>
    </row>
    <row r="299" s="14" customFormat="1">
      <c r="B299" s="261"/>
      <c r="C299" s="262"/>
      <c r="D299" s="238" t="s">
        <v>136</v>
      </c>
      <c r="E299" s="263" t="s">
        <v>1</v>
      </c>
      <c r="F299" s="264" t="s">
        <v>845</v>
      </c>
      <c r="G299" s="262"/>
      <c r="H299" s="263" t="s">
        <v>1</v>
      </c>
      <c r="I299" s="265"/>
      <c r="J299" s="262"/>
      <c r="K299" s="262"/>
      <c r="L299" s="266"/>
      <c r="M299" s="267"/>
      <c r="N299" s="268"/>
      <c r="O299" s="268"/>
      <c r="P299" s="268"/>
      <c r="Q299" s="268"/>
      <c r="R299" s="268"/>
      <c r="S299" s="268"/>
      <c r="T299" s="269"/>
      <c r="AT299" s="270" t="s">
        <v>136</v>
      </c>
      <c r="AU299" s="270" t="s">
        <v>85</v>
      </c>
      <c r="AV299" s="14" t="s">
        <v>83</v>
      </c>
      <c r="AW299" s="14" t="s">
        <v>31</v>
      </c>
      <c r="AX299" s="14" t="s">
        <v>75</v>
      </c>
      <c r="AY299" s="270" t="s">
        <v>127</v>
      </c>
    </row>
    <row r="300" s="12" customFormat="1">
      <c r="B300" s="236"/>
      <c r="C300" s="237"/>
      <c r="D300" s="238" t="s">
        <v>136</v>
      </c>
      <c r="E300" s="239" t="s">
        <v>1</v>
      </c>
      <c r="F300" s="240" t="s">
        <v>846</v>
      </c>
      <c r="G300" s="237"/>
      <c r="H300" s="241">
        <v>1.4630000000000001</v>
      </c>
      <c r="I300" s="242"/>
      <c r="J300" s="237"/>
      <c r="K300" s="237"/>
      <c r="L300" s="243"/>
      <c r="M300" s="244"/>
      <c r="N300" s="245"/>
      <c r="O300" s="245"/>
      <c r="P300" s="245"/>
      <c r="Q300" s="245"/>
      <c r="R300" s="245"/>
      <c r="S300" s="245"/>
      <c r="T300" s="246"/>
      <c r="AT300" s="247" t="s">
        <v>136</v>
      </c>
      <c r="AU300" s="247" t="s">
        <v>85</v>
      </c>
      <c r="AV300" s="12" t="s">
        <v>85</v>
      </c>
      <c r="AW300" s="12" t="s">
        <v>31</v>
      </c>
      <c r="AX300" s="12" t="s">
        <v>75</v>
      </c>
      <c r="AY300" s="247" t="s">
        <v>127</v>
      </c>
    </row>
    <row r="301" s="13" customFormat="1">
      <c r="B301" s="248"/>
      <c r="C301" s="249"/>
      <c r="D301" s="238" t="s">
        <v>136</v>
      </c>
      <c r="E301" s="250" t="s">
        <v>1</v>
      </c>
      <c r="F301" s="251" t="s">
        <v>159</v>
      </c>
      <c r="G301" s="249"/>
      <c r="H301" s="252">
        <v>7.0970000000000004</v>
      </c>
      <c r="I301" s="253"/>
      <c r="J301" s="249"/>
      <c r="K301" s="249"/>
      <c r="L301" s="254"/>
      <c r="M301" s="255"/>
      <c r="N301" s="256"/>
      <c r="O301" s="256"/>
      <c r="P301" s="256"/>
      <c r="Q301" s="256"/>
      <c r="R301" s="256"/>
      <c r="S301" s="256"/>
      <c r="T301" s="257"/>
      <c r="AT301" s="258" t="s">
        <v>136</v>
      </c>
      <c r="AU301" s="258" t="s">
        <v>85</v>
      </c>
      <c r="AV301" s="13" t="s">
        <v>134</v>
      </c>
      <c r="AW301" s="13" t="s">
        <v>31</v>
      </c>
      <c r="AX301" s="13" t="s">
        <v>83</v>
      </c>
      <c r="AY301" s="258" t="s">
        <v>127</v>
      </c>
    </row>
    <row r="302" s="1" customFormat="1" ht="24" customHeight="1">
      <c r="B302" s="37"/>
      <c r="C302" s="223" t="s">
        <v>360</v>
      </c>
      <c r="D302" s="223" t="s">
        <v>129</v>
      </c>
      <c r="E302" s="224" t="s">
        <v>273</v>
      </c>
      <c r="F302" s="225" t="s">
        <v>274</v>
      </c>
      <c r="G302" s="226" t="s">
        <v>231</v>
      </c>
      <c r="H302" s="227">
        <v>6.75</v>
      </c>
      <c r="I302" s="228"/>
      <c r="J302" s="229">
        <f>ROUND(I302*H302,2)</f>
        <v>0</v>
      </c>
      <c r="K302" s="225" t="s">
        <v>133</v>
      </c>
      <c r="L302" s="42"/>
      <c r="M302" s="230" t="s">
        <v>1</v>
      </c>
      <c r="N302" s="231" t="s">
        <v>40</v>
      </c>
      <c r="O302" s="85"/>
      <c r="P302" s="232">
        <f>O302*H302</f>
        <v>0</v>
      </c>
      <c r="Q302" s="232">
        <v>0</v>
      </c>
      <c r="R302" s="232">
        <f>Q302*H302</f>
        <v>0</v>
      </c>
      <c r="S302" s="232">
        <v>0</v>
      </c>
      <c r="T302" s="233">
        <f>S302*H302</f>
        <v>0</v>
      </c>
      <c r="AR302" s="234" t="s">
        <v>134</v>
      </c>
      <c r="AT302" s="234" t="s">
        <v>129</v>
      </c>
      <c r="AU302" s="234" t="s">
        <v>85</v>
      </c>
      <c r="AY302" s="16" t="s">
        <v>127</v>
      </c>
      <c r="BE302" s="235">
        <f>IF(N302="základní",J302,0)</f>
        <v>0</v>
      </c>
      <c r="BF302" s="235">
        <f>IF(N302="snížená",J302,0)</f>
        <v>0</v>
      </c>
      <c r="BG302" s="235">
        <f>IF(N302="zákl. přenesená",J302,0)</f>
        <v>0</v>
      </c>
      <c r="BH302" s="235">
        <f>IF(N302="sníž. přenesená",J302,0)</f>
        <v>0</v>
      </c>
      <c r="BI302" s="235">
        <f>IF(N302="nulová",J302,0)</f>
        <v>0</v>
      </c>
      <c r="BJ302" s="16" t="s">
        <v>83</v>
      </c>
      <c r="BK302" s="235">
        <f>ROUND(I302*H302,2)</f>
        <v>0</v>
      </c>
      <c r="BL302" s="16" t="s">
        <v>134</v>
      </c>
      <c r="BM302" s="234" t="s">
        <v>847</v>
      </c>
    </row>
    <row r="303" s="14" customFormat="1">
      <c r="B303" s="261"/>
      <c r="C303" s="262"/>
      <c r="D303" s="238" t="s">
        <v>136</v>
      </c>
      <c r="E303" s="263" t="s">
        <v>1</v>
      </c>
      <c r="F303" s="264" t="s">
        <v>848</v>
      </c>
      <c r="G303" s="262"/>
      <c r="H303" s="263" t="s">
        <v>1</v>
      </c>
      <c r="I303" s="265"/>
      <c r="J303" s="262"/>
      <c r="K303" s="262"/>
      <c r="L303" s="266"/>
      <c r="M303" s="267"/>
      <c r="N303" s="268"/>
      <c r="O303" s="268"/>
      <c r="P303" s="268"/>
      <c r="Q303" s="268"/>
      <c r="R303" s="268"/>
      <c r="S303" s="268"/>
      <c r="T303" s="269"/>
      <c r="AT303" s="270" t="s">
        <v>136</v>
      </c>
      <c r="AU303" s="270" t="s">
        <v>85</v>
      </c>
      <c r="AV303" s="14" t="s">
        <v>83</v>
      </c>
      <c r="AW303" s="14" t="s">
        <v>31</v>
      </c>
      <c r="AX303" s="14" t="s">
        <v>75</v>
      </c>
      <c r="AY303" s="270" t="s">
        <v>127</v>
      </c>
    </row>
    <row r="304" s="12" customFormat="1">
      <c r="B304" s="236"/>
      <c r="C304" s="237"/>
      <c r="D304" s="238" t="s">
        <v>136</v>
      </c>
      <c r="E304" s="239" t="s">
        <v>1</v>
      </c>
      <c r="F304" s="240" t="s">
        <v>827</v>
      </c>
      <c r="G304" s="237"/>
      <c r="H304" s="241">
        <v>6.75</v>
      </c>
      <c r="I304" s="242"/>
      <c r="J304" s="237"/>
      <c r="K304" s="237"/>
      <c r="L304" s="243"/>
      <c r="M304" s="244"/>
      <c r="N304" s="245"/>
      <c r="O304" s="245"/>
      <c r="P304" s="245"/>
      <c r="Q304" s="245"/>
      <c r="R304" s="245"/>
      <c r="S304" s="245"/>
      <c r="T304" s="246"/>
      <c r="AT304" s="247" t="s">
        <v>136</v>
      </c>
      <c r="AU304" s="247" t="s">
        <v>85</v>
      </c>
      <c r="AV304" s="12" t="s">
        <v>85</v>
      </c>
      <c r="AW304" s="12" t="s">
        <v>31</v>
      </c>
      <c r="AX304" s="12" t="s">
        <v>83</v>
      </c>
      <c r="AY304" s="247" t="s">
        <v>127</v>
      </c>
    </row>
    <row r="305" s="1" customFormat="1" ht="24" customHeight="1">
      <c r="B305" s="37"/>
      <c r="C305" s="223" t="s">
        <v>368</v>
      </c>
      <c r="D305" s="223" t="s">
        <v>129</v>
      </c>
      <c r="E305" s="224" t="s">
        <v>849</v>
      </c>
      <c r="F305" s="225" t="s">
        <v>850</v>
      </c>
      <c r="G305" s="226" t="s">
        <v>231</v>
      </c>
      <c r="H305" s="227">
        <v>6.75</v>
      </c>
      <c r="I305" s="228"/>
      <c r="J305" s="229">
        <f>ROUND(I305*H305,2)</f>
        <v>0</v>
      </c>
      <c r="K305" s="225" t="s">
        <v>1</v>
      </c>
      <c r="L305" s="42"/>
      <c r="M305" s="230" t="s">
        <v>1</v>
      </c>
      <c r="N305" s="231" t="s">
        <v>40</v>
      </c>
      <c r="O305" s="85"/>
      <c r="P305" s="232">
        <f>O305*H305</f>
        <v>0</v>
      </c>
      <c r="Q305" s="232">
        <v>0.19950000000000001</v>
      </c>
      <c r="R305" s="232">
        <f>Q305*H305</f>
        <v>1.346625</v>
      </c>
      <c r="S305" s="232">
        <v>0</v>
      </c>
      <c r="T305" s="233">
        <f>S305*H305</f>
        <v>0</v>
      </c>
      <c r="AR305" s="234" t="s">
        <v>134</v>
      </c>
      <c r="AT305" s="234" t="s">
        <v>129</v>
      </c>
      <c r="AU305" s="234" t="s">
        <v>85</v>
      </c>
      <c r="AY305" s="16" t="s">
        <v>127</v>
      </c>
      <c r="BE305" s="235">
        <f>IF(N305="základní",J305,0)</f>
        <v>0</v>
      </c>
      <c r="BF305" s="235">
        <f>IF(N305="snížená",J305,0)</f>
        <v>0</v>
      </c>
      <c r="BG305" s="235">
        <f>IF(N305="zákl. přenesená",J305,0)</f>
        <v>0</v>
      </c>
      <c r="BH305" s="235">
        <f>IF(N305="sníž. přenesená",J305,0)</f>
        <v>0</v>
      </c>
      <c r="BI305" s="235">
        <f>IF(N305="nulová",J305,0)</f>
        <v>0</v>
      </c>
      <c r="BJ305" s="16" t="s">
        <v>83</v>
      </c>
      <c r="BK305" s="235">
        <f>ROUND(I305*H305,2)</f>
        <v>0</v>
      </c>
      <c r="BL305" s="16" t="s">
        <v>134</v>
      </c>
      <c r="BM305" s="234" t="s">
        <v>851</v>
      </c>
    </row>
    <row r="306" s="1" customFormat="1">
      <c r="B306" s="37"/>
      <c r="C306" s="38"/>
      <c r="D306" s="238" t="s">
        <v>164</v>
      </c>
      <c r="E306" s="38"/>
      <c r="F306" s="259" t="s">
        <v>852</v>
      </c>
      <c r="G306" s="38"/>
      <c r="H306" s="38"/>
      <c r="I306" s="138"/>
      <c r="J306" s="38"/>
      <c r="K306" s="38"/>
      <c r="L306" s="42"/>
      <c r="M306" s="260"/>
      <c r="N306" s="85"/>
      <c r="O306" s="85"/>
      <c r="P306" s="85"/>
      <c r="Q306" s="85"/>
      <c r="R306" s="85"/>
      <c r="S306" s="85"/>
      <c r="T306" s="86"/>
      <c r="AT306" s="16" t="s">
        <v>164</v>
      </c>
      <c r="AU306" s="16" t="s">
        <v>85</v>
      </c>
    </row>
    <row r="307" s="12" customFormat="1">
      <c r="B307" s="236"/>
      <c r="C307" s="237"/>
      <c r="D307" s="238" t="s">
        <v>136</v>
      </c>
      <c r="E307" s="239" t="s">
        <v>1</v>
      </c>
      <c r="F307" s="240" t="s">
        <v>827</v>
      </c>
      <c r="G307" s="237"/>
      <c r="H307" s="241">
        <v>6.75</v>
      </c>
      <c r="I307" s="242"/>
      <c r="J307" s="237"/>
      <c r="K307" s="237"/>
      <c r="L307" s="243"/>
      <c r="M307" s="244"/>
      <c r="N307" s="245"/>
      <c r="O307" s="245"/>
      <c r="P307" s="245"/>
      <c r="Q307" s="245"/>
      <c r="R307" s="245"/>
      <c r="S307" s="245"/>
      <c r="T307" s="246"/>
      <c r="AT307" s="247" t="s">
        <v>136</v>
      </c>
      <c r="AU307" s="247" t="s">
        <v>85</v>
      </c>
      <c r="AV307" s="12" t="s">
        <v>85</v>
      </c>
      <c r="AW307" s="12" t="s">
        <v>31</v>
      </c>
      <c r="AX307" s="12" t="s">
        <v>83</v>
      </c>
      <c r="AY307" s="247" t="s">
        <v>127</v>
      </c>
    </row>
    <row r="308" s="1" customFormat="1" ht="24" customHeight="1">
      <c r="B308" s="37"/>
      <c r="C308" s="223" t="s">
        <v>598</v>
      </c>
      <c r="D308" s="223" t="s">
        <v>129</v>
      </c>
      <c r="E308" s="224" t="s">
        <v>609</v>
      </c>
      <c r="F308" s="225" t="s">
        <v>610</v>
      </c>
      <c r="G308" s="226" t="s">
        <v>231</v>
      </c>
      <c r="H308" s="227">
        <v>6.75</v>
      </c>
      <c r="I308" s="228"/>
      <c r="J308" s="229">
        <f>ROUND(I308*H308,2)</f>
        <v>0</v>
      </c>
      <c r="K308" s="225" t="s">
        <v>133</v>
      </c>
      <c r="L308" s="42"/>
      <c r="M308" s="230" t="s">
        <v>1</v>
      </c>
      <c r="N308" s="231" t="s">
        <v>40</v>
      </c>
      <c r="O308" s="85"/>
      <c r="P308" s="232">
        <f>O308*H308</f>
        <v>0</v>
      </c>
      <c r="Q308" s="232">
        <v>0.00158</v>
      </c>
      <c r="R308" s="232">
        <f>Q308*H308</f>
        <v>0.010665000000000001</v>
      </c>
      <c r="S308" s="232">
        <v>0</v>
      </c>
      <c r="T308" s="233">
        <f>S308*H308</f>
        <v>0</v>
      </c>
      <c r="AR308" s="234" t="s">
        <v>134</v>
      </c>
      <c r="AT308" s="234" t="s">
        <v>129</v>
      </c>
      <c r="AU308" s="234" t="s">
        <v>85</v>
      </c>
      <c r="AY308" s="16" t="s">
        <v>127</v>
      </c>
      <c r="BE308" s="235">
        <f>IF(N308="základní",J308,0)</f>
        <v>0</v>
      </c>
      <c r="BF308" s="235">
        <f>IF(N308="snížená",J308,0)</f>
        <v>0</v>
      </c>
      <c r="BG308" s="235">
        <f>IF(N308="zákl. přenesená",J308,0)</f>
        <v>0</v>
      </c>
      <c r="BH308" s="235">
        <f>IF(N308="sníž. přenesená",J308,0)</f>
        <v>0</v>
      </c>
      <c r="BI308" s="235">
        <f>IF(N308="nulová",J308,0)</f>
        <v>0</v>
      </c>
      <c r="BJ308" s="16" t="s">
        <v>83</v>
      </c>
      <c r="BK308" s="235">
        <f>ROUND(I308*H308,2)</f>
        <v>0</v>
      </c>
      <c r="BL308" s="16" t="s">
        <v>134</v>
      </c>
      <c r="BM308" s="234" t="s">
        <v>853</v>
      </c>
    </row>
    <row r="309" s="12" customFormat="1">
      <c r="B309" s="236"/>
      <c r="C309" s="237"/>
      <c r="D309" s="238" t="s">
        <v>136</v>
      </c>
      <c r="E309" s="239" t="s">
        <v>1</v>
      </c>
      <c r="F309" s="240" t="s">
        <v>827</v>
      </c>
      <c r="G309" s="237"/>
      <c r="H309" s="241">
        <v>6.75</v>
      </c>
      <c r="I309" s="242"/>
      <c r="J309" s="237"/>
      <c r="K309" s="237"/>
      <c r="L309" s="243"/>
      <c r="M309" s="244"/>
      <c r="N309" s="245"/>
      <c r="O309" s="245"/>
      <c r="P309" s="245"/>
      <c r="Q309" s="245"/>
      <c r="R309" s="245"/>
      <c r="S309" s="245"/>
      <c r="T309" s="246"/>
      <c r="AT309" s="247" t="s">
        <v>136</v>
      </c>
      <c r="AU309" s="247" t="s">
        <v>85</v>
      </c>
      <c r="AV309" s="12" t="s">
        <v>85</v>
      </c>
      <c r="AW309" s="12" t="s">
        <v>31</v>
      </c>
      <c r="AX309" s="12" t="s">
        <v>83</v>
      </c>
      <c r="AY309" s="247" t="s">
        <v>127</v>
      </c>
    </row>
    <row r="310" s="11" customFormat="1" ht="22.8" customHeight="1">
      <c r="B310" s="207"/>
      <c r="C310" s="208"/>
      <c r="D310" s="209" t="s">
        <v>74</v>
      </c>
      <c r="E310" s="221" t="s">
        <v>286</v>
      </c>
      <c r="F310" s="221" t="s">
        <v>287</v>
      </c>
      <c r="G310" s="208"/>
      <c r="H310" s="208"/>
      <c r="I310" s="211"/>
      <c r="J310" s="222">
        <f>BK310</f>
        <v>0</v>
      </c>
      <c r="K310" s="208"/>
      <c r="L310" s="213"/>
      <c r="M310" s="214"/>
      <c r="N310" s="215"/>
      <c r="O310" s="215"/>
      <c r="P310" s="216">
        <f>SUM(P311:P314)</f>
        <v>0</v>
      </c>
      <c r="Q310" s="215"/>
      <c r="R310" s="216">
        <f>SUM(R311:R314)</f>
        <v>0</v>
      </c>
      <c r="S310" s="215"/>
      <c r="T310" s="217">
        <f>SUM(T311:T314)</f>
        <v>0</v>
      </c>
      <c r="AR310" s="218" t="s">
        <v>83</v>
      </c>
      <c r="AT310" s="219" t="s">
        <v>74</v>
      </c>
      <c r="AU310" s="219" t="s">
        <v>83</v>
      </c>
      <c r="AY310" s="218" t="s">
        <v>127</v>
      </c>
      <c r="BK310" s="220">
        <f>SUM(BK311:BK314)</f>
        <v>0</v>
      </c>
    </row>
    <row r="311" s="1" customFormat="1" ht="24" customHeight="1">
      <c r="B311" s="37"/>
      <c r="C311" s="223" t="s">
        <v>606</v>
      </c>
      <c r="D311" s="223" t="s">
        <v>129</v>
      </c>
      <c r="E311" s="224" t="s">
        <v>289</v>
      </c>
      <c r="F311" s="225" t="s">
        <v>290</v>
      </c>
      <c r="G311" s="226" t="s">
        <v>190</v>
      </c>
      <c r="H311" s="227">
        <v>14.194000000000001</v>
      </c>
      <c r="I311" s="228"/>
      <c r="J311" s="229">
        <f>ROUND(I311*H311,2)</f>
        <v>0</v>
      </c>
      <c r="K311" s="225" t="s">
        <v>133</v>
      </c>
      <c r="L311" s="42"/>
      <c r="M311" s="230" t="s">
        <v>1</v>
      </c>
      <c r="N311" s="231" t="s">
        <v>40</v>
      </c>
      <c r="O311" s="85"/>
      <c r="P311" s="232">
        <f>O311*H311</f>
        <v>0</v>
      </c>
      <c r="Q311" s="232">
        <v>0</v>
      </c>
      <c r="R311" s="232">
        <f>Q311*H311</f>
        <v>0</v>
      </c>
      <c r="S311" s="232">
        <v>0</v>
      </c>
      <c r="T311" s="233">
        <f>S311*H311</f>
        <v>0</v>
      </c>
      <c r="AR311" s="234" t="s">
        <v>134</v>
      </c>
      <c r="AT311" s="234" t="s">
        <v>129</v>
      </c>
      <c r="AU311" s="234" t="s">
        <v>85</v>
      </c>
      <c r="AY311" s="16" t="s">
        <v>127</v>
      </c>
      <c r="BE311" s="235">
        <f>IF(N311="základní",J311,0)</f>
        <v>0</v>
      </c>
      <c r="BF311" s="235">
        <f>IF(N311="snížená",J311,0)</f>
        <v>0</v>
      </c>
      <c r="BG311" s="235">
        <f>IF(N311="zákl. přenesená",J311,0)</f>
        <v>0</v>
      </c>
      <c r="BH311" s="235">
        <f>IF(N311="sníž. přenesená",J311,0)</f>
        <v>0</v>
      </c>
      <c r="BI311" s="235">
        <f>IF(N311="nulová",J311,0)</f>
        <v>0</v>
      </c>
      <c r="BJ311" s="16" t="s">
        <v>83</v>
      </c>
      <c r="BK311" s="235">
        <f>ROUND(I311*H311,2)</f>
        <v>0</v>
      </c>
      <c r="BL311" s="16" t="s">
        <v>134</v>
      </c>
      <c r="BM311" s="234" t="s">
        <v>854</v>
      </c>
    </row>
    <row r="312" s="1" customFormat="1" ht="36" customHeight="1">
      <c r="B312" s="37"/>
      <c r="C312" s="223" t="s">
        <v>608</v>
      </c>
      <c r="D312" s="223" t="s">
        <v>129</v>
      </c>
      <c r="E312" s="224" t="s">
        <v>297</v>
      </c>
      <c r="F312" s="225" t="s">
        <v>298</v>
      </c>
      <c r="G312" s="226" t="s">
        <v>190</v>
      </c>
      <c r="H312" s="227">
        <v>14.194000000000001</v>
      </c>
      <c r="I312" s="228"/>
      <c r="J312" s="229">
        <f>ROUND(I312*H312,2)</f>
        <v>0</v>
      </c>
      <c r="K312" s="225" t="s">
        <v>133</v>
      </c>
      <c r="L312" s="42"/>
      <c r="M312" s="230" t="s">
        <v>1</v>
      </c>
      <c r="N312" s="231" t="s">
        <v>40</v>
      </c>
      <c r="O312" s="85"/>
      <c r="P312" s="232">
        <f>O312*H312</f>
        <v>0</v>
      </c>
      <c r="Q312" s="232">
        <v>0</v>
      </c>
      <c r="R312" s="232">
        <f>Q312*H312</f>
        <v>0</v>
      </c>
      <c r="S312" s="232">
        <v>0</v>
      </c>
      <c r="T312" s="233">
        <f>S312*H312</f>
        <v>0</v>
      </c>
      <c r="AR312" s="234" t="s">
        <v>134</v>
      </c>
      <c r="AT312" s="234" t="s">
        <v>129</v>
      </c>
      <c r="AU312" s="234" t="s">
        <v>85</v>
      </c>
      <c r="AY312" s="16" t="s">
        <v>127</v>
      </c>
      <c r="BE312" s="235">
        <f>IF(N312="základní",J312,0)</f>
        <v>0</v>
      </c>
      <c r="BF312" s="235">
        <f>IF(N312="snížená",J312,0)</f>
        <v>0</v>
      </c>
      <c r="BG312" s="235">
        <f>IF(N312="zákl. přenesená",J312,0)</f>
        <v>0</v>
      </c>
      <c r="BH312" s="235">
        <f>IF(N312="sníž. přenesená",J312,0)</f>
        <v>0</v>
      </c>
      <c r="BI312" s="235">
        <f>IF(N312="nulová",J312,0)</f>
        <v>0</v>
      </c>
      <c r="BJ312" s="16" t="s">
        <v>83</v>
      </c>
      <c r="BK312" s="235">
        <f>ROUND(I312*H312,2)</f>
        <v>0</v>
      </c>
      <c r="BL312" s="16" t="s">
        <v>134</v>
      </c>
      <c r="BM312" s="234" t="s">
        <v>855</v>
      </c>
    </row>
    <row r="313" s="1" customFormat="1" ht="48" customHeight="1">
      <c r="B313" s="37"/>
      <c r="C313" s="223" t="s">
        <v>612</v>
      </c>
      <c r="D313" s="223" t="s">
        <v>129</v>
      </c>
      <c r="E313" s="224" t="s">
        <v>301</v>
      </c>
      <c r="F313" s="225" t="s">
        <v>302</v>
      </c>
      <c r="G313" s="226" t="s">
        <v>190</v>
      </c>
      <c r="H313" s="227">
        <v>170.328</v>
      </c>
      <c r="I313" s="228"/>
      <c r="J313" s="229">
        <f>ROUND(I313*H313,2)</f>
        <v>0</v>
      </c>
      <c r="K313" s="225" t="s">
        <v>133</v>
      </c>
      <c r="L313" s="42"/>
      <c r="M313" s="230" t="s">
        <v>1</v>
      </c>
      <c r="N313" s="231" t="s">
        <v>40</v>
      </c>
      <c r="O313" s="85"/>
      <c r="P313" s="232">
        <f>O313*H313</f>
        <v>0</v>
      </c>
      <c r="Q313" s="232">
        <v>0</v>
      </c>
      <c r="R313" s="232">
        <f>Q313*H313</f>
        <v>0</v>
      </c>
      <c r="S313" s="232">
        <v>0</v>
      </c>
      <c r="T313" s="233">
        <f>S313*H313</f>
        <v>0</v>
      </c>
      <c r="AR313" s="234" t="s">
        <v>134</v>
      </c>
      <c r="AT313" s="234" t="s">
        <v>129</v>
      </c>
      <c r="AU313" s="234" t="s">
        <v>85</v>
      </c>
      <c r="AY313" s="16" t="s">
        <v>127</v>
      </c>
      <c r="BE313" s="235">
        <f>IF(N313="základní",J313,0)</f>
        <v>0</v>
      </c>
      <c r="BF313" s="235">
        <f>IF(N313="snížená",J313,0)</f>
        <v>0</v>
      </c>
      <c r="BG313" s="235">
        <f>IF(N313="zákl. přenesená",J313,0)</f>
        <v>0</v>
      </c>
      <c r="BH313" s="235">
        <f>IF(N313="sníž. přenesená",J313,0)</f>
        <v>0</v>
      </c>
      <c r="BI313" s="235">
        <f>IF(N313="nulová",J313,0)</f>
        <v>0</v>
      </c>
      <c r="BJ313" s="16" t="s">
        <v>83</v>
      </c>
      <c r="BK313" s="235">
        <f>ROUND(I313*H313,2)</f>
        <v>0</v>
      </c>
      <c r="BL313" s="16" t="s">
        <v>134</v>
      </c>
      <c r="BM313" s="234" t="s">
        <v>856</v>
      </c>
    </row>
    <row r="314" s="12" customFormat="1">
      <c r="B314" s="236"/>
      <c r="C314" s="237"/>
      <c r="D314" s="238" t="s">
        <v>136</v>
      </c>
      <c r="E314" s="239" t="s">
        <v>1</v>
      </c>
      <c r="F314" s="240" t="s">
        <v>857</v>
      </c>
      <c r="G314" s="237"/>
      <c r="H314" s="241">
        <v>170.328</v>
      </c>
      <c r="I314" s="242"/>
      <c r="J314" s="237"/>
      <c r="K314" s="237"/>
      <c r="L314" s="243"/>
      <c r="M314" s="244"/>
      <c r="N314" s="245"/>
      <c r="O314" s="245"/>
      <c r="P314" s="245"/>
      <c r="Q314" s="245"/>
      <c r="R314" s="245"/>
      <c r="S314" s="245"/>
      <c r="T314" s="246"/>
      <c r="AT314" s="247" t="s">
        <v>136</v>
      </c>
      <c r="AU314" s="247" t="s">
        <v>85</v>
      </c>
      <c r="AV314" s="12" t="s">
        <v>85</v>
      </c>
      <c r="AW314" s="12" t="s">
        <v>31</v>
      </c>
      <c r="AX314" s="12" t="s">
        <v>83</v>
      </c>
      <c r="AY314" s="247" t="s">
        <v>127</v>
      </c>
    </row>
    <row r="315" s="11" customFormat="1" ht="22.8" customHeight="1">
      <c r="B315" s="207"/>
      <c r="C315" s="208"/>
      <c r="D315" s="209" t="s">
        <v>74</v>
      </c>
      <c r="E315" s="221" t="s">
        <v>306</v>
      </c>
      <c r="F315" s="221" t="s">
        <v>307</v>
      </c>
      <c r="G315" s="208"/>
      <c r="H315" s="208"/>
      <c r="I315" s="211"/>
      <c r="J315" s="222">
        <f>BK315</f>
        <v>0</v>
      </c>
      <c r="K315" s="208"/>
      <c r="L315" s="213"/>
      <c r="M315" s="214"/>
      <c r="N315" s="215"/>
      <c r="O315" s="215"/>
      <c r="P315" s="216">
        <f>P316</f>
        <v>0</v>
      </c>
      <c r="Q315" s="215"/>
      <c r="R315" s="216">
        <f>R316</f>
        <v>0</v>
      </c>
      <c r="S315" s="215"/>
      <c r="T315" s="217">
        <f>T316</f>
        <v>0</v>
      </c>
      <c r="AR315" s="218" t="s">
        <v>83</v>
      </c>
      <c r="AT315" s="219" t="s">
        <v>74</v>
      </c>
      <c r="AU315" s="219" t="s">
        <v>83</v>
      </c>
      <c r="AY315" s="218" t="s">
        <v>127</v>
      </c>
      <c r="BK315" s="220">
        <f>BK316</f>
        <v>0</v>
      </c>
    </row>
    <row r="316" s="1" customFormat="1" ht="24" customHeight="1">
      <c r="B316" s="37"/>
      <c r="C316" s="223" t="s">
        <v>614</v>
      </c>
      <c r="D316" s="223" t="s">
        <v>129</v>
      </c>
      <c r="E316" s="224" t="s">
        <v>309</v>
      </c>
      <c r="F316" s="225" t="s">
        <v>310</v>
      </c>
      <c r="G316" s="226" t="s">
        <v>190</v>
      </c>
      <c r="H316" s="227">
        <v>1385.895</v>
      </c>
      <c r="I316" s="228"/>
      <c r="J316" s="229">
        <f>ROUND(I316*H316,2)</f>
        <v>0</v>
      </c>
      <c r="K316" s="225" t="s">
        <v>133</v>
      </c>
      <c r="L316" s="42"/>
      <c r="M316" s="230" t="s">
        <v>1</v>
      </c>
      <c r="N316" s="231" t="s">
        <v>40</v>
      </c>
      <c r="O316" s="85"/>
      <c r="P316" s="232">
        <f>O316*H316</f>
        <v>0</v>
      </c>
      <c r="Q316" s="232">
        <v>0</v>
      </c>
      <c r="R316" s="232">
        <f>Q316*H316</f>
        <v>0</v>
      </c>
      <c r="S316" s="232">
        <v>0</v>
      </c>
      <c r="T316" s="233">
        <f>S316*H316</f>
        <v>0</v>
      </c>
      <c r="AR316" s="234" t="s">
        <v>134</v>
      </c>
      <c r="AT316" s="234" t="s">
        <v>129</v>
      </c>
      <c r="AU316" s="234" t="s">
        <v>85</v>
      </c>
      <c r="AY316" s="16" t="s">
        <v>127</v>
      </c>
      <c r="BE316" s="235">
        <f>IF(N316="základní",J316,0)</f>
        <v>0</v>
      </c>
      <c r="BF316" s="235">
        <f>IF(N316="snížená",J316,0)</f>
        <v>0</v>
      </c>
      <c r="BG316" s="235">
        <f>IF(N316="zákl. přenesená",J316,0)</f>
        <v>0</v>
      </c>
      <c r="BH316" s="235">
        <f>IF(N316="sníž. přenesená",J316,0)</f>
        <v>0</v>
      </c>
      <c r="BI316" s="235">
        <f>IF(N316="nulová",J316,0)</f>
        <v>0</v>
      </c>
      <c r="BJ316" s="16" t="s">
        <v>83</v>
      </c>
      <c r="BK316" s="235">
        <f>ROUND(I316*H316,2)</f>
        <v>0</v>
      </c>
      <c r="BL316" s="16" t="s">
        <v>134</v>
      </c>
      <c r="BM316" s="234" t="s">
        <v>858</v>
      </c>
    </row>
    <row r="317" s="11" customFormat="1" ht="25.92" customHeight="1">
      <c r="B317" s="207"/>
      <c r="C317" s="208"/>
      <c r="D317" s="209" t="s">
        <v>74</v>
      </c>
      <c r="E317" s="210" t="s">
        <v>312</v>
      </c>
      <c r="F317" s="210" t="s">
        <v>313</v>
      </c>
      <c r="G317" s="208"/>
      <c r="H317" s="208"/>
      <c r="I317" s="211"/>
      <c r="J317" s="212">
        <f>BK317</f>
        <v>0</v>
      </c>
      <c r="K317" s="208"/>
      <c r="L317" s="213"/>
      <c r="M317" s="214"/>
      <c r="N317" s="215"/>
      <c r="O317" s="215"/>
      <c r="P317" s="216">
        <f>SUM(P318:P329)</f>
        <v>0</v>
      </c>
      <c r="Q317" s="215"/>
      <c r="R317" s="216">
        <f>SUM(R318:R329)</f>
        <v>0</v>
      </c>
      <c r="S317" s="215"/>
      <c r="T317" s="217">
        <f>SUM(T318:T329)</f>
        <v>0</v>
      </c>
      <c r="AR317" s="218" t="s">
        <v>134</v>
      </c>
      <c r="AT317" s="219" t="s">
        <v>74</v>
      </c>
      <c r="AU317" s="219" t="s">
        <v>75</v>
      </c>
      <c r="AY317" s="218" t="s">
        <v>127</v>
      </c>
      <c r="BK317" s="220">
        <f>SUM(BK318:BK329)</f>
        <v>0</v>
      </c>
    </row>
    <row r="318" s="1" customFormat="1" ht="16.5" customHeight="1">
      <c r="B318" s="37"/>
      <c r="C318" s="223" t="s">
        <v>616</v>
      </c>
      <c r="D318" s="223" t="s">
        <v>129</v>
      </c>
      <c r="E318" s="224" t="s">
        <v>315</v>
      </c>
      <c r="F318" s="225" t="s">
        <v>316</v>
      </c>
      <c r="G318" s="226" t="s">
        <v>317</v>
      </c>
      <c r="H318" s="227">
        <v>0.34000000000000002</v>
      </c>
      <c r="I318" s="228"/>
      <c r="J318" s="229">
        <f>ROUND(I318*H318,2)</f>
        <v>0</v>
      </c>
      <c r="K318" s="225" t="s">
        <v>1</v>
      </c>
      <c r="L318" s="42"/>
      <c r="M318" s="230" t="s">
        <v>1</v>
      </c>
      <c r="N318" s="231" t="s">
        <v>40</v>
      </c>
      <c r="O318" s="85"/>
      <c r="P318" s="232">
        <f>O318*H318</f>
        <v>0</v>
      </c>
      <c r="Q318" s="232">
        <v>0</v>
      </c>
      <c r="R318" s="232">
        <f>Q318*H318</f>
        <v>0</v>
      </c>
      <c r="S318" s="232">
        <v>0</v>
      </c>
      <c r="T318" s="233">
        <f>S318*H318</f>
        <v>0</v>
      </c>
      <c r="AR318" s="234" t="s">
        <v>318</v>
      </c>
      <c r="AT318" s="234" t="s">
        <v>129</v>
      </c>
      <c r="AU318" s="234" t="s">
        <v>83</v>
      </c>
      <c r="AY318" s="16" t="s">
        <v>127</v>
      </c>
      <c r="BE318" s="235">
        <f>IF(N318="základní",J318,0)</f>
        <v>0</v>
      </c>
      <c r="BF318" s="235">
        <f>IF(N318="snížená",J318,0)</f>
        <v>0</v>
      </c>
      <c r="BG318" s="235">
        <f>IF(N318="zákl. přenesená",J318,0)</f>
        <v>0</v>
      </c>
      <c r="BH318" s="235">
        <f>IF(N318="sníž. přenesená",J318,0)</f>
        <v>0</v>
      </c>
      <c r="BI318" s="235">
        <f>IF(N318="nulová",J318,0)</f>
        <v>0</v>
      </c>
      <c r="BJ318" s="16" t="s">
        <v>83</v>
      </c>
      <c r="BK318" s="235">
        <f>ROUND(I318*H318,2)</f>
        <v>0</v>
      </c>
      <c r="BL318" s="16" t="s">
        <v>318</v>
      </c>
      <c r="BM318" s="234" t="s">
        <v>859</v>
      </c>
    </row>
    <row r="319" s="1" customFormat="1">
      <c r="B319" s="37"/>
      <c r="C319" s="38"/>
      <c r="D319" s="238" t="s">
        <v>164</v>
      </c>
      <c r="E319" s="38"/>
      <c r="F319" s="259" t="s">
        <v>320</v>
      </c>
      <c r="G319" s="38"/>
      <c r="H319" s="38"/>
      <c r="I319" s="138"/>
      <c r="J319" s="38"/>
      <c r="K319" s="38"/>
      <c r="L319" s="42"/>
      <c r="M319" s="260"/>
      <c r="N319" s="85"/>
      <c r="O319" s="85"/>
      <c r="P319" s="85"/>
      <c r="Q319" s="85"/>
      <c r="R319" s="85"/>
      <c r="S319" s="85"/>
      <c r="T319" s="86"/>
      <c r="AT319" s="16" t="s">
        <v>164</v>
      </c>
      <c r="AU319" s="16" t="s">
        <v>83</v>
      </c>
    </row>
    <row r="320" s="1" customFormat="1" ht="36" customHeight="1">
      <c r="B320" s="37"/>
      <c r="C320" s="223" t="s">
        <v>618</v>
      </c>
      <c r="D320" s="223" t="s">
        <v>129</v>
      </c>
      <c r="E320" s="224" t="s">
        <v>361</v>
      </c>
      <c r="F320" s="225" t="s">
        <v>362</v>
      </c>
      <c r="G320" s="226" t="s">
        <v>317</v>
      </c>
      <c r="H320" s="227">
        <v>0.34000000000000002</v>
      </c>
      <c r="I320" s="228"/>
      <c r="J320" s="229">
        <f>ROUND(I320*H320,2)</f>
        <v>0</v>
      </c>
      <c r="K320" s="225" t="s">
        <v>1</v>
      </c>
      <c r="L320" s="42"/>
      <c r="M320" s="230" t="s">
        <v>1</v>
      </c>
      <c r="N320" s="231" t="s">
        <v>40</v>
      </c>
      <c r="O320" s="85"/>
      <c r="P320" s="232">
        <f>O320*H320</f>
        <v>0</v>
      </c>
      <c r="Q320" s="232">
        <v>0</v>
      </c>
      <c r="R320" s="232">
        <f>Q320*H320</f>
        <v>0</v>
      </c>
      <c r="S320" s="232">
        <v>0</v>
      </c>
      <c r="T320" s="233">
        <f>S320*H320</f>
        <v>0</v>
      </c>
      <c r="AR320" s="234" t="s">
        <v>318</v>
      </c>
      <c r="AT320" s="234" t="s">
        <v>129</v>
      </c>
      <c r="AU320" s="234" t="s">
        <v>83</v>
      </c>
      <c r="AY320" s="16" t="s">
        <v>127</v>
      </c>
      <c r="BE320" s="235">
        <f>IF(N320="základní",J320,0)</f>
        <v>0</v>
      </c>
      <c r="BF320" s="235">
        <f>IF(N320="snížená",J320,0)</f>
        <v>0</v>
      </c>
      <c r="BG320" s="235">
        <f>IF(N320="zákl. přenesená",J320,0)</f>
        <v>0</v>
      </c>
      <c r="BH320" s="235">
        <f>IF(N320="sníž. přenesená",J320,0)</f>
        <v>0</v>
      </c>
      <c r="BI320" s="235">
        <f>IF(N320="nulová",J320,0)</f>
        <v>0</v>
      </c>
      <c r="BJ320" s="16" t="s">
        <v>83</v>
      </c>
      <c r="BK320" s="235">
        <f>ROUND(I320*H320,2)</f>
        <v>0</v>
      </c>
      <c r="BL320" s="16" t="s">
        <v>318</v>
      </c>
      <c r="BM320" s="234" t="s">
        <v>860</v>
      </c>
    </row>
    <row r="321" s="1" customFormat="1" ht="36" customHeight="1">
      <c r="B321" s="37"/>
      <c r="C321" s="223" t="s">
        <v>621</v>
      </c>
      <c r="D321" s="223" t="s">
        <v>129</v>
      </c>
      <c r="E321" s="224" t="s">
        <v>331</v>
      </c>
      <c r="F321" s="225" t="s">
        <v>332</v>
      </c>
      <c r="G321" s="226" t="s">
        <v>317</v>
      </c>
      <c r="H321" s="227">
        <v>0.34000000000000002</v>
      </c>
      <c r="I321" s="228"/>
      <c r="J321" s="229">
        <f>ROUND(I321*H321,2)</f>
        <v>0</v>
      </c>
      <c r="K321" s="225" t="s">
        <v>1</v>
      </c>
      <c r="L321" s="42"/>
      <c r="M321" s="230" t="s">
        <v>1</v>
      </c>
      <c r="N321" s="231" t="s">
        <v>40</v>
      </c>
      <c r="O321" s="85"/>
      <c r="P321" s="232">
        <f>O321*H321</f>
        <v>0</v>
      </c>
      <c r="Q321" s="232">
        <v>0</v>
      </c>
      <c r="R321" s="232">
        <f>Q321*H321</f>
        <v>0</v>
      </c>
      <c r="S321" s="232">
        <v>0</v>
      </c>
      <c r="T321" s="233">
        <f>S321*H321</f>
        <v>0</v>
      </c>
      <c r="AR321" s="234" t="s">
        <v>318</v>
      </c>
      <c r="AT321" s="234" t="s">
        <v>129</v>
      </c>
      <c r="AU321" s="234" t="s">
        <v>83</v>
      </c>
      <c r="AY321" s="16" t="s">
        <v>127</v>
      </c>
      <c r="BE321" s="235">
        <f>IF(N321="základní",J321,0)</f>
        <v>0</v>
      </c>
      <c r="BF321" s="235">
        <f>IF(N321="snížená",J321,0)</f>
        <v>0</v>
      </c>
      <c r="BG321" s="235">
        <f>IF(N321="zákl. přenesená",J321,0)</f>
        <v>0</v>
      </c>
      <c r="BH321" s="235">
        <f>IF(N321="sníž. přenesená",J321,0)</f>
        <v>0</v>
      </c>
      <c r="BI321" s="235">
        <f>IF(N321="nulová",J321,0)</f>
        <v>0</v>
      </c>
      <c r="BJ321" s="16" t="s">
        <v>83</v>
      </c>
      <c r="BK321" s="235">
        <f>ROUND(I321*H321,2)</f>
        <v>0</v>
      </c>
      <c r="BL321" s="16" t="s">
        <v>318</v>
      </c>
      <c r="BM321" s="234" t="s">
        <v>861</v>
      </c>
    </row>
    <row r="322" s="1" customFormat="1">
      <c r="B322" s="37"/>
      <c r="C322" s="38"/>
      <c r="D322" s="238" t="s">
        <v>164</v>
      </c>
      <c r="E322" s="38"/>
      <c r="F322" s="259" t="s">
        <v>334</v>
      </c>
      <c r="G322" s="38"/>
      <c r="H322" s="38"/>
      <c r="I322" s="138"/>
      <c r="J322" s="38"/>
      <c r="K322" s="38"/>
      <c r="L322" s="42"/>
      <c r="M322" s="260"/>
      <c r="N322" s="85"/>
      <c r="O322" s="85"/>
      <c r="P322" s="85"/>
      <c r="Q322" s="85"/>
      <c r="R322" s="85"/>
      <c r="S322" s="85"/>
      <c r="T322" s="86"/>
      <c r="AT322" s="16" t="s">
        <v>164</v>
      </c>
      <c r="AU322" s="16" t="s">
        <v>83</v>
      </c>
    </row>
    <row r="323" s="1" customFormat="1" ht="16.5" customHeight="1">
      <c r="B323" s="37"/>
      <c r="C323" s="223" t="s">
        <v>623</v>
      </c>
      <c r="D323" s="223" t="s">
        <v>129</v>
      </c>
      <c r="E323" s="224" t="s">
        <v>336</v>
      </c>
      <c r="F323" s="225" t="s">
        <v>337</v>
      </c>
      <c r="G323" s="226" t="s">
        <v>317</v>
      </c>
      <c r="H323" s="227">
        <v>0.34000000000000002</v>
      </c>
      <c r="I323" s="228"/>
      <c r="J323" s="229">
        <f>ROUND(I323*H323,2)</f>
        <v>0</v>
      </c>
      <c r="K323" s="225" t="s">
        <v>1</v>
      </c>
      <c r="L323" s="42"/>
      <c r="M323" s="230" t="s">
        <v>1</v>
      </c>
      <c r="N323" s="231" t="s">
        <v>40</v>
      </c>
      <c r="O323" s="85"/>
      <c r="P323" s="232">
        <f>O323*H323</f>
        <v>0</v>
      </c>
      <c r="Q323" s="232">
        <v>0</v>
      </c>
      <c r="R323" s="232">
        <f>Q323*H323</f>
        <v>0</v>
      </c>
      <c r="S323" s="232">
        <v>0</v>
      </c>
      <c r="T323" s="233">
        <f>S323*H323</f>
        <v>0</v>
      </c>
      <c r="AR323" s="234" t="s">
        <v>318</v>
      </c>
      <c r="AT323" s="234" t="s">
        <v>129</v>
      </c>
      <c r="AU323" s="234" t="s">
        <v>83</v>
      </c>
      <c r="AY323" s="16" t="s">
        <v>127</v>
      </c>
      <c r="BE323" s="235">
        <f>IF(N323="základní",J323,0)</f>
        <v>0</v>
      </c>
      <c r="BF323" s="235">
        <f>IF(N323="snížená",J323,0)</f>
        <v>0</v>
      </c>
      <c r="BG323" s="235">
        <f>IF(N323="zákl. přenesená",J323,0)</f>
        <v>0</v>
      </c>
      <c r="BH323" s="235">
        <f>IF(N323="sníž. přenesená",J323,0)</f>
        <v>0</v>
      </c>
      <c r="BI323" s="235">
        <f>IF(N323="nulová",J323,0)</f>
        <v>0</v>
      </c>
      <c r="BJ323" s="16" t="s">
        <v>83</v>
      </c>
      <c r="BK323" s="235">
        <f>ROUND(I323*H323,2)</f>
        <v>0</v>
      </c>
      <c r="BL323" s="16" t="s">
        <v>318</v>
      </c>
      <c r="BM323" s="234" t="s">
        <v>862</v>
      </c>
    </row>
    <row r="324" s="1" customFormat="1" ht="16.5" customHeight="1">
      <c r="B324" s="37"/>
      <c r="C324" s="223" t="s">
        <v>625</v>
      </c>
      <c r="D324" s="223" t="s">
        <v>129</v>
      </c>
      <c r="E324" s="224" t="s">
        <v>340</v>
      </c>
      <c r="F324" s="225" t="s">
        <v>341</v>
      </c>
      <c r="G324" s="226" t="s">
        <v>317</v>
      </c>
      <c r="H324" s="227">
        <v>0.34000000000000002</v>
      </c>
      <c r="I324" s="228"/>
      <c r="J324" s="229">
        <f>ROUND(I324*H324,2)</f>
        <v>0</v>
      </c>
      <c r="K324" s="225" t="s">
        <v>1</v>
      </c>
      <c r="L324" s="42"/>
      <c r="M324" s="230" t="s">
        <v>1</v>
      </c>
      <c r="N324" s="231" t="s">
        <v>40</v>
      </c>
      <c r="O324" s="85"/>
      <c r="P324" s="232">
        <f>O324*H324</f>
        <v>0</v>
      </c>
      <c r="Q324" s="232">
        <v>0</v>
      </c>
      <c r="R324" s="232">
        <f>Q324*H324</f>
        <v>0</v>
      </c>
      <c r="S324" s="232">
        <v>0</v>
      </c>
      <c r="T324" s="233">
        <f>S324*H324</f>
        <v>0</v>
      </c>
      <c r="AR324" s="234" t="s">
        <v>318</v>
      </c>
      <c r="AT324" s="234" t="s">
        <v>129</v>
      </c>
      <c r="AU324" s="234" t="s">
        <v>83</v>
      </c>
      <c r="AY324" s="16" t="s">
        <v>127</v>
      </c>
      <c r="BE324" s="235">
        <f>IF(N324="základní",J324,0)</f>
        <v>0</v>
      </c>
      <c r="BF324" s="235">
        <f>IF(N324="snížená",J324,0)</f>
        <v>0</v>
      </c>
      <c r="BG324" s="235">
        <f>IF(N324="zákl. přenesená",J324,0)</f>
        <v>0</v>
      </c>
      <c r="BH324" s="235">
        <f>IF(N324="sníž. přenesená",J324,0)</f>
        <v>0</v>
      </c>
      <c r="BI324" s="235">
        <f>IF(N324="nulová",J324,0)</f>
        <v>0</v>
      </c>
      <c r="BJ324" s="16" t="s">
        <v>83</v>
      </c>
      <c r="BK324" s="235">
        <f>ROUND(I324*H324,2)</f>
        <v>0</v>
      </c>
      <c r="BL324" s="16" t="s">
        <v>318</v>
      </c>
      <c r="BM324" s="234" t="s">
        <v>863</v>
      </c>
    </row>
    <row r="325" s="1" customFormat="1">
      <c r="B325" s="37"/>
      <c r="C325" s="38"/>
      <c r="D325" s="238" t="s">
        <v>164</v>
      </c>
      <c r="E325" s="38"/>
      <c r="F325" s="259" t="s">
        <v>343</v>
      </c>
      <c r="G325" s="38"/>
      <c r="H325" s="38"/>
      <c r="I325" s="138"/>
      <c r="J325" s="38"/>
      <c r="K325" s="38"/>
      <c r="L325" s="42"/>
      <c r="M325" s="260"/>
      <c r="N325" s="85"/>
      <c r="O325" s="85"/>
      <c r="P325" s="85"/>
      <c r="Q325" s="85"/>
      <c r="R325" s="85"/>
      <c r="S325" s="85"/>
      <c r="T325" s="86"/>
      <c r="AT325" s="16" t="s">
        <v>164</v>
      </c>
      <c r="AU325" s="16" t="s">
        <v>83</v>
      </c>
    </row>
    <row r="326" s="1" customFormat="1" ht="24" customHeight="1">
      <c r="B326" s="37"/>
      <c r="C326" s="223" t="s">
        <v>628</v>
      </c>
      <c r="D326" s="223" t="s">
        <v>129</v>
      </c>
      <c r="E326" s="224" t="s">
        <v>345</v>
      </c>
      <c r="F326" s="225" t="s">
        <v>346</v>
      </c>
      <c r="G326" s="226" t="s">
        <v>317</v>
      </c>
      <c r="H326" s="227">
        <v>0.34000000000000002</v>
      </c>
      <c r="I326" s="228"/>
      <c r="J326" s="229">
        <f>ROUND(I326*H326,2)</f>
        <v>0</v>
      </c>
      <c r="K326" s="225" t="s">
        <v>1</v>
      </c>
      <c r="L326" s="42"/>
      <c r="M326" s="230" t="s">
        <v>1</v>
      </c>
      <c r="N326" s="231" t="s">
        <v>40</v>
      </c>
      <c r="O326" s="85"/>
      <c r="P326" s="232">
        <f>O326*H326</f>
        <v>0</v>
      </c>
      <c r="Q326" s="232">
        <v>0</v>
      </c>
      <c r="R326" s="232">
        <f>Q326*H326</f>
        <v>0</v>
      </c>
      <c r="S326" s="232">
        <v>0</v>
      </c>
      <c r="T326" s="233">
        <f>S326*H326</f>
        <v>0</v>
      </c>
      <c r="AR326" s="234" t="s">
        <v>318</v>
      </c>
      <c r="AT326" s="234" t="s">
        <v>129</v>
      </c>
      <c r="AU326" s="234" t="s">
        <v>83</v>
      </c>
      <c r="AY326" s="16" t="s">
        <v>127</v>
      </c>
      <c r="BE326" s="235">
        <f>IF(N326="základní",J326,0)</f>
        <v>0</v>
      </c>
      <c r="BF326" s="235">
        <f>IF(N326="snížená",J326,0)</f>
        <v>0</v>
      </c>
      <c r="BG326" s="235">
        <f>IF(N326="zákl. přenesená",J326,0)</f>
        <v>0</v>
      </c>
      <c r="BH326" s="235">
        <f>IF(N326="sníž. přenesená",J326,0)</f>
        <v>0</v>
      </c>
      <c r="BI326" s="235">
        <f>IF(N326="nulová",J326,0)</f>
        <v>0</v>
      </c>
      <c r="BJ326" s="16" t="s">
        <v>83</v>
      </c>
      <c r="BK326" s="235">
        <f>ROUND(I326*H326,2)</f>
        <v>0</v>
      </c>
      <c r="BL326" s="16" t="s">
        <v>318</v>
      </c>
      <c r="BM326" s="234" t="s">
        <v>864</v>
      </c>
    </row>
    <row r="327" s="1" customFormat="1" ht="24" customHeight="1">
      <c r="B327" s="37"/>
      <c r="C327" s="223" t="s">
        <v>630</v>
      </c>
      <c r="D327" s="223" t="s">
        <v>129</v>
      </c>
      <c r="E327" s="224" t="s">
        <v>349</v>
      </c>
      <c r="F327" s="225" t="s">
        <v>350</v>
      </c>
      <c r="G327" s="226" t="s">
        <v>317</v>
      </c>
      <c r="H327" s="227">
        <v>0.34000000000000002</v>
      </c>
      <c r="I327" s="228"/>
      <c r="J327" s="229">
        <f>ROUND(I327*H327,2)</f>
        <v>0</v>
      </c>
      <c r="K327" s="225" t="s">
        <v>1</v>
      </c>
      <c r="L327" s="42"/>
      <c r="M327" s="230" t="s">
        <v>1</v>
      </c>
      <c r="N327" s="231" t="s">
        <v>40</v>
      </c>
      <c r="O327" s="85"/>
      <c r="P327" s="232">
        <f>O327*H327</f>
        <v>0</v>
      </c>
      <c r="Q327" s="232">
        <v>0</v>
      </c>
      <c r="R327" s="232">
        <f>Q327*H327</f>
        <v>0</v>
      </c>
      <c r="S327" s="232">
        <v>0</v>
      </c>
      <c r="T327" s="233">
        <f>S327*H327</f>
        <v>0</v>
      </c>
      <c r="AR327" s="234" t="s">
        <v>318</v>
      </c>
      <c r="AT327" s="234" t="s">
        <v>129</v>
      </c>
      <c r="AU327" s="234" t="s">
        <v>83</v>
      </c>
      <c r="AY327" s="16" t="s">
        <v>127</v>
      </c>
      <c r="BE327" s="235">
        <f>IF(N327="základní",J327,0)</f>
        <v>0</v>
      </c>
      <c r="BF327" s="235">
        <f>IF(N327="snížená",J327,0)</f>
        <v>0</v>
      </c>
      <c r="BG327" s="235">
        <f>IF(N327="zákl. přenesená",J327,0)</f>
        <v>0</v>
      </c>
      <c r="BH327" s="235">
        <f>IF(N327="sníž. přenesená",J327,0)</f>
        <v>0</v>
      </c>
      <c r="BI327" s="235">
        <f>IF(N327="nulová",J327,0)</f>
        <v>0</v>
      </c>
      <c r="BJ327" s="16" t="s">
        <v>83</v>
      </c>
      <c r="BK327" s="235">
        <f>ROUND(I327*H327,2)</f>
        <v>0</v>
      </c>
      <c r="BL327" s="16" t="s">
        <v>318</v>
      </c>
      <c r="BM327" s="234" t="s">
        <v>865</v>
      </c>
    </row>
    <row r="328" s="1" customFormat="1" ht="24" customHeight="1">
      <c r="B328" s="37"/>
      <c r="C328" s="223" t="s">
        <v>632</v>
      </c>
      <c r="D328" s="223" t="s">
        <v>129</v>
      </c>
      <c r="E328" s="224" t="s">
        <v>353</v>
      </c>
      <c r="F328" s="225" t="s">
        <v>354</v>
      </c>
      <c r="G328" s="226" t="s">
        <v>317</v>
      </c>
      <c r="H328" s="227">
        <v>0.34000000000000002</v>
      </c>
      <c r="I328" s="228"/>
      <c r="J328" s="229">
        <f>ROUND(I328*H328,2)</f>
        <v>0</v>
      </c>
      <c r="K328" s="225" t="s">
        <v>1</v>
      </c>
      <c r="L328" s="42"/>
      <c r="M328" s="230" t="s">
        <v>1</v>
      </c>
      <c r="N328" s="231" t="s">
        <v>40</v>
      </c>
      <c r="O328" s="85"/>
      <c r="P328" s="232">
        <f>O328*H328</f>
        <v>0</v>
      </c>
      <c r="Q328" s="232">
        <v>0</v>
      </c>
      <c r="R328" s="232">
        <f>Q328*H328</f>
        <v>0</v>
      </c>
      <c r="S328" s="232">
        <v>0</v>
      </c>
      <c r="T328" s="233">
        <f>S328*H328</f>
        <v>0</v>
      </c>
      <c r="AR328" s="234" t="s">
        <v>318</v>
      </c>
      <c r="AT328" s="234" t="s">
        <v>129</v>
      </c>
      <c r="AU328" s="234" t="s">
        <v>83</v>
      </c>
      <c r="AY328" s="16" t="s">
        <v>127</v>
      </c>
      <c r="BE328" s="235">
        <f>IF(N328="základní",J328,0)</f>
        <v>0</v>
      </c>
      <c r="BF328" s="235">
        <f>IF(N328="snížená",J328,0)</f>
        <v>0</v>
      </c>
      <c r="BG328" s="235">
        <f>IF(N328="zákl. přenesená",J328,0)</f>
        <v>0</v>
      </c>
      <c r="BH328" s="235">
        <f>IF(N328="sníž. přenesená",J328,0)</f>
        <v>0</v>
      </c>
      <c r="BI328" s="235">
        <f>IF(N328="nulová",J328,0)</f>
        <v>0</v>
      </c>
      <c r="BJ328" s="16" t="s">
        <v>83</v>
      </c>
      <c r="BK328" s="235">
        <f>ROUND(I328*H328,2)</f>
        <v>0</v>
      </c>
      <c r="BL328" s="16" t="s">
        <v>318</v>
      </c>
      <c r="BM328" s="234" t="s">
        <v>866</v>
      </c>
    </row>
    <row r="329" s="1" customFormat="1" ht="36" customHeight="1">
      <c r="B329" s="37"/>
      <c r="C329" s="223" t="s">
        <v>634</v>
      </c>
      <c r="D329" s="223" t="s">
        <v>129</v>
      </c>
      <c r="E329" s="224" t="s">
        <v>357</v>
      </c>
      <c r="F329" s="225" t="s">
        <v>358</v>
      </c>
      <c r="G329" s="226" t="s">
        <v>317</v>
      </c>
      <c r="H329" s="227">
        <v>0.34000000000000002</v>
      </c>
      <c r="I329" s="228"/>
      <c r="J329" s="229">
        <f>ROUND(I329*H329,2)</f>
        <v>0</v>
      </c>
      <c r="K329" s="225" t="s">
        <v>1</v>
      </c>
      <c r="L329" s="42"/>
      <c r="M329" s="230" t="s">
        <v>1</v>
      </c>
      <c r="N329" s="231" t="s">
        <v>40</v>
      </c>
      <c r="O329" s="85"/>
      <c r="P329" s="232">
        <f>O329*H329</f>
        <v>0</v>
      </c>
      <c r="Q329" s="232">
        <v>0</v>
      </c>
      <c r="R329" s="232">
        <f>Q329*H329</f>
        <v>0</v>
      </c>
      <c r="S329" s="232">
        <v>0</v>
      </c>
      <c r="T329" s="233">
        <f>S329*H329</f>
        <v>0</v>
      </c>
      <c r="AR329" s="234" t="s">
        <v>318</v>
      </c>
      <c r="AT329" s="234" t="s">
        <v>129</v>
      </c>
      <c r="AU329" s="234" t="s">
        <v>83</v>
      </c>
      <c r="AY329" s="16" t="s">
        <v>127</v>
      </c>
      <c r="BE329" s="235">
        <f>IF(N329="základní",J329,0)</f>
        <v>0</v>
      </c>
      <c r="BF329" s="235">
        <f>IF(N329="snížená",J329,0)</f>
        <v>0</v>
      </c>
      <c r="BG329" s="235">
        <f>IF(N329="zákl. přenesená",J329,0)</f>
        <v>0</v>
      </c>
      <c r="BH329" s="235">
        <f>IF(N329="sníž. přenesená",J329,0)</f>
        <v>0</v>
      </c>
      <c r="BI329" s="235">
        <f>IF(N329="nulová",J329,0)</f>
        <v>0</v>
      </c>
      <c r="BJ329" s="16" t="s">
        <v>83</v>
      </c>
      <c r="BK329" s="235">
        <f>ROUND(I329*H329,2)</f>
        <v>0</v>
      </c>
      <c r="BL329" s="16" t="s">
        <v>318</v>
      </c>
      <c r="BM329" s="234" t="s">
        <v>867</v>
      </c>
    </row>
    <row r="330" s="11" customFormat="1" ht="25.92" customHeight="1">
      <c r="B330" s="207"/>
      <c r="C330" s="208"/>
      <c r="D330" s="209" t="s">
        <v>74</v>
      </c>
      <c r="E330" s="210" t="s">
        <v>364</v>
      </c>
      <c r="F330" s="210" t="s">
        <v>365</v>
      </c>
      <c r="G330" s="208"/>
      <c r="H330" s="208"/>
      <c r="I330" s="211"/>
      <c r="J330" s="212">
        <f>BK330</f>
        <v>0</v>
      </c>
      <c r="K330" s="208"/>
      <c r="L330" s="213"/>
      <c r="M330" s="214"/>
      <c r="N330" s="215"/>
      <c r="O330" s="215"/>
      <c r="P330" s="216">
        <f>P331</f>
        <v>0</v>
      </c>
      <c r="Q330" s="215"/>
      <c r="R330" s="216">
        <f>R331</f>
        <v>0</v>
      </c>
      <c r="S330" s="215"/>
      <c r="T330" s="217">
        <f>T331</f>
        <v>0</v>
      </c>
      <c r="AR330" s="218" t="s">
        <v>160</v>
      </c>
      <c r="AT330" s="219" t="s">
        <v>74</v>
      </c>
      <c r="AU330" s="219" t="s">
        <v>75</v>
      </c>
      <c r="AY330" s="218" t="s">
        <v>127</v>
      </c>
      <c r="BK330" s="220">
        <f>BK331</f>
        <v>0</v>
      </c>
    </row>
    <row r="331" s="11" customFormat="1" ht="22.8" customHeight="1">
      <c r="B331" s="207"/>
      <c r="C331" s="208"/>
      <c r="D331" s="209" t="s">
        <v>74</v>
      </c>
      <c r="E331" s="221" t="s">
        <v>366</v>
      </c>
      <c r="F331" s="221" t="s">
        <v>367</v>
      </c>
      <c r="G331" s="208"/>
      <c r="H331" s="208"/>
      <c r="I331" s="211"/>
      <c r="J331" s="222">
        <f>BK331</f>
        <v>0</v>
      </c>
      <c r="K331" s="208"/>
      <c r="L331" s="213"/>
      <c r="M331" s="214"/>
      <c r="N331" s="215"/>
      <c r="O331" s="215"/>
      <c r="P331" s="216">
        <f>SUM(P332:P333)</f>
        <v>0</v>
      </c>
      <c r="Q331" s="215"/>
      <c r="R331" s="216">
        <f>SUM(R332:R333)</f>
        <v>0</v>
      </c>
      <c r="S331" s="215"/>
      <c r="T331" s="217">
        <f>SUM(T332:T333)</f>
        <v>0</v>
      </c>
      <c r="AR331" s="218" t="s">
        <v>160</v>
      </c>
      <c r="AT331" s="219" t="s">
        <v>74</v>
      </c>
      <c r="AU331" s="219" t="s">
        <v>83</v>
      </c>
      <c r="AY331" s="218" t="s">
        <v>127</v>
      </c>
      <c r="BK331" s="220">
        <f>SUM(BK332:BK333)</f>
        <v>0</v>
      </c>
    </row>
    <row r="332" s="1" customFormat="1" ht="16.5" customHeight="1">
      <c r="B332" s="37"/>
      <c r="C332" s="223" t="s">
        <v>636</v>
      </c>
      <c r="D332" s="223" t="s">
        <v>129</v>
      </c>
      <c r="E332" s="224" t="s">
        <v>868</v>
      </c>
      <c r="F332" s="225" t="s">
        <v>869</v>
      </c>
      <c r="G332" s="226" t="s">
        <v>317</v>
      </c>
      <c r="H332" s="227">
        <v>1</v>
      </c>
      <c r="I332" s="228"/>
      <c r="J332" s="229">
        <f>ROUND(I332*H332,2)</f>
        <v>0</v>
      </c>
      <c r="K332" s="225" t="s">
        <v>372</v>
      </c>
      <c r="L332" s="42"/>
      <c r="M332" s="230" t="s">
        <v>1</v>
      </c>
      <c r="N332" s="231" t="s">
        <v>40</v>
      </c>
      <c r="O332" s="85"/>
      <c r="P332" s="232">
        <f>O332*H332</f>
        <v>0</v>
      </c>
      <c r="Q332" s="232">
        <v>0</v>
      </c>
      <c r="R332" s="232">
        <f>Q332*H332</f>
        <v>0</v>
      </c>
      <c r="S332" s="232">
        <v>0</v>
      </c>
      <c r="T332" s="233">
        <f>S332*H332</f>
        <v>0</v>
      </c>
      <c r="AR332" s="234" t="s">
        <v>373</v>
      </c>
      <c r="AT332" s="234" t="s">
        <v>129</v>
      </c>
      <c r="AU332" s="234" t="s">
        <v>85</v>
      </c>
      <c r="AY332" s="16" t="s">
        <v>127</v>
      </c>
      <c r="BE332" s="235">
        <f>IF(N332="základní",J332,0)</f>
        <v>0</v>
      </c>
      <c r="BF332" s="235">
        <f>IF(N332="snížená",J332,0)</f>
        <v>0</v>
      </c>
      <c r="BG332" s="235">
        <f>IF(N332="zákl. přenesená",J332,0)</f>
        <v>0</v>
      </c>
      <c r="BH332" s="235">
        <f>IF(N332="sníž. přenesená",J332,0)</f>
        <v>0</v>
      </c>
      <c r="BI332" s="235">
        <f>IF(N332="nulová",J332,0)</f>
        <v>0</v>
      </c>
      <c r="BJ332" s="16" t="s">
        <v>83</v>
      </c>
      <c r="BK332" s="235">
        <f>ROUND(I332*H332,2)</f>
        <v>0</v>
      </c>
      <c r="BL332" s="16" t="s">
        <v>373</v>
      </c>
      <c r="BM332" s="234" t="s">
        <v>870</v>
      </c>
    </row>
    <row r="333" s="1" customFormat="1">
      <c r="B333" s="37"/>
      <c r="C333" s="38"/>
      <c r="D333" s="238" t="s">
        <v>164</v>
      </c>
      <c r="E333" s="38"/>
      <c r="F333" s="259" t="s">
        <v>871</v>
      </c>
      <c r="G333" s="38"/>
      <c r="H333" s="38"/>
      <c r="I333" s="138"/>
      <c r="J333" s="38"/>
      <c r="K333" s="38"/>
      <c r="L333" s="42"/>
      <c r="M333" s="286"/>
      <c r="N333" s="273"/>
      <c r="O333" s="273"/>
      <c r="P333" s="273"/>
      <c r="Q333" s="273"/>
      <c r="R333" s="273"/>
      <c r="S333" s="273"/>
      <c r="T333" s="287"/>
      <c r="AT333" s="16" t="s">
        <v>164</v>
      </c>
      <c r="AU333" s="16" t="s">
        <v>85</v>
      </c>
    </row>
    <row r="334" s="1" customFormat="1" ht="6.96" customHeight="1">
      <c r="B334" s="60"/>
      <c r="C334" s="61"/>
      <c r="D334" s="61"/>
      <c r="E334" s="61"/>
      <c r="F334" s="61"/>
      <c r="G334" s="61"/>
      <c r="H334" s="61"/>
      <c r="I334" s="172"/>
      <c r="J334" s="61"/>
      <c r="K334" s="61"/>
      <c r="L334" s="42"/>
    </row>
  </sheetData>
  <sheetProtection sheet="1" autoFilter="0" formatColumns="0" formatRows="0" objects="1" scenarios="1" spinCount="100000" saltValue="VQE2Zz1auyaY4mGh9nWE+nFzeEfeZPi4WgUHrVzWlOUP7u5JJyYUrJdfFikO5OI/cL8doq+YL+aQtiWoc9DCFA==" hashValue="vRds9vX2BuIUyTAVJYTWp3s5oHQ06n5LIroOwvkYjxIUhsjkOLRCherJIo7FGIf2KRacdeEmgLxXI4raMixSOQ==" algorithmName="SHA-512" password="CC35"/>
  <autoFilter ref="C127:K333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2020-05-29T05:26:14Z</dcterms:created>
  <dcterms:modified xsi:type="dcterms:W3CDTF">2020-05-29T05:26:20Z</dcterms:modified>
</cp:coreProperties>
</file>