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95" activeTab="0"/>
  </bookViews>
  <sheets>
    <sheet name="Rekapitulace stavby" sheetId="1" r:id="rId1"/>
    <sheet name="SO01 - Rekonstrukce FO1" sheetId="2" r:id="rId2"/>
    <sheet name="SO02 - Rekonstrukce FO5" sheetId="3" r:id="rId3"/>
    <sheet name="SO03 - Rekonstrukce FO6" sheetId="4" r:id="rId4"/>
    <sheet name="VRN - Vedlejší rozpočtové..." sheetId="5" r:id="rId5"/>
  </sheets>
  <definedNames>
    <definedName name="_xlnm._FilterDatabase" localSheetId="1" hidden="1">'SO01 - Rekonstrukce FO1'!$C$120:$K$187</definedName>
    <definedName name="_xlnm._FilterDatabase" localSheetId="2" hidden="1">'SO02 - Rekonstrukce FO5'!$C$124:$K$179</definedName>
    <definedName name="_xlnm._FilterDatabase" localSheetId="3" hidden="1">'SO03 - Rekonstrukce FO6'!$C$124:$K$198</definedName>
    <definedName name="_xlnm._FilterDatabase" localSheetId="4" hidden="1">'VRN - Vedlejší rozpočtové...'!$C$115:$K$126</definedName>
    <definedName name="_xlnm.Print_Area" localSheetId="0">'Rekapitulace stavby'!$D$4:$AO$76,'Rekapitulace stavby'!$C$82:$AQ$99</definedName>
    <definedName name="_xlnm.Print_Area" localSheetId="1">'SO01 - Rekonstrukce FO1'!$C$4:$J$76,'SO01 - Rekonstrukce FO1'!$C$82:$J$102,'SO01 - Rekonstrukce FO1'!$C$108:$K$187</definedName>
    <definedName name="_xlnm.Print_Area" localSheetId="2">'SO02 - Rekonstrukce FO5'!$C$4:$J$76,'SO02 - Rekonstrukce FO5'!$C$82:$J$106,'SO02 - Rekonstrukce FO5'!$C$112:$K$179</definedName>
    <definedName name="_xlnm.Print_Area" localSheetId="3">'SO03 - Rekonstrukce FO6'!$C$4:$J$76,'SO03 - Rekonstrukce FO6'!$C$82:$J$106,'SO03 - Rekonstrukce FO6'!$C$112:$K$198</definedName>
    <definedName name="_xlnm.Print_Area" localSheetId="4">'VRN - Vedlejší rozpočtové...'!$C$4:$J$76,'VRN - Vedlejší rozpočtové...'!$C$82:$J$97,'VRN - Vedlejší rozpočtové...'!$C$103:$K$126</definedName>
    <definedName name="_xlnm.Print_Titles" localSheetId="0">'Rekapitulace stavby'!$92:$92</definedName>
    <definedName name="_xlnm.Print_Titles" localSheetId="1">'SO01 - Rekonstrukce FO1'!$120:$120</definedName>
    <definedName name="_xlnm.Print_Titles" localSheetId="2">'SO02 - Rekonstrukce FO5'!$124:$124</definedName>
    <definedName name="_xlnm.Print_Titles" localSheetId="3">'SO03 - Rekonstrukce FO6'!$124:$124</definedName>
    <definedName name="_xlnm.Print_Titles" localSheetId="4">'VRN - Vedlejší rozpočtové...'!$115:$115</definedName>
  </definedNames>
  <calcPr calcId="162913"/>
</workbook>
</file>

<file path=xl/sharedStrings.xml><?xml version="1.0" encoding="utf-8"?>
<sst xmlns="http://schemas.openxmlformats.org/spreadsheetml/2006/main" count="2896" uniqueCount="461">
  <si>
    <t>Export Komplet</t>
  </si>
  <si>
    <t/>
  </si>
  <si>
    <t>2.0</t>
  </si>
  <si>
    <t>ZAMOK</t>
  </si>
  <si>
    <t>False</t>
  </si>
  <si>
    <t>{ef2a9211-3621-4ced-be35-147577bdc377}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</si>
  <si>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</si>
  <si>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</si>
  <si>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</si>
  <si>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</si>
  <si>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</si>
  <si>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</si>
  <si>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</si>
  <si>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</si>
  <si>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2019_C2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</si>
  <si>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</si>
  <si>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</si>
  <si>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funkčních objektů na průtočném systému odstavených ramen a náhonů v areálu NH Kladruby nad Labem</t>
  </si>
  <si>
    <t>KSO:</t>
  </si>
  <si>
    <t>CC-CZ:</t>
  </si>
  <si>
    <t>Místo:</t>
  </si>
  <si>
    <t>k.ú. Semín, k.ú. Kladruby nad Labem</t>
  </si>
  <si>
    <t>Datum:</t>
  </si>
  <si>
    <t>30. 4. 2019</t>
  </si>
  <si>
    <t>Zadavatel:</t>
  </si>
  <si>
    <t>IČ:</t>
  </si>
  <si>
    <t>72048972</t>
  </si>
  <si>
    <t>Národní Hřebčín Kladruby nad Labem</t>
  </si>
  <si>
    <t>DIČ:</t>
  </si>
  <si>
    <t>Uchazeč:</t>
  </si>
  <si>
    <t>Vyplň údaj</t>
  </si>
  <si>
    <t>Projektant:</t>
  </si>
  <si>
    <t>Ing. Libor Kouřík</t>
  </si>
  <si>
    <t>True</t>
  </si>
  <si>
    <t>Zpracovatel:</t>
  </si>
  <si>
    <t>44794843</t>
  </si>
  <si>
    <t>AQUATEST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</si>
  <si>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</si>
  <si>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</si>
  <si>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</si>
  <si>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</si>
  <si>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</si>
  <si>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</si>
  <si>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</si>
  <si>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</si>
  <si>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</si>
  <si>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</si>
  <si>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</si>
  <si>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</si>
  <si>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</si>
  <si>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</si>
  <si>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</si>
  <si>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</si>
  <si>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</si>
  <si>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</si>
  <si>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</si>
  <si>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</si>
  <si>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</si>
  <si>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</si>
  <si>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</si>
  <si>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</si>
  <si>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</si>
  <si>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</si>
  <si>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</si>
  <si>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</si>
  <si>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</si>
  <si>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</si>
  <si>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</si>
  <si>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</si>
  <si>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</si>
  <si>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</si>
  <si>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</si>
  <si>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</si>
  <si>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</si>
  <si>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</si>
  <si>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</si>
  <si>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</si>
  <si>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</si>
  <si>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</si>
  <si>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</si>
  <si>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</si>
  <si>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</si>
  <si>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</si>
  <si>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</si>
  <si>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Rekonstrukce FO1</t>
  </si>
  <si>
    <t>STA</t>
  </si>
  <si>
    <t>1</t>
  </si>
  <si>
    <t>{38873a1a-b6a4-4cef-bfba-c68991b89a25}</t>
  </si>
  <si>
    <t>2</t>
  </si>
  <si>
    <t>SO02</t>
  </si>
  <si>
    <t>Rekonstrukce FO5</t>
  </si>
  <si>
    <t>{81328e0a-a5bc-4416-ab78-b170d8bc9c5c}</t>
  </si>
  <si>
    <t>SO03</t>
  </si>
  <si>
    <t>Rekonstrukce FO6</t>
  </si>
  <si>
    <t>{4d6e6f87-3397-4070-a7cb-28151654e129}</t>
  </si>
  <si>
    <t>VRN</t>
  </si>
  <si>
    <t>Vedlejší rozpočtové náklady</t>
  </si>
  <si>
    <t>{15fa5d7b-f281-45fd-91ea-fed8d7d11a2d}</t>
  </si>
  <si>
    <t>KRYCÍ LIST SOUPISU PRACÍ</t>
  </si>
  <si>
    <t>Objekt:</t>
  </si>
  <si>
    <t>SO01 - Rekonstrukce FO1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</si>
  <si>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</si>
  <si>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</si>
  <si>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</si>
  <si>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</si>
  <si>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</si>
  <si>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</si>
  <si>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</si>
  <si>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</si>
  <si>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</si>
  <si>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</si>
  <si>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</si>
  <si>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</si>
  <si>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</si>
  <si>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</si>
  <si>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</si>
  <si>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</si>
  <si>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</si>
  <si>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</si>
  <si>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</si>
  <si>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</si>
  <si>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</si>
  <si>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</si>
  <si>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</si>
  <si>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</si>
  <si>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</si>
  <si>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</si>
  <si>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</si>
  <si>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</si>
  <si>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1_R</t>
  </si>
  <si>
    <t>Realizace mobilní hradící stěny</t>
  </si>
  <si>
    <t>soubor</t>
  </si>
  <si>
    <t>4</t>
  </si>
  <si>
    <t>-1353436177</t>
  </si>
  <si>
    <t>P</t>
  </si>
  <si>
    <t>Poznámka k položce:
Mobilní hradící stěna v. min 1,2 m
 - materiál: pytle plněné málo propzustnou zeminou/pískem, doplněno hydroiz.fólií
 - doplěno čerpací jímou</t>
  </si>
  <si>
    <t>115101202</t>
  </si>
  <si>
    <t>Čerpání vody na dopravní výšku do 10 m průměrný přítok do 1000 l/min</t>
  </si>
  <si>
    <t>hod</t>
  </si>
  <si>
    <t>CS ÚRS 2019 01</t>
  </si>
  <si>
    <t>-2112429671</t>
  </si>
  <si>
    <t>3</t>
  </si>
  <si>
    <t>122201101</t>
  </si>
  <si>
    <t>Odkopávky a prokopávky nezapažené v hornině tř. 3 objem do 100 m3</t>
  </si>
  <si>
    <t>m3</t>
  </si>
  <si>
    <t>-525048432</t>
  </si>
  <si>
    <t>VV</t>
  </si>
  <si>
    <t>1,2*0,4*0,5*2 "návodní líc zdi</t>
  </si>
  <si>
    <t>0,18*0,6 "návodní líc, propustek</t>
  </si>
  <si>
    <t>Součet</t>
  </si>
  <si>
    <t>122201109</t>
  </si>
  <si>
    <t>Příplatek za lepivost u odkopávek v hornině tř. 1 až 3</t>
  </si>
  <si>
    <t>-55698781</t>
  </si>
  <si>
    <t>5</t>
  </si>
  <si>
    <t>153812111</t>
  </si>
  <si>
    <t>Trn z betonářské oceli včetně zainjektování D do 20 mm l do 3 m</t>
  </si>
  <si>
    <t>kus</t>
  </si>
  <si>
    <t>CS ÚRS 2018 01</t>
  </si>
  <si>
    <t>2084782731</t>
  </si>
  <si>
    <t>6</t>
  </si>
  <si>
    <t>171111111_R</t>
  </si>
  <si>
    <t>Hutnění zeminy pro spodní stavbu</t>
  </si>
  <si>
    <t>m2</t>
  </si>
  <si>
    <t>999873544</t>
  </si>
  <si>
    <t>2,6*1,5</t>
  </si>
  <si>
    <t>7</t>
  </si>
  <si>
    <t>2_R</t>
  </si>
  <si>
    <t>Ostranění stávající hradící konstrukce</t>
  </si>
  <si>
    <t>-1847596679</t>
  </si>
  <si>
    <t>Poznámka k položce:
Odstranění stávajícího stavidlového uzávěru vč. pomocných prací a likvidace vybouraných materiálů.</t>
  </si>
  <si>
    <t>8</t>
  </si>
  <si>
    <t>977131117</t>
  </si>
  <si>
    <t>Vrty příklepovými vrtáky D do 25 mm do cihelného zdiva nebo prostého betonu</t>
  </si>
  <si>
    <t>m</t>
  </si>
  <si>
    <t>1588062941</t>
  </si>
  <si>
    <t>0,15*8</t>
  </si>
  <si>
    <t>9</t>
  </si>
  <si>
    <t>122101101</t>
  </si>
  <si>
    <t>Odkopávky a prokopávky nezapažené v hornině tř. 1 a 2 objem do 100 m3</t>
  </si>
  <si>
    <t>1711843968</t>
  </si>
  <si>
    <t>Poznámka k položce:
Odkopávka rubu zdi</t>
  </si>
  <si>
    <t>1,7*1*0,5*2,8</t>
  </si>
  <si>
    <t>10</t>
  </si>
  <si>
    <t>966041112</t>
  </si>
  <si>
    <t>Bourání konstrukcí LTM zdiva z betonu prostého prokládaného kamenem ručně</t>
  </si>
  <si>
    <t>-1103022747</t>
  </si>
  <si>
    <t>2,6*0,5*1,7 "stávající opěrná zeď</t>
  </si>
  <si>
    <t>2,6*0,7*1,2*0,5 "stávající opevnění koryta</t>
  </si>
  <si>
    <t>1,6*0,5*0,6 "předsazená betonová plocha</t>
  </si>
  <si>
    <t>11</t>
  </si>
  <si>
    <t>997013501</t>
  </si>
  <si>
    <t>Odvoz suti a vybouraných hmot na skládku nebo meziskládku do 1 km se složením</t>
  </si>
  <si>
    <t>t</t>
  </si>
  <si>
    <t>1037420277</t>
  </si>
  <si>
    <t>3,782*2,0</t>
  </si>
  <si>
    <t>12</t>
  </si>
  <si>
    <t>997013509</t>
  </si>
  <si>
    <t>Příplatek k odvozu suti a vybouraných hmot na skládku ZKD 1 km přes 1 km</t>
  </si>
  <si>
    <t>1137274086</t>
  </si>
  <si>
    <t>13</t>
  </si>
  <si>
    <t>997013831</t>
  </si>
  <si>
    <t>Poplatek za uložení na skládce (skládkovné) stavebního odpadu směsného kód odpadu 170 904</t>
  </si>
  <si>
    <t>645772984</t>
  </si>
  <si>
    <t>14</t>
  </si>
  <si>
    <t>171201201</t>
  </si>
  <si>
    <t>Uložení sypaniny na skládky</t>
  </si>
  <si>
    <t>CS ÚRS 2017 01</t>
  </si>
  <si>
    <t>-1204517973</t>
  </si>
  <si>
    <t>174101101</t>
  </si>
  <si>
    <t>Zásyp jam, šachet rýh nebo kolem objektů sypaninou se zhutněním</t>
  </si>
  <si>
    <t>-1321146182</t>
  </si>
  <si>
    <t>Svislé a kompletní konstrukce</t>
  </si>
  <si>
    <t>16</t>
  </si>
  <si>
    <t>321321115</t>
  </si>
  <si>
    <t>Konstrukce vodních staveb ze ŽB mrazuvzdorného tř. C 25/30</t>
  </si>
  <si>
    <t>657685945</t>
  </si>
  <si>
    <t>2*0,5*1,6</t>
  </si>
  <si>
    <t>1,6*0,5*0,6</t>
  </si>
  <si>
    <t>17</t>
  </si>
  <si>
    <t>321351010</t>
  </si>
  <si>
    <t>Bednění konstrukcí vodních staveb rovinné - zřízení</t>
  </si>
  <si>
    <t>-115511322</t>
  </si>
  <si>
    <t>2,0*2*1,6</t>
  </si>
  <si>
    <t>18</t>
  </si>
  <si>
    <t>321352010</t>
  </si>
  <si>
    <t>Bednění konstrukcí vodních staveb rovinné - odstranění</t>
  </si>
  <si>
    <t>-1970486380</t>
  </si>
  <si>
    <t>19</t>
  </si>
  <si>
    <t>321366112</t>
  </si>
  <si>
    <t>Výztuž železobetonových konstrukcí vodních staveb z oceli 10 505 D do 32 mm</t>
  </si>
  <si>
    <t>-1564428263</t>
  </si>
  <si>
    <t>14*0,816*0,395/1000</t>
  </si>
  <si>
    <t>20</t>
  </si>
  <si>
    <t>321368211</t>
  </si>
  <si>
    <t>Výztuž železobetonových konstrukcí vodních staveb ze svařovaných sítí</t>
  </si>
  <si>
    <t>2102188585</t>
  </si>
  <si>
    <t>2*2*1,57*7,9/1000</t>
  </si>
  <si>
    <t>M</t>
  </si>
  <si>
    <t>13010812</t>
  </si>
  <si>
    <t>ocel profilová UPN 65 jakost 11 375</t>
  </si>
  <si>
    <t>-1806121710</t>
  </si>
  <si>
    <t>Poznámka k položce:
Hmotnost: 7,09 kg/m</t>
  </si>
  <si>
    <t>2*1,65*7,9/1000 "vodící profily hradítka</t>
  </si>
  <si>
    <t>2*1,2*7,9/1000 "vodící peofily česlí</t>
  </si>
  <si>
    <t>22</t>
  </si>
  <si>
    <t>3_R</t>
  </si>
  <si>
    <t>česle ocelové</t>
  </si>
  <si>
    <t>1216868540</t>
  </si>
  <si>
    <t>Poznámka k položce:
Rám z L profilů 1000x600 mm, tyče D12 mm, pozink</t>
  </si>
  <si>
    <t>23</t>
  </si>
  <si>
    <t>4_R</t>
  </si>
  <si>
    <t>Hradící konstrukce vč. ovládacího mechanismu</t>
  </si>
  <si>
    <t>-1823750049</t>
  </si>
  <si>
    <t>Poznámka k položce:
Specifikace:
- dřevěný rám z DB trámů 200x150 se zapuštěním a osazení OC profilu
- dřevěná hradící deska pro propustek 600x750 mm
- ocelový ovládací mechanismus se závitovou tyčí
Provedení dle stávajícího mechanismu.
Dřevěné prvky broušeny hrubostí 120, transparentní inpregnační nátěr.
Finální nátěr Oc konstrukcí v grafitové černi.</t>
  </si>
  <si>
    <t>Vodorovné konstrukce</t>
  </si>
  <si>
    <t>24</t>
  </si>
  <si>
    <t>451315115</t>
  </si>
  <si>
    <t>Podkladní nebo výplňová vrstva z betonu C 16/20 tl do 100 mm</t>
  </si>
  <si>
    <t>1762943441</t>
  </si>
  <si>
    <t>2,6*0,6</t>
  </si>
  <si>
    <t>25</t>
  </si>
  <si>
    <t>451561111</t>
  </si>
  <si>
    <t>Lože pod dlažby z kameniva drceného drobného vrstva tl do 100 mm</t>
  </si>
  <si>
    <t>-1216441555</t>
  </si>
  <si>
    <t>2,6*1,2</t>
  </si>
  <si>
    <t>26</t>
  </si>
  <si>
    <t>463212121</t>
  </si>
  <si>
    <t>Rovnanina z lomového kamene s vyklínováním spár těženým kamenivem</t>
  </si>
  <si>
    <t>2101757584</t>
  </si>
  <si>
    <t>0,5*0,3*2,19 "kamenný výhon</t>
  </si>
  <si>
    <t>2,6*1,2*0,7/2 "opevnění břehu</t>
  </si>
  <si>
    <t>27</t>
  </si>
  <si>
    <t>463212191</t>
  </si>
  <si>
    <t>Příplatek za vypracováni líce rovnaniny</t>
  </si>
  <si>
    <t>-1700289132</t>
  </si>
  <si>
    <t>1,25*2,6</t>
  </si>
  <si>
    <t>998</t>
  </si>
  <si>
    <t>Přesun hmot</t>
  </si>
  <si>
    <t>28</t>
  </si>
  <si>
    <t>998332011</t>
  </si>
  <si>
    <t>Přesun hmot pro úpravy vodních toků a kanály</t>
  </si>
  <si>
    <t>1995798755</t>
  </si>
  <si>
    <t>SO02 - Rekonstrukce FO5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</si>
  <si>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</si>
  <si>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</si>
  <si>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</si>
  <si>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783 - Dokončovací práce - nátěry</t>
  </si>
  <si>
    <t>288429945</t>
  </si>
  <si>
    <t>0,7*1,8*0,5*2*3*2</t>
  </si>
  <si>
    <t>491377930</t>
  </si>
  <si>
    <t>-103490933</t>
  </si>
  <si>
    <t>2,5*2*0,6</t>
  </si>
  <si>
    <t>582198975</t>
  </si>
  <si>
    <t>957336325</t>
  </si>
  <si>
    <t>5*2*0,4 "zbytky kamenné dlažba</t>
  </si>
  <si>
    <t>-118887510</t>
  </si>
  <si>
    <t>1059453705</t>
  </si>
  <si>
    <t>2039996490</t>
  </si>
  <si>
    <t>-786821808</t>
  </si>
  <si>
    <t>4*2</t>
  </si>
  <si>
    <t>-723384247</t>
  </si>
  <si>
    <t>6*2*2</t>
  </si>
  <si>
    <t>143445673</t>
  </si>
  <si>
    <t>0,15*6*2*2</t>
  </si>
  <si>
    <t>9501983</t>
  </si>
  <si>
    <t>3,39*0,5*2</t>
  </si>
  <si>
    <t>-568883721</t>
  </si>
  <si>
    <t>3,39*2*2</t>
  </si>
  <si>
    <t>1339955319</t>
  </si>
  <si>
    <t>1810349825</t>
  </si>
  <si>
    <t>26*0,816*0,395/1000</t>
  </si>
  <si>
    <t>453978395</t>
  </si>
  <si>
    <t>(0,818*2,2+0,950*1,845)*2*7,9/1000</t>
  </si>
  <si>
    <t>-809423513</t>
  </si>
  <si>
    <t>2,5*0,6*2</t>
  </si>
  <si>
    <t>461921252</t>
  </si>
  <si>
    <t>7*5,2</t>
  </si>
  <si>
    <t>-1130569878</t>
  </si>
  <si>
    <t>0,84*2*7</t>
  </si>
  <si>
    <t>-1717202350</t>
  </si>
  <si>
    <t>2,6*2*7</t>
  </si>
  <si>
    <t>Úpravy povrchů, podlahy a osazování výplní</t>
  </si>
  <si>
    <t>612131121</t>
  </si>
  <si>
    <t>Penetrační disperzní nátěr vnitřních stěn nanášený ručně</t>
  </si>
  <si>
    <t>1853917919</t>
  </si>
  <si>
    <t>0,5*3*2</t>
  </si>
  <si>
    <t>628195011</t>
  </si>
  <si>
    <t>Očištění ocel konstrukcí od usazenin</t>
  </si>
  <si>
    <t>1438696757</t>
  </si>
  <si>
    <t>Ostatní konstrukce a práce, bourání</t>
  </si>
  <si>
    <t>953334121</t>
  </si>
  <si>
    <t>Bobtnavý pásek do pracovních spar betonových kcí bentonitový 20 x 25 mm</t>
  </si>
  <si>
    <t>493157397</t>
  </si>
  <si>
    <t>Poznámka k položce:
Vč. montáže na konstrukci</t>
  </si>
  <si>
    <t>985131111</t>
  </si>
  <si>
    <t>Očištění ploch stěn, rubu kleneb a podlah tlakovou vodou</t>
  </si>
  <si>
    <t>-377325705</t>
  </si>
  <si>
    <t>-1235769477</t>
  </si>
  <si>
    <t>PSV</t>
  </si>
  <si>
    <t>Práce a dodávky PSV</t>
  </si>
  <si>
    <t>783</t>
  </si>
  <si>
    <t>Dokončovací práce - nátěry</t>
  </si>
  <si>
    <t>783201201</t>
  </si>
  <si>
    <t>Obroušení tesařských konstrukcí před provedením nátěru</t>
  </si>
  <si>
    <t>-636839543</t>
  </si>
  <si>
    <t>783201403</t>
  </si>
  <si>
    <t>Oprášení tesařských konstrukcí před provedením nátěru</t>
  </si>
  <si>
    <t>-2055215998</t>
  </si>
  <si>
    <t>783213101</t>
  </si>
  <si>
    <t>Napouštěcí jednonásobný syntetický nátěr tesařských konstrukcí zabudovaných do konstrukce</t>
  </si>
  <si>
    <t>-644397846</t>
  </si>
  <si>
    <t>SO03 - Rekonstrukce FO6</t>
  </si>
  <si>
    <t>Realizace převodu vody vč. ohrázování</t>
  </si>
  <si>
    <t>114173972</t>
  </si>
  <si>
    <t>616347377</t>
  </si>
  <si>
    <t>-1552960723</t>
  </si>
  <si>
    <t>2*3,05*(3,6+3)</t>
  </si>
  <si>
    <t>-1472561982</t>
  </si>
  <si>
    <t>-1218192641</t>
  </si>
  <si>
    <t>1*(2+2,5)</t>
  </si>
  <si>
    <t>674769532</t>
  </si>
  <si>
    <t>938903113</t>
  </si>
  <si>
    <t>Vysekání spár hl do 70 mm ve zdivu z lomového kamene, řádkovém nebo kyklopském</t>
  </si>
  <si>
    <t>CS ÚRS 2016 02</t>
  </si>
  <si>
    <t>-1922993970</t>
  </si>
  <si>
    <t>1,1*9</t>
  </si>
  <si>
    <t>628635411</t>
  </si>
  <si>
    <t>Spárování zdiva z lomového kamene maltou cementovou hl spár přes 30 do 70 mm</t>
  </si>
  <si>
    <t>644627398</t>
  </si>
  <si>
    <t>-1000350053</t>
  </si>
  <si>
    <t>5*2*2*0,5</t>
  </si>
  <si>
    <t>5_R</t>
  </si>
  <si>
    <t>Nizkotlaká injektáž zdi</t>
  </si>
  <si>
    <t>l</t>
  </si>
  <si>
    <t>-166687440</t>
  </si>
  <si>
    <t>Poznámka k položce:
Nízkotlaká injektáž zahrnuje potřebnou injektážní hmotu, injektážní pakry a hadičky (montáž i demontáž), potřebnou strojovou techniku s obsluhou a veškeré související činnosti.</t>
  </si>
  <si>
    <t>321213445</t>
  </si>
  <si>
    <t>Zdivo nadzákladové z lomového kamene vodních staveb kyklopské s vyspárováním</t>
  </si>
  <si>
    <t>1392032815</t>
  </si>
  <si>
    <t>0,6*2,5*1,85 "PB</t>
  </si>
  <si>
    <t>0,6*2*1,85 "LB</t>
  </si>
  <si>
    <t>49796071</t>
  </si>
  <si>
    <t>-521175311</t>
  </si>
  <si>
    <t>1,25*1,1*0,85 "PB</t>
  </si>
  <si>
    <t>0,75*1,1*0,85 "LB</t>
  </si>
  <si>
    <t>-418070311</t>
  </si>
  <si>
    <t>(1,1*0,75*2+1,1*0,85) "LB</t>
  </si>
  <si>
    <t>(1,1*1,25*2+1,1*0,85) "PB</t>
  </si>
  <si>
    <t>-672791378</t>
  </si>
  <si>
    <t>-729290777</t>
  </si>
  <si>
    <t>(1,25*1,1+0,75*1,1)*7,9/1000</t>
  </si>
  <si>
    <t>560019093</t>
  </si>
  <si>
    <t>1,25*1,0*0,1+1,25*1,0*0,2 "PB</t>
  </si>
  <si>
    <t>1,25*1*0,1+0,75*1*0,2 "LB</t>
  </si>
  <si>
    <t>-1682088146</t>
  </si>
  <si>
    <t>10,5*8,5</t>
  </si>
  <si>
    <t>-1139345627</t>
  </si>
  <si>
    <t>1,77*10,55+1,1*1*0,5</t>
  </si>
  <si>
    <t>-452737509</t>
  </si>
  <si>
    <t>10,2*7,5</t>
  </si>
  <si>
    <t>6_R</t>
  </si>
  <si>
    <t>Ostatní práce na údržbě hradidel</t>
  </si>
  <si>
    <t>-1062304808</t>
  </si>
  <si>
    <t>Poznámka k položce:
Položka zahrnuje:
- doplňkové práce pro uvedení zařízení do provozu
- rozebrání, vyčištění a promazání pohyblivých částí
- drobné opravy zařízení apod.</t>
  </si>
  <si>
    <t>-864121287</t>
  </si>
  <si>
    <t>2,95*0,6*2</t>
  </si>
  <si>
    <t>-1205822125</t>
  </si>
  <si>
    <t>-483950629</t>
  </si>
  <si>
    <t>2,95*2</t>
  </si>
  <si>
    <t>-874463037</t>
  </si>
  <si>
    <t>9,2*2,95*2</t>
  </si>
  <si>
    <t>1163645179</t>
  </si>
  <si>
    <t>7_R</t>
  </si>
  <si>
    <t>Rekonstrukce zábradlí</t>
  </si>
  <si>
    <t>427709648</t>
  </si>
  <si>
    <t>Poznámka k položce:
Položka zahrnuje:
- snesení stávajícího zábradlí vč. likvidace
- kompletní dodávka zábradlí nového, vč. pvrchové úpravy
- montáž zábradlí vč. dopravy</t>
  </si>
  <si>
    <t>316443586</t>
  </si>
  <si>
    <t>0,7*6,7 "rám</t>
  </si>
  <si>
    <t>1,155*3*2 "hradidla</t>
  </si>
  <si>
    <t>29</t>
  </si>
  <si>
    <t>615883059</t>
  </si>
  <si>
    <t>30</t>
  </si>
  <si>
    <t>-1083968911</t>
  </si>
  <si>
    <t>31</t>
  </si>
  <si>
    <t>783301311</t>
  </si>
  <si>
    <t>Odmaštění zámečnických konstrukcí vodou ředitelným odmašťovačem</t>
  </si>
  <si>
    <t>-693657792</t>
  </si>
  <si>
    <t>32</t>
  </si>
  <si>
    <t>783314101</t>
  </si>
  <si>
    <t>Základní jednonásobný syntetický nátěr zámečnických konstrukcí</t>
  </si>
  <si>
    <t>791229500</t>
  </si>
  <si>
    <t>33</t>
  </si>
  <si>
    <t>783317101</t>
  </si>
  <si>
    <t>Krycí jednonásobný syntetický standardní nátěr zámečnických konstrukcí</t>
  </si>
  <si>
    <t>-1968066945</t>
  </si>
  <si>
    <t>VRN - Vedlejší rozpočtové náklady</t>
  </si>
  <si>
    <t>001</t>
  </si>
  <si>
    <t>Vyhotovení fotodokumentace a videozáznamu dotčených pozemků, komunikací a staveb na těchto pozemcích ležících. Fotodokumentace a videozáznam budou předány objednateli před zahájením stavebních prací v elektronické podobě (1x CD/DVD).</t>
  </si>
  <si>
    <t>1305388815</t>
  </si>
  <si>
    <t>003</t>
  </si>
  <si>
    <t>Zajištění umístění štítku o povolení stavby</t>
  </si>
  <si>
    <t>529396991</t>
  </si>
  <si>
    <t>014</t>
  </si>
  <si>
    <t>Zajištění a zabezpečení staveniště, zřízení a likvidace zařízení staveniště, včetně oplocení, přístupů, skládek, deponií, míchacích center, mobilních sociálních zařízení apod.</t>
  </si>
  <si>
    <t>-764053935</t>
  </si>
  <si>
    <t>Poznámka k položce:
Dočasné přejezdy, sjezdy do toků v úseku 1 a 4/5 jsou zahnuty rozpočtů SO01 a SO05.</t>
  </si>
  <si>
    <t>016</t>
  </si>
  <si>
    <t>Uvedení dotčených pozemků do původního (popř. zasmluvněného) stavu.</t>
  </si>
  <si>
    <t>1842862100</t>
  </si>
  <si>
    <t>Poznámka k položce:
Např. demontáž a zpětná montáž stávajícího oplocení zahrad.
Opravy místních komunikací (SÚS) jsou v jednotlivých SO.</t>
  </si>
  <si>
    <t>018</t>
  </si>
  <si>
    <t>Zpracování a předání dokumentace skutečného provedení stavby (3 paré+1 v el.f.) objednateli a zaměření skutečného provedení stavby – geodetická část dokumentace (3 paré+1 v el.f.) v rozsahu odpovídajícím příslušným právním předpisům.Fotodokumentace stavby</t>
  </si>
  <si>
    <t>-1536422740</t>
  </si>
  <si>
    <t>Poznámka k položce:
Geodetická část bude obsahovat geodetické zaměření základových spár nových zděných/betonových konstrukcí.</t>
  </si>
  <si>
    <t>019</t>
  </si>
  <si>
    <t>Čištění a úklid dotčených komunikací a veřejných prostranství, čištění kol veškeré stavební techniky před výjezdem ze staveniště po celou dobu stavby, včetně všech souvisejících činností.</t>
  </si>
  <si>
    <t>-763641840</t>
  </si>
  <si>
    <t>02</t>
  </si>
  <si>
    <t>Energie pro zařízení staveniště</t>
  </si>
  <si>
    <t>1024</t>
  </si>
  <si>
    <t>1675475498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</si>
</sst>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0"/>
      <c r="AQ5" s="20"/>
      <c r="AR5" s="18"/>
      <c r="BE5" s="279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0"/>
      <c r="AQ6" s="20"/>
      <c r="AR6" s="18"/>
      <c r="BE6" s="280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80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80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80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80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80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80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30</v>
      </c>
      <c r="AO13" s="20"/>
      <c r="AP13" s="20"/>
      <c r="AQ13" s="20"/>
      <c r="AR13" s="18"/>
      <c r="BE13" s="280"/>
      <c r="BS13" s="15" t="s">
        <v>6</v>
      </c>
    </row>
    <row r="14" spans="2:71" ht="12.75">
      <c r="B14" s="19"/>
      <c r="C14" s="20"/>
      <c r="D14" s="20"/>
      <c r="E14" s="274" t="s">
        <v>30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80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80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80"/>
      <c r="BS16" s="15" t="s">
        <v>4</v>
      </c>
    </row>
    <row r="17" spans="2:7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80"/>
      <c r="BS17" s="15" t="s">
        <v>33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80"/>
      <c r="BS18" s="15" t="s">
        <v>6</v>
      </c>
    </row>
    <row r="19" spans="2:7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35</v>
      </c>
      <c r="AO19" s="20"/>
      <c r="AP19" s="20"/>
      <c r="AQ19" s="20"/>
      <c r="AR19" s="18"/>
      <c r="BE19" s="280"/>
      <c r="BS19" s="15" t="s">
        <v>6</v>
      </c>
    </row>
    <row r="20" spans="2:71" ht="18.4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80"/>
      <c r="BS20" s="15" t="s">
        <v>33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80"/>
    </row>
    <row r="22" spans="2:57" ht="12" customHeight="1">
      <c r="B22" s="19"/>
      <c r="C22" s="20"/>
      <c r="D22" s="27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80"/>
    </row>
    <row r="23" spans="2:57" ht="16.5" customHeight="1">
      <c r="B23" s="19"/>
      <c r="C23" s="20"/>
      <c r="D23" s="20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0"/>
      <c r="AP23" s="20"/>
      <c r="AQ23" s="20"/>
      <c r="AR23" s="18"/>
      <c r="BE23" s="280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80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80"/>
    </row>
    <row r="26" spans="2:57" s="1" customFormat="1" ht="25.9" customHeight="1">
      <c r="B26" s="32"/>
      <c r="C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2">
        <f>ROUND(AG94,2)</f>
        <v>0</v>
      </c>
      <c r="AL26" s="283"/>
      <c r="AM26" s="283"/>
      <c r="AN26" s="283"/>
      <c r="AO26" s="283"/>
      <c r="AP26" s="33"/>
      <c r="AQ26" s="33"/>
      <c r="AR26" s="36"/>
      <c r="BE26" s="280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80"/>
    </row>
    <row r="28" spans="2:57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7" t="s">
        <v>39</v>
      </c>
      <c r="M28" s="277"/>
      <c r="N28" s="277"/>
      <c r="O28" s="277"/>
      <c r="P28" s="277"/>
      <c r="Q28" s="33"/>
      <c r="R28" s="33"/>
      <c r="S28" s="33"/>
      <c r="T28" s="33"/>
      <c r="U28" s="33"/>
      <c r="V28" s="33"/>
      <c r="W28" s="277" t="s">
        <v>40</v>
      </c>
      <c r="X28" s="277"/>
      <c r="Y28" s="277"/>
      <c r="Z28" s="277"/>
      <c r="AA28" s="277"/>
      <c r="AB28" s="277"/>
      <c r="AC28" s="277"/>
      <c r="AD28" s="277"/>
      <c r="AE28" s="277"/>
      <c r="AF28" s="33"/>
      <c r="AG28" s="33"/>
      <c r="AH28" s="33"/>
      <c r="AI28" s="33"/>
      <c r="AJ28" s="33"/>
      <c r="AK28" s="277" t="s">
        <v>41</v>
      </c>
      <c r="AL28" s="277"/>
      <c r="AM28" s="277"/>
      <c r="AN28" s="277"/>
      <c r="AO28" s="277"/>
      <c r="AP28" s="33"/>
      <c r="AQ28" s="33"/>
      <c r="AR28" s="36"/>
      <c r="BE28" s="280"/>
    </row>
    <row r="29" spans="2:57" s="2" customFormat="1" ht="14.45" customHeight="1">
      <c r="B29" s="37"/>
      <c r="C29" s="38"/>
      <c r="D29" s="27" t="s">
        <v>42</v>
      </c>
      <c r="E29" s="38"/>
      <c r="F29" s="27" t="s">
        <v>43</v>
      </c>
      <c r="G29" s="38"/>
      <c r="H29" s="38"/>
      <c r="I29" s="38"/>
      <c r="J29" s="38"/>
      <c r="K29" s="38"/>
      <c r="L29" s="251">
        <v>0.21</v>
      </c>
      <c r="M29" s="252"/>
      <c r="N29" s="252"/>
      <c r="O29" s="252"/>
      <c r="P29" s="252"/>
      <c r="Q29" s="38"/>
      <c r="R29" s="38"/>
      <c r="S29" s="38"/>
      <c r="T29" s="38"/>
      <c r="U29" s="38"/>
      <c r="V29" s="38"/>
      <c r="W29" s="278">
        <f>ROUND(AZ94,2)</f>
        <v>0</v>
      </c>
      <c r="X29" s="252"/>
      <c r="Y29" s="252"/>
      <c r="Z29" s="252"/>
      <c r="AA29" s="252"/>
      <c r="AB29" s="252"/>
      <c r="AC29" s="252"/>
      <c r="AD29" s="252"/>
      <c r="AE29" s="252"/>
      <c r="AF29" s="38"/>
      <c r="AG29" s="38"/>
      <c r="AH29" s="38"/>
      <c r="AI29" s="38"/>
      <c r="AJ29" s="38"/>
      <c r="AK29" s="278">
        <f>ROUND(AV94,2)</f>
        <v>0</v>
      </c>
      <c r="AL29" s="252"/>
      <c r="AM29" s="252"/>
      <c r="AN29" s="252"/>
      <c r="AO29" s="252"/>
      <c r="AP29" s="38"/>
      <c r="AQ29" s="38"/>
      <c r="AR29" s="39"/>
      <c r="BE29" s="281"/>
    </row>
    <row r="30" spans="2:57" s="2" customFormat="1" ht="14.45" customHeight="1">
      <c r="B30" s="37"/>
      <c r="C30" s="38"/>
      <c r="D30" s="38"/>
      <c r="E30" s="38"/>
      <c r="F30" s="27" t="s">
        <v>44</v>
      </c>
      <c r="G30" s="38"/>
      <c r="H30" s="38"/>
      <c r="I30" s="38"/>
      <c r="J30" s="38"/>
      <c r="K30" s="38"/>
      <c r="L30" s="251">
        <v>0.15</v>
      </c>
      <c r="M30" s="252"/>
      <c r="N30" s="252"/>
      <c r="O30" s="252"/>
      <c r="P30" s="252"/>
      <c r="Q30" s="38"/>
      <c r="R30" s="38"/>
      <c r="S30" s="38"/>
      <c r="T30" s="38"/>
      <c r="U30" s="38"/>
      <c r="V30" s="38"/>
      <c r="W30" s="278">
        <f>ROUND(BA94,2)</f>
        <v>0</v>
      </c>
      <c r="X30" s="252"/>
      <c r="Y30" s="252"/>
      <c r="Z30" s="252"/>
      <c r="AA30" s="252"/>
      <c r="AB30" s="252"/>
      <c r="AC30" s="252"/>
      <c r="AD30" s="252"/>
      <c r="AE30" s="252"/>
      <c r="AF30" s="38"/>
      <c r="AG30" s="38"/>
      <c r="AH30" s="38"/>
      <c r="AI30" s="38"/>
      <c r="AJ30" s="38"/>
      <c r="AK30" s="278">
        <f>ROUND(AW94,2)</f>
        <v>0</v>
      </c>
      <c r="AL30" s="252"/>
      <c r="AM30" s="252"/>
      <c r="AN30" s="252"/>
      <c r="AO30" s="252"/>
      <c r="AP30" s="38"/>
      <c r="AQ30" s="38"/>
      <c r="AR30" s="39"/>
      <c r="BE30" s="281"/>
    </row>
    <row r="31" spans="2:57" s="2" customFormat="1" ht="14.45" customHeight="1" hidden="1">
      <c r="B31" s="37"/>
      <c r="C31" s="38"/>
      <c r="D31" s="38"/>
      <c r="E31" s="38"/>
      <c r="F31" s="27" t="s">
        <v>45</v>
      </c>
      <c r="G31" s="38"/>
      <c r="H31" s="38"/>
      <c r="I31" s="38"/>
      <c r="J31" s="38"/>
      <c r="K31" s="38"/>
      <c r="L31" s="251">
        <v>0.21</v>
      </c>
      <c r="M31" s="252"/>
      <c r="N31" s="252"/>
      <c r="O31" s="252"/>
      <c r="P31" s="252"/>
      <c r="Q31" s="38"/>
      <c r="R31" s="38"/>
      <c r="S31" s="38"/>
      <c r="T31" s="38"/>
      <c r="U31" s="38"/>
      <c r="V31" s="38"/>
      <c r="W31" s="278">
        <f>ROUND(BB94,2)</f>
        <v>0</v>
      </c>
      <c r="X31" s="252"/>
      <c r="Y31" s="252"/>
      <c r="Z31" s="252"/>
      <c r="AA31" s="252"/>
      <c r="AB31" s="252"/>
      <c r="AC31" s="252"/>
      <c r="AD31" s="252"/>
      <c r="AE31" s="252"/>
      <c r="AF31" s="38"/>
      <c r="AG31" s="38"/>
      <c r="AH31" s="38"/>
      <c r="AI31" s="38"/>
      <c r="AJ31" s="38"/>
      <c r="AK31" s="278">
        <v>0</v>
      </c>
      <c r="AL31" s="252"/>
      <c r="AM31" s="252"/>
      <c r="AN31" s="252"/>
      <c r="AO31" s="252"/>
      <c r="AP31" s="38"/>
      <c r="AQ31" s="38"/>
      <c r="AR31" s="39"/>
      <c r="BE31" s="281"/>
    </row>
    <row r="32" spans="2:57" s="2" customFormat="1" ht="14.45" customHeight="1" hidden="1">
      <c r="B32" s="37"/>
      <c r="C32" s="38"/>
      <c r="D32" s="38"/>
      <c r="E32" s="38"/>
      <c r="F32" s="27" t="s">
        <v>46</v>
      </c>
      <c r="G32" s="38"/>
      <c r="H32" s="38"/>
      <c r="I32" s="38"/>
      <c r="J32" s="38"/>
      <c r="K32" s="38"/>
      <c r="L32" s="251">
        <v>0.15</v>
      </c>
      <c r="M32" s="252"/>
      <c r="N32" s="252"/>
      <c r="O32" s="252"/>
      <c r="P32" s="252"/>
      <c r="Q32" s="38"/>
      <c r="R32" s="38"/>
      <c r="S32" s="38"/>
      <c r="T32" s="38"/>
      <c r="U32" s="38"/>
      <c r="V32" s="38"/>
      <c r="W32" s="278">
        <f>ROUND(BC94,2)</f>
        <v>0</v>
      </c>
      <c r="X32" s="252"/>
      <c r="Y32" s="252"/>
      <c r="Z32" s="252"/>
      <c r="AA32" s="252"/>
      <c r="AB32" s="252"/>
      <c r="AC32" s="252"/>
      <c r="AD32" s="252"/>
      <c r="AE32" s="252"/>
      <c r="AF32" s="38"/>
      <c r="AG32" s="38"/>
      <c r="AH32" s="38"/>
      <c r="AI32" s="38"/>
      <c r="AJ32" s="38"/>
      <c r="AK32" s="278">
        <v>0</v>
      </c>
      <c r="AL32" s="252"/>
      <c r="AM32" s="252"/>
      <c r="AN32" s="252"/>
      <c r="AO32" s="252"/>
      <c r="AP32" s="38"/>
      <c r="AQ32" s="38"/>
      <c r="AR32" s="39"/>
      <c r="BE32" s="281"/>
    </row>
    <row r="33" spans="2:57" s="2" customFormat="1" ht="14.45" customHeight="1" hidden="1">
      <c r="B33" s="37"/>
      <c r="C33" s="38"/>
      <c r="D33" s="38"/>
      <c r="E33" s="38"/>
      <c r="F33" s="27" t="s">
        <v>47</v>
      </c>
      <c r="G33" s="38"/>
      <c r="H33" s="38"/>
      <c r="I33" s="38"/>
      <c r="J33" s="38"/>
      <c r="K33" s="38"/>
      <c r="L33" s="251">
        <v>0</v>
      </c>
      <c r="M33" s="252"/>
      <c r="N33" s="252"/>
      <c r="O33" s="252"/>
      <c r="P33" s="252"/>
      <c r="Q33" s="38"/>
      <c r="R33" s="38"/>
      <c r="S33" s="38"/>
      <c r="T33" s="38"/>
      <c r="U33" s="38"/>
      <c r="V33" s="38"/>
      <c r="W33" s="278">
        <f>ROUND(BD94,2)</f>
        <v>0</v>
      </c>
      <c r="X33" s="252"/>
      <c r="Y33" s="252"/>
      <c r="Z33" s="252"/>
      <c r="AA33" s="252"/>
      <c r="AB33" s="252"/>
      <c r="AC33" s="252"/>
      <c r="AD33" s="252"/>
      <c r="AE33" s="252"/>
      <c r="AF33" s="38"/>
      <c r="AG33" s="38"/>
      <c r="AH33" s="38"/>
      <c r="AI33" s="38"/>
      <c r="AJ33" s="38"/>
      <c r="AK33" s="278">
        <v>0</v>
      </c>
      <c r="AL33" s="252"/>
      <c r="AM33" s="252"/>
      <c r="AN33" s="252"/>
      <c r="AO33" s="252"/>
      <c r="AP33" s="38"/>
      <c r="AQ33" s="38"/>
      <c r="AR33" s="39"/>
      <c r="BE33" s="281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80"/>
    </row>
    <row r="35" spans="2:44" s="1" customFormat="1" ht="25.9" customHeight="1">
      <c r="B35" s="32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255" t="s">
        <v>50</v>
      </c>
      <c r="Y35" s="256"/>
      <c r="Z35" s="256"/>
      <c r="AA35" s="256"/>
      <c r="AB35" s="256"/>
      <c r="AC35" s="42"/>
      <c r="AD35" s="42"/>
      <c r="AE35" s="42"/>
      <c r="AF35" s="42"/>
      <c r="AG35" s="42"/>
      <c r="AH35" s="42"/>
      <c r="AI35" s="42"/>
      <c r="AJ35" s="42"/>
      <c r="AK35" s="257">
        <f>SUM(AK26:AK33)</f>
        <v>0</v>
      </c>
      <c r="AL35" s="256"/>
      <c r="AM35" s="256"/>
      <c r="AN35" s="256"/>
      <c r="AO35" s="258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44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51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52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53</v>
      </c>
      <c r="AI60" s="35"/>
      <c r="AJ60" s="35"/>
      <c r="AK60" s="35"/>
      <c r="AL60" s="35"/>
      <c r="AM60" s="46" t="s">
        <v>54</v>
      </c>
      <c r="AN60" s="35"/>
      <c r="AO60" s="35"/>
      <c r="AP60" s="33"/>
      <c r="AQ60" s="33"/>
      <c r="AR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55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56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53</v>
      </c>
      <c r="AI75" s="35"/>
      <c r="AJ75" s="35"/>
      <c r="AK75" s="35"/>
      <c r="AL75" s="35"/>
      <c r="AM75" s="46" t="s">
        <v>54</v>
      </c>
      <c r="AN75" s="35"/>
      <c r="AO75" s="35"/>
      <c r="AP75" s="33"/>
      <c r="AQ75" s="33"/>
      <c r="AR75" s="36"/>
    </row>
    <row r="76" spans="2:44" s="1" customFormat="1" ht="1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2:44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2:44" s="1" customFormat="1" ht="24.95" customHeight="1">
      <c r="B82" s="32"/>
      <c r="C82" s="21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2:44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2:44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2019_C2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4" customFormat="1" ht="36.95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68" t="str">
        <f>K6</f>
        <v>Rekonstrukce funkčních objektů na průtočném systému odstavených ramen a náhonů v areálu NH Kladruby nad Labem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56"/>
      <c r="AQ85" s="56"/>
      <c r="AR85" s="57"/>
    </row>
    <row r="86" spans="2:44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2:44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k.ú. Semín, k.ú. Kladruby nad Labem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70" t="str">
        <f>IF(AN8="","",AN8)</f>
        <v>30. 4. 2019</v>
      </c>
      <c r="AN87" s="270"/>
      <c r="AO87" s="33"/>
      <c r="AP87" s="33"/>
      <c r="AQ87" s="33"/>
      <c r="AR87" s="36"/>
    </row>
    <row r="88" spans="2:44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2:56" s="1" customFormat="1" ht="15.2" customHeight="1">
      <c r="B89" s="32"/>
      <c r="C89" s="27" t="s">
        <v>24</v>
      </c>
      <c r="D89" s="33"/>
      <c r="E89" s="33"/>
      <c r="F89" s="33"/>
      <c r="G89" s="33"/>
      <c r="H89" s="33"/>
      <c r="I89" s="33"/>
      <c r="J89" s="33"/>
      <c r="K89" s="33"/>
      <c r="L89" s="52" t="str">
        <f>IF(E11="","",E11)</f>
        <v>Národní Hřebčín Kladruby nad Labem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31</v>
      </c>
      <c r="AJ89" s="33"/>
      <c r="AK89" s="33"/>
      <c r="AL89" s="33"/>
      <c r="AM89" s="266" t="str">
        <f>IF(E17="","",E17)</f>
        <v>Ing. Libor Kouřík</v>
      </c>
      <c r="AN89" s="267"/>
      <c r="AO89" s="267"/>
      <c r="AP89" s="267"/>
      <c r="AQ89" s="33"/>
      <c r="AR89" s="36"/>
      <c r="AS89" s="260" t="s">
        <v>58</v>
      </c>
      <c r="AT89" s="261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2:56" s="1" customFormat="1" ht="15.2" customHeight="1">
      <c r="B90" s="32"/>
      <c r="C90" s="27" t="s">
        <v>29</v>
      </c>
      <c r="D90" s="33"/>
      <c r="E90" s="33"/>
      <c r="F90" s="33"/>
      <c r="G90" s="33"/>
      <c r="H90" s="33"/>
      <c r="I90" s="33"/>
      <c r="J90" s="33"/>
      <c r="K90" s="33"/>
      <c r="L90" s="52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34</v>
      </c>
      <c r="AJ90" s="33"/>
      <c r="AK90" s="33"/>
      <c r="AL90" s="33"/>
      <c r="AM90" s="266" t="str">
        <f>IF(E20="","",E20)</f>
        <v>AQUATEST a.s.</v>
      </c>
      <c r="AN90" s="267"/>
      <c r="AO90" s="267"/>
      <c r="AP90" s="267"/>
      <c r="AQ90" s="33"/>
      <c r="AR90" s="36"/>
      <c r="AS90" s="262"/>
      <c r="AT90" s="263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2:56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4"/>
      <c r="AT91" s="265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2:56" s="1" customFormat="1" ht="29.25" customHeight="1">
      <c r="B92" s="32"/>
      <c r="C92" s="247" t="s">
        <v>59</v>
      </c>
      <c r="D92" s="248"/>
      <c r="E92" s="248"/>
      <c r="F92" s="248"/>
      <c r="G92" s="248"/>
      <c r="H92" s="66"/>
      <c r="I92" s="249" t="s">
        <v>60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4" t="s">
        <v>61</v>
      </c>
      <c r="AH92" s="248"/>
      <c r="AI92" s="248"/>
      <c r="AJ92" s="248"/>
      <c r="AK92" s="248"/>
      <c r="AL92" s="248"/>
      <c r="AM92" s="248"/>
      <c r="AN92" s="249" t="s">
        <v>62</v>
      </c>
      <c r="AO92" s="248"/>
      <c r="AP92" s="253"/>
      <c r="AQ92" s="67" t="s">
        <v>63</v>
      </c>
      <c r="AR92" s="36"/>
      <c r="AS92" s="68" t="s">
        <v>64</v>
      </c>
      <c r="AT92" s="69" t="s">
        <v>65</v>
      </c>
      <c r="AU92" s="69" t="s">
        <v>66</v>
      </c>
      <c r="AV92" s="69" t="s">
        <v>67</v>
      </c>
      <c r="AW92" s="69" t="s">
        <v>68</v>
      </c>
      <c r="AX92" s="69" t="s">
        <v>69</v>
      </c>
      <c r="AY92" s="69" t="s">
        <v>70</v>
      </c>
      <c r="AZ92" s="69" t="s">
        <v>71</v>
      </c>
      <c r="BA92" s="69" t="s">
        <v>72</v>
      </c>
      <c r="BB92" s="69" t="s">
        <v>73</v>
      </c>
      <c r="BC92" s="69" t="s">
        <v>74</v>
      </c>
      <c r="BD92" s="70" t="s">
        <v>75</v>
      </c>
    </row>
    <row r="93" spans="2:56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2:90" s="5" customFormat="1" ht="32.45" customHeight="1">
      <c r="B94" s="74"/>
      <c r="C94" s="75" t="s">
        <v>76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45">
        <f>ROUND(SUM(AG95:AG98),2)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78" t="s">
        <v>1</v>
      </c>
      <c r="AR94" s="79"/>
      <c r="AS94" s="80">
        <f>ROUND(SUM(AS95:AS98),2)</f>
        <v>0</v>
      </c>
      <c r="AT94" s="81">
        <f>ROUND(SUM(AV94:AW94),2)</f>
        <v>0</v>
      </c>
      <c r="AU94" s="82">
        <f>ROUND(SUM(AU95:AU98),5)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ROUND(SUM(AZ95:AZ98),2)</f>
        <v>0</v>
      </c>
      <c r="BA94" s="81">
        <f>ROUND(SUM(BA95:BA98),2)</f>
        <v>0</v>
      </c>
      <c r="BB94" s="81">
        <f>ROUND(SUM(BB95:BB98),2)</f>
        <v>0</v>
      </c>
      <c r="BC94" s="81">
        <f>ROUND(SUM(BC95:BC98),2)</f>
        <v>0</v>
      </c>
      <c r="BD94" s="83">
        <f>ROUND(SUM(BD95:BD98),2)</f>
        <v>0</v>
      </c>
      <c r="BS94" s="84" t="s">
        <v>77</v>
      </c>
      <c r="BT94" s="84" t="s">
        <v>78</v>
      </c>
      <c r="BU94" s="85" t="s">
        <v>79</v>
      </c>
      <c r="BV94" s="84" t="s">
        <v>80</v>
      </c>
      <c r="BW94" s="84" t="s">
        <v>5</v>
      </c>
      <c r="BX94" s="84" t="s">
        <v>81</v>
      </c>
      <c r="CL94" s="84" t="s">
        <v>1</v>
      </c>
    </row>
    <row r="95" spans="1:91" s="6" customFormat="1" ht="16.5" customHeight="1">
      <c r="A95" s="86" t="s">
        <v>82</v>
      </c>
      <c r="B95" s="87"/>
      <c r="C95" s="88"/>
      <c r="D95" s="250" t="s">
        <v>83</v>
      </c>
      <c r="E95" s="250"/>
      <c r="F95" s="250"/>
      <c r="G95" s="250"/>
      <c r="H95" s="250"/>
      <c r="I95" s="89"/>
      <c r="J95" s="250" t="s">
        <v>84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3">
        <f>'SO01 - Rekonstrukce FO1'!J30</f>
        <v>0</v>
      </c>
      <c r="AH95" s="244"/>
      <c r="AI95" s="244"/>
      <c r="AJ95" s="244"/>
      <c r="AK95" s="244"/>
      <c r="AL95" s="244"/>
      <c r="AM95" s="244"/>
      <c r="AN95" s="243">
        <f>SUM(AG95,AT95)</f>
        <v>0</v>
      </c>
      <c r="AO95" s="244"/>
      <c r="AP95" s="244"/>
      <c r="AQ95" s="90" t="s">
        <v>85</v>
      </c>
      <c r="AR95" s="91"/>
      <c r="AS95" s="92">
        <v>0</v>
      </c>
      <c r="AT95" s="93">
        <f>ROUND(SUM(AV95:AW95),2)</f>
        <v>0</v>
      </c>
      <c r="AU95" s="94">
        <f>'SO01 - Rekonstrukce FO1'!P121</f>
        <v>0</v>
      </c>
      <c r="AV95" s="93">
        <f>'SO01 - Rekonstrukce FO1'!J33</f>
        <v>0</v>
      </c>
      <c r="AW95" s="93">
        <f>'SO01 - Rekonstrukce FO1'!J34</f>
        <v>0</v>
      </c>
      <c r="AX95" s="93">
        <f>'SO01 - Rekonstrukce FO1'!J35</f>
        <v>0</v>
      </c>
      <c r="AY95" s="93">
        <f>'SO01 - Rekonstrukce FO1'!J36</f>
        <v>0</v>
      </c>
      <c r="AZ95" s="93">
        <f>'SO01 - Rekonstrukce FO1'!F33</f>
        <v>0</v>
      </c>
      <c r="BA95" s="93">
        <f>'SO01 - Rekonstrukce FO1'!F34</f>
        <v>0</v>
      </c>
      <c r="BB95" s="93">
        <f>'SO01 - Rekonstrukce FO1'!F35</f>
        <v>0</v>
      </c>
      <c r="BC95" s="93">
        <f>'SO01 - Rekonstrukce FO1'!F36</f>
        <v>0</v>
      </c>
      <c r="BD95" s="95">
        <f>'SO01 - Rekonstrukce FO1'!F37</f>
        <v>0</v>
      </c>
      <c r="BT95" s="96" t="s">
        <v>86</v>
      </c>
      <c r="BV95" s="96" t="s">
        <v>80</v>
      </c>
      <c r="BW95" s="96" t="s">
        <v>87</v>
      </c>
      <c r="BX95" s="96" t="s">
        <v>5</v>
      </c>
      <c r="CL95" s="96" t="s">
        <v>1</v>
      </c>
      <c r="CM95" s="96" t="s">
        <v>88</v>
      </c>
    </row>
    <row r="96" spans="1:91" s="6" customFormat="1" ht="16.5" customHeight="1">
      <c r="A96" s="86" t="s">
        <v>82</v>
      </c>
      <c r="B96" s="87"/>
      <c r="C96" s="88"/>
      <c r="D96" s="250" t="s">
        <v>89</v>
      </c>
      <c r="E96" s="250"/>
      <c r="F96" s="250"/>
      <c r="G96" s="250"/>
      <c r="H96" s="250"/>
      <c r="I96" s="89"/>
      <c r="J96" s="250" t="s">
        <v>90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3">
        <f>'SO02 - Rekonstrukce FO5'!J30</f>
        <v>0</v>
      </c>
      <c r="AH96" s="244"/>
      <c r="AI96" s="244"/>
      <c r="AJ96" s="244"/>
      <c r="AK96" s="244"/>
      <c r="AL96" s="244"/>
      <c r="AM96" s="244"/>
      <c r="AN96" s="243">
        <f>SUM(AG96,AT96)</f>
        <v>0</v>
      </c>
      <c r="AO96" s="244"/>
      <c r="AP96" s="244"/>
      <c r="AQ96" s="90" t="s">
        <v>85</v>
      </c>
      <c r="AR96" s="91"/>
      <c r="AS96" s="92">
        <v>0</v>
      </c>
      <c r="AT96" s="93">
        <f>ROUND(SUM(AV96:AW96),2)</f>
        <v>0</v>
      </c>
      <c r="AU96" s="94">
        <f>'SO02 - Rekonstrukce FO5'!P125</f>
        <v>0</v>
      </c>
      <c r="AV96" s="93">
        <f>'SO02 - Rekonstrukce FO5'!J33</f>
        <v>0</v>
      </c>
      <c r="AW96" s="93">
        <f>'SO02 - Rekonstrukce FO5'!J34</f>
        <v>0</v>
      </c>
      <c r="AX96" s="93">
        <f>'SO02 - Rekonstrukce FO5'!J35</f>
        <v>0</v>
      </c>
      <c r="AY96" s="93">
        <f>'SO02 - Rekonstrukce FO5'!J36</f>
        <v>0</v>
      </c>
      <c r="AZ96" s="93">
        <f>'SO02 - Rekonstrukce FO5'!F33</f>
        <v>0</v>
      </c>
      <c r="BA96" s="93">
        <f>'SO02 - Rekonstrukce FO5'!F34</f>
        <v>0</v>
      </c>
      <c r="BB96" s="93">
        <f>'SO02 - Rekonstrukce FO5'!F35</f>
        <v>0</v>
      </c>
      <c r="BC96" s="93">
        <f>'SO02 - Rekonstrukce FO5'!F36</f>
        <v>0</v>
      </c>
      <c r="BD96" s="95">
        <f>'SO02 - Rekonstrukce FO5'!F37</f>
        <v>0</v>
      </c>
      <c r="BT96" s="96" t="s">
        <v>86</v>
      </c>
      <c r="BV96" s="96" t="s">
        <v>80</v>
      </c>
      <c r="BW96" s="96" t="s">
        <v>91</v>
      </c>
      <c r="BX96" s="96" t="s">
        <v>5</v>
      </c>
      <c r="CL96" s="96" t="s">
        <v>1</v>
      </c>
      <c r="CM96" s="96" t="s">
        <v>88</v>
      </c>
    </row>
    <row r="97" spans="1:91" s="6" customFormat="1" ht="16.5" customHeight="1">
      <c r="A97" s="86" t="s">
        <v>82</v>
      </c>
      <c r="B97" s="87"/>
      <c r="C97" s="88"/>
      <c r="D97" s="250" t="s">
        <v>92</v>
      </c>
      <c r="E97" s="250"/>
      <c r="F97" s="250"/>
      <c r="G97" s="250"/>
      <c r="H97" s="250"/>
      <c r="I97" s="89"/>
      <c r="J97" s="250" t="s">
        <v>93</v>
      </c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43">
        <f>'SO03 - Rekonstrukce FO6'!J30</f>
        <v>0</v>
      </c>
      <c r="AH97" s="244"/>
      <c r="AI97" s="244"/>
      <c r="AJ97" s="244"/>
      <c r="AK97" s="244"/>
      <c r="AL97" s="244"/>
      <c r="AM97" s="244"/>
      <c r="AN97" s="243">
        <f>SUM(AG97,AT97)</f>
        <v>0</v>
      </c>
      <c r="AO97" s="244"/>
      <c r="AP97" s="244"/>
      <c r="AQ97" s="90" t="s">
        <v>85</v>
      </c>
      <c r="AR97" s="91"/>
      <c r="AS97" s="92">
        <v>0</v>
      </c>
      <c r="AT97" s="93">
        <f>ROUND(SUM(AV97:AW97),2)</f>
        <v>0</v>
      </c>
      <c r="AU97" s="94">
        <f>'SO03 - Rekonstrukce FO6'!P125</f>
        <v>0</v>
      </c>
      <c r="AV97" s="93">
        <f>'SO03 - Rekonstrukce FO6'!J33</f>
        <v>0</v>
      </c>
      <c r="AW97" s="93">
        <f>'SO03 - Rekonstrukce FO6'!J34</f>
        <v>0</v>
      </c>
      <c r="AX97" s="93">
        <f>'SO03 - Rekonstrukce FO6'!J35</f>
        <v>0</v>
      </c>
      <c r="AY97" s="93">
        <f>'SO03 - Rekonstrukce FO6'!J36</f>
        <v>0</v>
      </c>
      <c r="AZ97" s="93">
        <f>'SO03 - Rekonstrukce FO6'!F33</f>
        <v>0</v>
      </c>
      <c r="BA97" s="93">
        <f>'SO03 - Rekonstrukce FO6'!F34</f>
        <v>0</v>
      </c>
      <c r="BB97" s="93">
        <f>'SO03 - Rekonstrukce FO6'!F35</f>
        <v>0</v>
      </c>
      <c r="BC97" s="93">
        <f>'SO03 - Rekonstrukce FO6'!F36</f>
        <v>0</v>
      </c>
      <c r="BD97" s="95">
        <f>'SO03 - Rekonstrukce FO6'!F37</f>
        <v>0</v>
      </c>
      <c r="BT97" s="96" t="s">
        <v>86</v>
      </c>
      <c r="BV97" s="96" t="s">
        <v>80</v>
      </c>
      <c r="BW97" s="96" t="s">
        <v>94</v>
      </c>
      <c r="BX97" s="96" t="s">
        <v>5</v>
      </c>
      <c r="CL97" s="96" t="s">
        <v>1</v>
      </c>
      <c r="CM97" s="96" t="s">
        <v>88</v>
      </c>
    </row>
    <row r="98" spans="1:91" s="6" customFormat="1" ht="16.5" customHeight="1">
      <c r="A98" s="86" t="s">
        <v>82</v>
      </c>
      <c r="B98" s="87"/>
      <c r="C98" s="88"/>
      <c r="D98" s="250" t="s">
        <v>95</v>
      </c>
      <c r="E98" s="250"/>
      <c r="F98" s="250"/>
      <c r="G98" s="250"/>
      <c r="H98" s="250"/>
      <c r="I98" s="89"/>
      <c r="J98" s="250" t="s">
        <v>96</v>
      </c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43">
        <f>'VRN - Vedlejší rozpočtové...'!J30</f>
        <v>0</v>
      </c>
      <c r="AH98" s="244"/>
      <c r="AI98" s="244"/>
      <c r="AJ98" s="244"/>
      <c r="AK98" s="244"/>
      <c r="AL98" s="244"/>
      <c r="AM98" s="244"/>
      <c r="AN98" s="243">
        <f>SUM(AG98,AT98)</f>
        <v>0</v>
      </c>
      <c r="AO98" s="244"/>
      <c r="AP98" s="244"/>
      <c r="AQ98" s="90" t="s">
        <v>85</v>
      </c>
      <c r="AR98" s="91"/>
      <c r="AS98" s="97">
        <v>0</v>
      </c>
      <c r="AT98" s="98">
        <f>ROUND(SUM(AV98:AW98),2)</f>
        <v>0</v>
      </c>
      <c r="AU98" s="99">
        <f>'VRN - Vedlejší rozpočtové...'!P116</f>
        <v>0</v>
      </c>
      <c r="AV98" s="98">
        <f>'VRN - Vedlejší rozpočtové...'!J33</f>
        <v>0</v>
      </c>
      <c r="AW98" s="98">
        <f>'VRN - Vedlejší rozpočtové...'!J34</f>
        <v>0</v>
      </c>
      <c r="AX98" s="98">
        <f>'VRN - Vedlejší rozpočtové...'!J35</f>
        <v>0</v>
      </c>
      <c r="AY98" s="98">
        <f>'VRN - Vedlejší rozpočtové...'!J36</f>
        <v>0</v>
      </c>
      <c r="AZ98" s="98">
        <f>'VRN - Vedlejší rozpočtové...'!F33</f>
        <v>0</v>
      </c>
      <c r="BA98" s="98">
        <f>'VRN - Vedlejší rozpočtové...'!F34</f>
        <v>0</v>
      </c>
      <c r="BB98" s="98">
        <f>'VRN - Vedlejší rozpočtové...'!F35</f>
        <v>0</v>
      </c>
      <c r="BC98" s="98">
        <f>'VRN - Vedlejší rozpočtové...'!F36</f>
        <v>0</v>
      </c>
      <c r="BD98" s="100">
        <f>'VRN - Vedlejší rozpočtové...'!F37</f>
        <v>0</v>
      </c>
      <c r="BT98" s="96" t="s">
        <v>86</v>
      </c>
      <c r="BV98" s="96" t="s">
        <v>80</v>
      </c>
      <c r="BW98" s="96" t="s">
        <v>97</v>
      </c>
      <c r="BX98" s="96" t="s">
        <v>5</v>
      </c>
      <c r="CL98" s="96" t="s">
        <v>1</v>
      </c>
      <c r="CM98" s="96" t="s">
        <v>88</v>
      </c>
    </row>
    <row r="99" spans="2:44" s="1" customFormat="1" ht="30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6"/>
    </row>
    <row r="100" spans="2:44" s="1" customFormat="1" ht="6.95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6"/>
    </row>
  </sheetData>
  <sheetProtection algorithmName="SHA-512" hashValue="3WI3qDCLsiBR3cGu+VctqozD1wh4HstBWADFk8EiZDUn6+iMXruM3PXtqi2iqd12CE4iWDV9r6UK6/qnSHr/3Q==" saltValue="UeDPBkWpgmJek664Uw7wuKpk5uyR8GIYnGdc10v9m+XtYuSIz4KEffozm8/HFUgZZQPstCMnchjm0vjqKn9Zqw==" spinCount="100000" sheet="1" objects="1" scenarios="1" formatColumns="0" formatRows="0"/>
  <mergeCells count="54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</mergeCells>
  <hyperlinks>
    <hyperlink ref="A95" location="'SO01 - Rekonstrukce FO1'!C2" display="/"/>
    <hyperlink ref="A96" location="'SO02 - Rekonstrukce FO5'!C2" display="/"/>
    <hyperlink ref="A97" location="'SO03 - Rekonstrukce FO6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87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88</v>
      </c>
    </row>
    <row r="4" spans="2:46" ht="24.95" customHeight="1">
      <c r="B4" s="18"/>
      <c r="D4" s="105" t="s">
        <v>98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30" customHeight="1">
      <c r="B7" s="18"/>
      <c r="E7" s="287" t="str">
        <f>'Rekapitulace stavby'!K6</f>
        <v>Rekonstrukce funkčních objektů na průtočném systému odstavených ramen a náhonů v areálu NH Kladruby nad Labem</v>
      </c>
      <c r="F7" s="288"/>
      <c r="G7" s="288"/>
      <c r="H7" s="288"/>
      <c r="L7" s="18"/>
    </row>
    <row r="8" spans="2:12" s="1" customFormat="1" ht="12" customHeight="1">
      <c r="B8" s="36"/>
      <c r="D8" s="107" t="s">
        <v>99</v>
      </c>
      <c r="I8" s="108"/>
      <c r="L8" s="36"/>
    </row>
    <row r="9" spans="2:12" s="1" customFormat="1" ht="36.95" customHeight="1">
      <c r="B9" s="36"/>
      <c r="E9" s="289" t="s">
        <v>100</v>
      </c>
      <c r="F9" s="290"/>
      <c r="G9" s="290"/>
      <c r="H9" s="290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'Rekapitulace stavby'!AN8</f>
        <v>30. 4. 2019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24</v>
      </c>
      <c r="I14" s="110" t="s">
        <v>25</v>
      </c>
      <c r="J14" s="109" t="s">
        <v>26</v>
      </c>
      <c r="L14" s="36"/>
    </row>
    <row r="15" spans="2:12" s="1" customFormat="1" ht="18" customHeight="1">
      <c r="B15" s="36"/>
      <c r="E15" s="109" t="s">
        <v>27</v>
      </c>
      <c r="I15" s="110" t="s">
        <v>28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29</v>
      </c>
      <c r="I17" s="110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91" t="str">
        <f>'Rekapitulace stavby'!E14</f>
        <v>Vyplň údaj</v>
      </c>
      <c r="F18" s="292"/>
      <c r="G18" s="292"/>
      <c r="H18" s="292"/>
      <c r="I18" s="110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31</v>
      </c>
      <c r="I20" s="110" t="s">
        <v>25</v>
      </c>
      <c r="J20" s="109" t="s">
        <v>1</v>
      </c>
      <c r="L20" s="36"/>
    </row>
    <row r="21" spans="2:12" s="1" customFormat="1" ht="18" customHeight="1">
      <c r="B21" s="36"/>
      <c r="E21" s="109" t="s">
        <v>32</v>
      </c>
      <c r="I21" s="110" t="s">
        <v>28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34</v>
      </c>
      <c r="I23" s="110" t="s">
        <v>25</v>
      </c>
      <c r="J23" s="109" t="s">
        <v>35</v>
      </c>
      <c r="L23" s="36"/>
    </row>
    <row r="24" spans="2:12" s="1" customFormat="1" ht="18" customHeight="1">
      <c r="B24" s="36"/>
      <c r="E24" s="109" t="s">
        <v>36</v>
      </c>
      <c r="I24" s="110" t="s">
        <v>28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37</v>
      </c>
      <c r="I26" s="108"/>
      <c r="L26" s="36"/>
    </row>
    <row r="27" spans="2:12" s="7" customFormat="1" ht="16.5" customHeight="1">
      <c r="B27" s="112"/>
      <c r="E27" s="293" t="s">
        <v>1</v>
      </c>
      <c r="F27" s="293"/>
      <c r="G27" s="293"/>
      <c r="H27" s="293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38</v>
      </c>
      <c r="I30" s="108"/>
      <c r="J30" s="116">
        <f>ROUND(J121,2)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40</v>
      </c>
      <c r="I32" s="118" t="s">
        <v>39</v>
      </c>
      <c r="J32" s="117" t="s">
        <v>41</v>
      </c>
      <c r="L32" s="36"/>
    </row>
    <row r="33" spans="2:12" s="1" customFormat="1" ht="14.45" customHeight="1">
      <c r="B33" s="36"/>
      <c r="D33" s="119" t="s">
        <v>42</v>
      </c>
      <c r="E33" s="107" t="s">
        <v>43</v>
      </c>
      <c r="F33" s="120">
        <f>ROUND((SUM(BE121:BE187)),2)</f>
        <v>0</v>
      </c>
      <c r="I33" s="121">
        <v>0.21</v>
      </c>
      <c r="J33" s="120">
        <f>ROUND(((SUM(BE121:BE187))*I33),2)</f>
        <v>0</v>
      </c>
      <c r="L33" s="36"/>
    </row>
    <row r="34" spans="2:12" s="1" customFormat="1" ht="14.45" customHeight="1">
      <c r="B34" s="36"/>
      <c r="E34" s="107" t="s">
        <v>44</v>
      </c>
      <c r="F34" s="120">
        <f>ROUND((SUM(BF121:BF187)),2)</f>
        <v>0</v>
      </c>
      <c r="I34" s="121">
        <v>0.15</v>
      </c>
      <c r="J34" s="120">
        <f>ROUND(((SUM(BF121:BF187))*I34),2)</f>
        <v>0</v>
      </c>
      <c r="L34" s="36"/>
    </row>
    <row r="35" spans="2:12" s="1" customFormat="1" ht="14.45" customHeight="1" hidden="1">
      <c r="B35" s="36"/>
      <c r="E35" s="107" t="s">
        <v>45</v>
      </c>
      <c r="F35" s="120">
        <f>ROUND((SUM(BG121:BG187)),2)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46</v>
      </c>
      <c r="F36" s="120">
        <f>ROUND((SUM(BH121:BH187)),2)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47</v>
      </c>
      <c r="F37" s="120">
        <f>ROUND((SUM(BI121:BI187)),2)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51</v>
      </c>
      <c r="E50" s="131"/>
      <c r="F50" s="131"/>
      <c r="G50" s="130" t="s">
        <v>52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53</v>
      </c>
      <c r="E61" s="134"/>
      <c r="F61" s="135" t="s">
        <v>54</v>
      </c>
      <c r="G61" s="133" t="s">
        <v>53</v>
      </c>
      <c r="H61" s="134"/>
      <c r="I61" s="136"/>
      <c r="J61" s="137" t="s">
        <v>54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55</v>
      </c>
      <c r="E65" s="131"/>
      <c r="F65" s="131"/>
      <c r="G65" s="130" t="s">
        <v>56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53</v>
      </c>
      <c r="E76" s="134"/>
      <c r="F76" s="135" t="s">
        <v>54</v>
      </c>
      <c r="G76" s="133" t="s">
        <v>53</v>
      </c>
      <c r="H76" s="134"/>
      <c r="I76" s="136"/>
      <c r="J76" s="137" t="s">
        <v>54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101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85" t="str">
        <f>E7</f>
        <v>Rekonstrukce funkčních objektů na průtočném systému odstavených ramen a náhonů v areálu NH Kladruby nad Labem</v>
      </c>
      <c r="F85" s="286"/>
      <c r="G85" s="286"/>
      <c r="H85" s="286"/>
      <c r="I85" s="108"/>
      <c r="J85" s="33"/>
      <c r="K85" s="33"/>
      <c r="L85" s="36"/>
    </row>
    <row r="86" spans="2:12" s="1" customFormat="1" ht="12" customHeight="1">
      <c r="B86" s="32"/>
      <c r="C86" s="27" t="s">
        <v>99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68" t="str">
        <f>E9</f>
        <v>SO01 - Rekonstrukce FO1</v>
      </c>
      <c r="F87" s="284"/>
      <c r="G87" s="284"/>
      <c r="H87" s="284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k.ú. Semín, k.ú. Kladruby nad Labem</v>
      </c>
      <c r="G89" s="33"/>
      <c r="H89" s="33"/>
      <c r="I89" s="110" t="s">
        <v>22</v>
      </c>
      <c r="J89" s="59" t="str">
        <f>IF(J12="","",J12)</f>
        <v>30. 4. 2019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24</v>
      </c>
      <c r="D91" s="33"/>
      <c r="E91" s="33"/>
      <c r="F91" s="25" t="str">
        <f>E15</f>
        <v>Národní Hřebčín Kladruby nad Labem</v>
      </c>
      <c r="G91" s="33"/>
      <c r="H91" s="33"/>
      <c r="I91" s="110" t="s">
        <v>31</v>
      </c>
      <c r="J91" s="30" t="str">
        <f>E21</f>
        <v>Ing. Libor Kouřík</v>
      </c>
      <c r="K91" s="33"/>
      <c r="L91" s="36"/>
    </row>
    <row r="92" spans="2:12" s="1" customFormat="1" ht="15.2" customHeight="1">
      <c r="B92" s="32"/>
      <c r="C92" s="27" t="s">
        <v>29</v>
      </c>
      <c r="D92" s="33"/>
      <c r="E92" s="33"/>
      <c r="F92" s="25" t="str">
        <f>IF(E18="","",E18)</f>
        <v>Vyplň údaj</v>
      </c>
      <c r="G92" s="33"/>
      <c r="H92" s="33"/>
      <c r="I92" s="110" t="s">
        <v>34</v>
      </c>
      <c r="J92" s="30" t="str">
        <f>E24</f>
        <v>AQUATEST a.s.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102</v>
      </c>
      <c r="D94" s="145"/>
      <c r="E94" s="145"/>
      <c r="F94" s="145"/>
      <c r="G94" s="145"/>
      <c r="H94" s="145"/>
      <c r="I94" s="146"/>
      <c r="J94" s="147" t="s">
        <v>103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104</v>
      </c>
      <c r="D96" s="33"/>
      <c r="E96" s="33"/>
      <c r="F96" s="33"/>
      <c r="G96" s="33"/>
      <c r="H96" s="33"/>
      <c r="I96" s="108"/>
      <c r="J96" s="77">
        <f>J121</f>
        <v>0</v>
      </c>
      <c r="K96" s="33"/>
      <c r="L96" s="36"/>
      <c r="AU96" s="15" t="s">
        <v>105</v>
      </c>
    </row>
    <row r="97" spans="2:12" s="8" customFormat="1" ht="24.95" customHeight="1">
      <c r="B97" s="149"/>
      <c r="C97" s="150"/>
      <c r="D97" s="151" t="s">
        <v>106</v>
      </c>
      <c r="E97" s="152"/>
      <c r="F97" s="152"/>
      <c r="G97" s="152"/>
      <c r="H97" s="152"/>
      <c r="I97" s="153"/>
      <c r="J97" s="154">
        <f>J122</f>
        <v>0</v>
      </c>
      <c r="K97" s="150"/>
      <c r="L97" s="155"/>
    </row>
    <row r="98" spans="2:12" s="9" customFormat="1" ht="19.9" customHeight="1">
      <c r="B98" s="156"/>
      <c r="C98" s="157"/>
      <c r="D98" s="158" t="s">
        <v>107</v>
      </c>
      <c r="E98" s="159"/>
      <c r="F98" s="159"/>
      <c r="G98" s="159"/>
      <c r="H98" s="159"/>
      <c r="I98" s="160"/>
      <c r="J98" s="161">
        <f>J123</f>
        <v>0</v>
      </c>
      <c r="K98" s="157"/>
      <c r="L98" s="162"/>
    </row>
    <row r="99" spans="2:12" s="9" customFormat="1" ht="19.9" customHeight="1">
      <c r="B99" s="156"/>
      <c r="C99" s="157"/>
      <c r="D99" s="158" t="s">
        <v>108</v>
      </c>
      <c r="E99" s="159"/>
      <c r="F99" s="159"/>
      <c r="G99" s="159"/>
      <c r="H99" s="159"/>
      <c r="I99" s="160"/>
      <c r="J99" s="161">
        <f>J153</f>
        <v>0</v>
      </c>
      <c r="K99" s="157"/>
      <c r="L99" s="162"/>
    </row>
    <row r="100" spans="2:12" s="9" customFormat="1" ht="19.9" customHeight="1">
      <c r="B100" s="156"/>
      <c r="C100" s="157"/>
      <c r="D100" s="158" t="s">
        <v>109</v>
      </c>
      <c r="E100" s="159"/>
      <c r="F100" s="159"/>
      <c r="G100" s="159"/>
      <c r="H100" s="159"/>
      <c r="I100" s="160"/>
      <c r="J100" s="161">
        <f>J175</f>
        <v>0</v>
      </c>
      <c r="K100" s="157"/>
      <c r="L100" s="162"/>
    </row>
    <row r="101" spans="2:12" s="9" customFormat="1" ht="19.9" customHeight="1">
      <c r="B101" s="156"/>
      <c r="C101" s="157"/>
      <c r="D101" s="158" t="s">
        <v>110</v>
      </c>
      <c r="E101" s="159"/>
      <c r="F101" s="159"/>
      <c r="G101" s="159"/>
      <c r="H101" s="159"/>
      <c r="I101" s="160"/>
      <c r="J101" s="161">
        <f>J186</f>
        <v>0</v>
      </c>
      <c r="K101" s="157"/>
      <c r="L101" s="162"/>
    </row>
    <row r="102" spans="2:12" s="1" customFormat="1" ht="21.75" customHeight="1">
      <c r="B102" s="32"/>
      <c r="C102" s="33"/>
      <c r="D102" s="33"/>
      <c r="E102" s="33"/>
      <c r="F102" s="33"/>
      <c r="G102" s="33"/>
      <c r="H102" s="33"/>
      <c r="I102" s="108"/>
      <c r="J102" s="33"/>
      <c r="K102" s="33"/>
      <c r="L102" s="36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140"/>
      <c r="J103" s="48"/>
      <c r="K103" s="48"/>
      <c r="L103" s="36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3"/>
      <c r="J107" s="50"/>
      <c r="K107" s="50"/>
      <c r="L107" s="36"/>
    </row>
    <row r="108" spans="2:12" s="1" customFormat="1" ht="24.95" customHeight="1">
      <c r="B108" s="32"/>
      <c r="C108" s="21" t="s">
        <v>111</v>
      </c>
      <c r="D108" s="33"/>
      <c r="E108" s="33"/>
      <c r="F108" s="33"/>
      <c r="G108" s="33"/>
      <c r="H108" s="33"/>
      <c r="I108" s="108"/>
      <c r="J108" s="33"/>
      <c r="K108" s="33"/>
      <c r="L108" s="36"/>
    </row>
    <row r="109" spans="2:12" s="1" customFormat="1" ht="6.95" customHeight="1">
      <c r="B109" s="32"/>
      <c r="C109" s="33"/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2" customHeight="1">
      <c r="B110" s="32"/>
      <c r="C110" s="27" t="s">
        <v>16</v>
      </c>
      <c r="D110" s="33"/>
      <c r="E110" s="33"/>
      <c r="F110" s="33"/>
      <c r="G110" s="33"/>
      <c r="H110" s="33"/>
      <c r="I110" s="108"/>
      <c r="J110" s="33"/>
      <c r="K110" s="33"/>
      <c r="L110" s="36"/>
    </row>
    <row r="111" spans="2:12" s="1" customFormat="1" ht="16.5" customHeight="1">
      <c r="B111" s="32"/>
      <c r="C111" s="33"/>
      <c r="D111" s="33"/>
      <c r="E111" s="285" t="str">
        <f>E7</f>
        <v>Rekonstrukce funkčních objektů na průtočném systému odstavených ramen a náhonů v areálu NH Kladruby nad Labem</v>
      </c>
      <c r="F111" s="286"/>
      <c r="G111" s="286"/>
      <c r="H111" s="286"/>
      <c r="I111" s="108"/>
      <c r="J111" s="33"/>
      <c r="K111" s="33"/>
      <c r="L111" s="36"/>
    </row>
    <row r="112" spans="2:12" s="1" customFormat="1" ht="12" customHeight="1">
      <c r="B112" s="32"/>
      <c r="C112" s="27" t="s">
        <v>99</v>
      </c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12" s="1" customFormat="1" ht="16.5" customHeight="1">
      <c r="B113" s="32"/>
      <c r="C113" s="33"/>
      <c r="D113" s="33"/>
      <c r="E113" s="268" t="str">
        <f>E9</f>
        <v>SO01 - Rekonstrukce FO1</v>
      </c>
      <c r="F113" s="284"/>
      <c r="G113" s="284"/>
      <c r="H113" s="284"/>
      <c r="I113" s="108"/>
      <c r="J113" s="33"/>
      <c r="K113" s="33"/>
      <c r="L113" s="36"/>
    </row>
    <row r="114" spans="2:12" s="1" customFormat="1" ht="6.95" customHeight="1"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12" s="1" customFormat="1" ht="12" customHeight="1">
      <c r="B115" s="32"/>
      <c r="C115" s="27" t="s">
        <v>20</v>
      </c>
      <c r="D115" s="33"/>
      <c r="E115" s="33"/>
      <c r="F115" s="25" t="str">
        <f>F12</f>
        <v>k.ú. Semín, k.ú. Kladruby nad Labem</v>
      </c>
      <c r="G115" s="33"/>
      <c r="H115" s="33"/>
      <c r="I115" s="110" t="s">
        <v>22</v>
      </c>
      <c r="J115" s="59" t="str">
        <f>IF(J12="","",J12)</f>
        <v>30. 4. 2019</v>
      </c>
      <c r="K115" s="33"/>
      <c r="L115" s="36"/>
    </row>
    <row r="116" spans="2:12" s="1" customFormat="1" ht="6.9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12" s="1" customFormat="1" ht="15.2" customHeight="1">
      <c r="B117" s="32"/>
      <c r="C117" s="27" t="s">
        <v>24</v>
      </c>
      <c r="D117" s="33"/>
      <c r="E117" s="33"/>
      <c r="F117" s="25" t="str">
        <f>E15</f>
        <v>Národní Hřebčín Kladruby nad Labem</v>
      </c>
      <c r="G117" s="33"/>
      <c r="H117" s="33"/>
      <c r="I117" s="110" t="s">
        <v>31</v>
      </c>
      <c r="J117" s="30" t="str">
        <f>E21</f>
        <v>Ing. Libor Kouřík</v>
      </c>
      <c r="K117" s="33"/>
      <c r="L117" s="36"/>
    </row>
    <row r="118" spans="2:12" s="1" customFormat="1" ht="15.2" customHeight="1">
      <c r="B118" s="32"/>
      <c r="C118" s="27" t="s">
        <v>29</v>
      </c>
      <c r="D118" s="33"/>
      <c r="E118" s="33"/>
      <c r="F118" s="25" t="str">
        <f>IF(E18="","",E18)</f>
        <v>Vyplň údaj</v>
      </c>
      <c r="G118" s="33"/>
      <c r="H118" s="33"/>
      <c r="I118" s="110" t="s">
        <v>34</v>
      </c>
      <c r="J118" s="30" t="str">
        <f>E24</f>
        <v>AQUATEST a.s.</v>
      </c>
      <c r="K118" s="33"/>
      <c r="L118" s="36"/>
    </row>
    <row r="119" spans="2:12" s="1" customFormat="1" ht="10.35" customHeight="1">
      <c r="B119" s="32"/>
      <c r="C119" s="33"/>
      <c r="D119" s="33"/>
      <c r="E119" s="33"/>
      <c r="F119" s="33"/>
      <c r="G119" s="33"/>
      <c r="H119" s="33"/>
      <c r="I119" s="108"/>
      <c r="J119" s="33"/>
      <c r="K119" s="33"/>
      <c r="L119" s="36"/>
    </row>
    <row r="120" spans="2:20" s="10" customFormat="1" ht="29.25" customHeight="1">
      <c r="B120" s="163"/>
      <c r="C120" s="164" t="s">
        <v>112</v>
      </c>
      <c r="D120" s="165" t="s">
        <v>63</v>
      </c>
      <c r="E120" s="165" t="s">
        <v>59</v>
      </c>
      <c r="F120" s="165" t="s">
        <v>60</v>
      </c>
      <c r="G120" s="165" t="s">
        <v>113</v>
      </c>
      <c r="H120" s="165" t="s">
        <v>114</v>
      </c>
      <c r="I120" s="166" t="s">
        <v>115</v>
      </c>
      <c r="J120" s="167" t="s">
        <v>103</v>
      </c>
      <c r="K120" s="168" t="s">
        <v>116</v>
      </c>
      <c r="L120" s="169"/>
      <c r="M120" s="68" t="s">
        <v>1</v>
      </c>
      <c r="N120" s="69" t="s">
        <v>42</v>
      </c>
      <c r="O120" s="69" t="s">
        <v>117</v>
      </c>
      <c r="P120" s="69" t="s">
        <v>118</v>
      </c>
      <c r="Q120" s="69" t="s">
        <v>119</v>
      </c>
      <c r="R120" s="69" t="s">
        <v>120</v>
      </c>
      <c r="S120" s="69" t="s">
        <v>121</v>
      </c>
      <c r="T120" s="70" t="s">
        <v>122</v>
      </c>
    </row>
    <row r="121" spans="2:63" s="1" customFormat="1" ht="22.9" customHeight="1">
      <c r="B121" s="32"/>
      <c r="C121" s="75" t="s">
        <v>123</v>
      </c>
      <c r="D121" s="33"/>
      <c r="E121" s="33"/>
      <c r="F121" s="33"/>
      <c r="G121" s="33"/>
      <c r="H121" s="33"/>
      <c r="I121" s="108"/>
      <c r="J121" s="170">
        <f>BK121</f>
        <v>0</v>
      </c>
      <c r="K121" s="33"/>
      <c r="L121" s="36"/>
      <c r="M121" s="71"/>
      <c r="N121" s="72"/>
      <c r="O121" s="72"/>
      <c r="P121" s="171">
        <f>P122</f>
        <v>0</v>
      </c>
      <c r="Q121" s="72"/>
      <c r="R121" s="171">
        <f>R122</f>
        <v>6.06235415</v>
      </c>
      <c r="S121" s="72"/>
      <c r="T121" s="172">
        <f>T122</f>
        <v>8.3228</v>
      </c>
      <c r="AT121" s="15" t="s">
        <v>77</v>
      </c>
      <c r="AU121" s="15" t="s">
        <v>105</v>
      </c>
      <c r="BK121" s="173">
        <f>BK122</f>
        <v>0</v>
      </c>
    </row>
    <row r="122" spans="2:63" s="11" customFormat="1" ht="25.9" customHeight="1">
      <c r="B122" s="174"/>
      <c r="C122" s="175"/>
      <c r="D122" s="176" t="s">
        <v>77</v>
      </c>
      <c r="E122" s="177" t="s">
        <v>124</v>
      </c>
      <c r="F122" s="177" t="s">
        <v>125</v>
      </c>
      <c r="G122" s="175"/>
      <c r="H122" s="175"/>
      <c r="I122" s="178"/>
      <c r="J122" s="179">
        <f>BK122</f>
        <v>0</v>
      </c>
      <c r="K122" s="175"/>
      <c r="L122" s="180"/>
      <c r="M122" s="181"/>
      <c r="N122" s="182"/>
      <c r="O122" s="182"/>
      <c r="P122" s="183">
        <f>P123+P153+P175+P186</f>
        <v>0</v>
      </c>
      <c r="Q122" s="182"/>
      <c r="R122" s="183">
        <f>R123+R153+R175+R186</f>
        <v>6.06235415</v>
      </c>
      <c r="S122" s="182"/>
      <c r="T122" s="184">
        <f>T123+T153+T175+T186</f>
        <v>8.3228</v>
      </c>
      <c r="AR122" s="185" t="s">
        <v>86</v>
      </c>
      <c r="AT122" s="186" t="s">
        <v>77</v>
      </c>
      <c r="AU122" s="186" t="s">
        <v>78</v>
      </c>
      <c r="AY122" s="185" t="s">
        <v>126</v>
      </c>
      <c r="BK122" s="187">
        <f>BK123+BK153+BK175+BK186</f>
        <v>0</v>
      </c>
    </row>
    <row r="123" spans="2:63" s="11" customFormat="1" ht="22.9" customHeight="1">
      <c r="B123" s="174"/>
      <c r="C123" s="175"/>
      <c r="D123" s="176" t="s">
        <v>77</v>
      </c>
      <c r="E123" s="188" t="s">
        <v>86</v>
      </c>
      <c r="F123" s="188" t="s">
        <v>127</v>
      </c>
      <c r="G123" s="175"/>
      <c r="H123" s="175"/>
      <c r="I123" s="178"/>
      <c r="J123" s="189">
        <f>BK123</f>
        <v>0</v>
      </c>
      <c r="K123" s="175"/>
      <c r="L123" s="180"/>
      <c r="M123" s="181"/>
      <c r="N123" s="182"/>
      <c r="O123" s="182"/>
      <c r="P123" s="183">
        <f>SUM(P124:P152)</f>
        <v>0</v>
      </c>
      <c r="Q123" s="182"/>
      <c r="R123" s="183">
        <f>SUM(R124:R152)</f>
        <v>0.13727199999999998</v>
      </c>
      <c r="S123" s="182"/>
      <c r="T123" s="184">
        <f>SUM(T124:T152)</f>
        <v>8.3228</v>
      </c>
      <c r="AR123" s="185" t="s">
        <v>86</v>
      </c>
      <c r="AT123" s="186" t="s">
        <v>77</v>
      </c>
      <c r="AU123" s="186" t="s">
        <v>86</v>
      </c>
      <c r="AY123" s="185" t="s">
        <v>126</v>
      </c>
      <c r="BK123" s="187">
        <f>SUM(BK124:BK152)</f>
        <v>0</v>
      </c>
    </row>
    <row r="124" spans="2:65" s="1" customFormat="1" ht="16.5" customHeight="1">
      <c r="B124" s="32"/>
      <c r="C124" s="190" t="s">
        <v>86</v>
      </c>
      <c r="D124" s="190" t="s">
        <v>128</v>
      </c>
      <c r="E124" s="191" t="s">
        <v>129</v>
      </c>
      <c r="F124" s="192" t="s">
        <v>130</v>
      </c>
      <c r="G124" s="193" t="s">
        <v>131</v>
      </c>
      <c r="H124" s="194">
        <v>1</v>
      </c>
      <c r="I124" s="195"/>
      <c r="J124" s="196">
        <f>ROUND(I124*H124,2)</f>
        <v>0</v>
      </c>
      <c r="K124" s="192" t="s">
        <v>1</v>
      </c>
      <c r="L124" s="36"/>
      <c r="M124" s="197" t="s">
        <v>1</v>
      </c>
      <c r="N124" s="198" t="s">
        <v>43</v>
      </c>
      <c r="O124" s="64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01" t="s">
        <v>132</v>
      </c>
      <c r="AT124" s="201" t="s">
        <v>128</v>
      </c>
      <c r="AU124" s="201" t="s">
        <v>88</v>
      </c>
      <c r="AY124" s="15" t="s">
        <v>126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5" t="s">
        <v>86</v>
      </c>
      <c r="BK124" s="202">
        <f>ROUND(I124*H124,2)</f>
        <v>0</v>
      </c>
      <c r="BL124" s="15" t="s">
        <v>132</v>
      </c>
      <c r="BM124" s="201" t="s">
        <v>133</v>
      </c>
    </row>
    <row r="125" spans="2:47" s="1" customFormat="1" ht="48.75">
      <c r="B125" s="32"/>
      <c r="C125" s="33"/>
      <c r="D125" s="203" t="s">
        <v>134</v>
      </c>
      <c r="E125" s="33"/>
      <c r="F125" s="204" t="s">
        <v>135</v>
      </c>
      <c r="G125" s="33"/>
      <c r="H125" s="33"/>
      <c r="I125" s="108"/>
      <c r="J125" s="33"/>
      <c r="K125" s="33"/>
      <c r="L125" s="36"/>
      <c r="M125" s="205"/>
      <c r="N125" s="64"/>
      <c r="O125" s="64"/>
      <c r="P125" s="64"/>
      <c r="Q125" s="64"/>
      <c r="R125" s="64"/>
      <c r="S125" s="64"/>
      <c r="T125" s="65"/>
      <c r="AT125" s="15" t="s">
        <v>134</v>
      </c>
      <c r="AU125" s="15" t="s">
        <v>88</v>
      </c>
    </row>
    <row r="126" spans="2:65" s="1" customFormat="1" ht="24" customHeight="1">
      <c r="B126" s="32"/>
      <c r="C126" s="190" t="s">
        <v>88</v>
      </c>
      <c r="D126" s="190" t="s">
        <v>128</v>
      </c>
      <c r="E126" s="191" t="s">
        <v>136</v>
      </c>
      <c r="F126" s="192" t="s">
        <v>137</v>
      </c>
      <c r="G126" s="193" t="s">
        <v>138</v>
      </c>
      <c r="H126" s="194">
        <v>150</v>
      </c>
      <c r="I126" s="195"/>
      <c r="J126" s="196">
        <f>ROUND(I126*H126,2)</f>
        <v>0</v>
      </c>
      <c r="K126" s="192" t="s">
        <v>139</v>
      </c>
      <c r="L126" s="36"/>
      <c r="M126" s="197" t="s">
        <v>1</v>
      </c>
      <c r="N126" s="198" t="s">
        <v>43</v>
      </c>
      <c r="O126" s="64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01" t="s">
        <v>132</v>
      </c>
      <c r="AT126" s="201" t="s">
        <v>128</v>
      </c>
      <c r="AU126" s="201" t="s">
        <v>88</v>
      </c>
      <c r="AY126" s="15" t="s">
        <v>126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5" t="s">
        <v>86</v>
      </c>
      <c r="BK126" s="202">
        <f>ROUND(I126*H126,2)</f>
        <v>0</v>
      </c>
      <c r="BL126" s="15" t="s">
        <v>132</v>
      </c>
      <c r="BM126" s="201" t="s">
        <v>140</v>
      </c>
    </row>
    <row r="127" spans="2:65" s="1" customFormat="1" ht="24" customHeight="1">
      <c r="B127" s="32"/>
      <c r="C127" s="190" t="s">
        <v>141</v>
      </c>
      <c r="D127" s="190" t="s">
        <v>128</v>
      </c>
      <c r="E127" s="191" t="s">
        <v>142</v>
      </c>
      <c r="F127" s="192" t="s">
        <v>143</v>
      </c>
      <c r="G127" s="193" t="s">
        <v>144</v>
      </c>
      <c r="H127" s="194">
        <v>0.588</v>
      </c>
      <c r="I127" s="195"/>
      <c r="J127" s="196">
        <f>ROUND(I127*H127,2)</f>
        <v>0</v>
      </c>
      <c r="K127" s="192" t="s">
        <v>139</v>
      </c>
      <c r="L127" s="36"/>
      <c r="M127" s="197" t="s">
        <v>1</v>
      </c>
      <c r="N127" s="198" t="s">
        <v>43</v>
      </c>
      <c r="O127" s="64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01" t="s">
        <v>132</v>
      </c>
      <c r="AT127" s="201" t="s">
        <v>128</v>
      </c>
      <c r="AU127" s="201" t="s">
        <v>88</v>
      </c>
      <c r="AY127" s="15" t="s">
        <v>126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5" t="s">
        <v>86</v>
      </c>
      <c r="BK127" s="202">
        <f>ROUND(I127*H127,2)</f>
        <v>0</v>
      </c>
      <c r="BL127" s="15" t="s">
        <v>132</v>
      </c>
      <c r="BM127" s="201" t="s">
        <v>145</v>
      </c>
    </row>
    <row r="128" spans="2:51" s="12" customFormat="1" ht="12">
      <c r="B128" s="206"/>
      <c r="C128" s="207"/>
      <c r="D128" s="203" t="s">
        <v>146</v>
      </c>
      <c r="E128" s="208" t="s">
        <v>1</v>
      </c>
      <c r="F128" s="209" t="s">
        <v>147</v>
      </c>
      <c r="G128" s="207"/>
      <c r="H128" s="210">
        <v>0.48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146</v>
      </c>
      <c r="AU128" s="216" t="s">
        <v>88</v>
      </c>
      <c r="AV128" s="12" t="s">
        <v>88</v>
      </c>
      <c r="AW128" s="12" t="s">
        <v>33</v>
      </c>
      <c r="AX128" s="12" t="s">
        <v>78</v>
      </c>
      <c r="AY128" s="216" t="s">
        <v>126</v>
      </c>
    </row>
    <row r="129" spans="2:51" s="12" customFormat="1" ht="12">
      <c r="B129" s="206"/>
      <c r="C129" s="207"/>
      <c r="D129" s="203" t="s">
        <v>146</v>
      </c>
      <c r="E129" s="208" t="s">
        <v>1</v>
      </c>
      <c r="F129" s="209" t="s">
        <v>148</v>
      </c>
      <c r="G129" s="207"/>
      <c r="H129" s="210">
        <v>0.108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146</v>
      </c>
      <c r="AU129" s="216" t="s">
        <v>88</v>
      </c>
      <c r="AV129" s="12" t="s">
        <v>88</v>
      </c>
      <c r="AW129" s="12" t="s">
        <v>33</v>
      </c>
      <c r="AX129" s="12" t="s">
        <v>78</v>
      </c>
      <c r="AY129" s="216" t="s">
        <v>126</v>
      </c>
    </row>
    <row r="130" spans="2:51" s="13" customFormat="1" ht="12">
      <c r="B130" s="217"/>
      <c r="C130" s="218"/>
      <c r="D130" s="203" t="s">
        <v>146</v>
      </c>
      <c r="E130" s="219" t="s">
        <v>1</v>
      </c>
      <c r="F130" s="220" t="s">
        <v>149</v>
      </c>
      <c r="G130" s="218"/>
      <c r="H130" s="221">
        <v>0.588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146</v>
      </c>
      <c r="AU130" s="227" t="s">
        <v>88</v>
      </c>
      <c r="AV130" s="13" t="s">
        <v>132</v>
      </c>
      <c r="AW130" s="13" t="s">
        <v>33</v>
      </c>
      <c r="AX130" s="13" t="s">
        <v>86</v>
      </c>
      <c r="AY130" s="227" t="s">
        <v>126</v>
      </c>
    </row>
    <row r="131" spans="2:65" s="1" customFormat="1" ht="16.5" customHeight="1">
      <c r="B131" s="32"/>
      <c r="C131" s="190" t="s">
        <v>132</v>
      </c>
      <c r="D131" s="190" t="s">
        <v>128</v>
      </c>
      <c r="E131" s="191" t="s">
        <v>150</v>
      </c>
      <c r="F131" s="192" t="s">
        <v>151</v>
      </c>
      <c r="G131" s="193" t="s">
        <v>144</v>
      </c>
      <c r="H131" s="194">
        <v>0.588</v>
      </c>
      <c r="I131" s="195"/>
      <c r="J131" s="196">
        <f>ROUND(I131*H131,2)</f>
        <v>0</v>
      </c>
      <c r="K131" s="192" t="s">
        <v>139</v>
      </c>
      <c r="L131" s="36"/>
      <c r="M131" s="197" t="s">
        <v>1</v>
      </c>
      <c r="N131" s="198" t="s">
        <v>43</v>
      </c>
      <c r="O131" s="64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01" t="s">
        <v>132</v>
      </c>
      <c r="AT131" s="201" t="s">
        <v>128</v>
      </c>
      <c r="AU131" s="201" t="s">
        <v>88</v>
      </c>
      <c r="AY131" s="15" t="s">
        <v>126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5" t="s">
        <v>86</v>
      </c>
      <c r="BK131" s="202">
        <f>ROUND(I131*H131,2)</f>
        <v>0</v>
      </c>
      <c r="BL131" s="15" t="s">
        <v>132</v>
      </c>
      <c r="BM131" s="201" t="s">
        <v>152</v>
      </c>
    </row>
    <row r="132" spans="2:65" s="1" customFormat="1" ht="24" customHeight="1">
      <c r="B132" s="32"/>
      <c r="C132" s="190" t="s">
        <v>153</v>
      </c>
      <c r="D132" s="190" t="s">
        <v>128</v>
      </c>
      <c r="E132" s="191" t="s">
        <v>154</v>
      </c>
      <c r="F132" s="192" t="s">
        <v>155</v>
      </c>
      <c r="G132" s="193" t="s">
        <v>156</v>
      </c>
      <c r="H132" s="194">
        <v>8</v>
      </c>
      <c r="I132" s="195"/>
      <c r="J132" s="196">
        <f>ROUND(I132*H132,2)</f>
        <v>0</v>
      </c>
      <c r="K132" s="192" t="s">
        <v>157</v>
      </c>
      <c r="L132" s="36"/>
      <c r="M132" s="197" t="s">
        <v>1</v>
      </c>
      <c r="N132" s="198" t="s">
        <v>43</v>
      </c>
      <c r="O132" s="64"/>
      <c r="P132" s="199">
        <f>O132*H132</f>
        <v>0</v>
      </c>
      <c r="Q132" s="199">
        <v>0.01715</v>
      </c>
      <c r="R132" s="199">
        <f>Q132*H132</f>
        <v>0.1372</v>
      </c>
      <c r="S132" s="199">
        <v>0</v>
      </c>
      <c r="T132" s="200">
        <f>S132*H132</f>
        <v>0</v>
      </c>
      <c r="AR132" s="201" t="s">
        <v>132</v>
      </c>
      <c r="AT132" s="201" t="s">
        <v>128</v>
      </c>
      <c r="AU132" s="201" t="s">
        <v>88</v>
      </c>
      <c r="AY132" s="15" t="s">
        <v>126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5" t="s">
        <v>86</v>
      </c>
      <c r="BK132" s="202">
        <f>ROUND(I132*H132,2)</f>
        <v>0</v>
      </c>
      <c r="BL132" s="15" t="s">
        <v>132</v>
      </c>
      <c r="BM132" s="201" t="s">
        <v>158</v>
      </c>
    </row>
    <row r="133" spans="2:65" s="1" customFormat="1" ht="16.5" customHeight="1">
      <c r="B133" s="32"/>
      <c r="C133" s="190" t="s">
        <v>159</v>
      </c>
      <c r="D133" s="190" t="s">
        <v>128</v>
      </c>
      <c r="E133" s="191" t="s">
        <v>160</v>
      </c>
      <c r="F133" s="192" t="s">
        <v>161</v>
      </c>
      <c r="G133" s="193" t="s">
        <v>162</v>
      </c>
      <c r="H133" s="194">
        <v>3.9</v>
      </c>
      <c r="I133" s="195"/>
      <c r="J133" s="196">
        <f>ROUND(I133*H133,2)</f>
        <v>0</v>
      </c>
      <c r="K133" s="192" t="s">
        <v>1</v>
      </c>
      <c r="L133" s="36"/>
      <c r="M133" s="197" t="s">
        <v>1</v>
      </c>
      <c r="N133" s="198" t="s">
        <v>43</v>
      </c>
      <c r="O133" s="64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132</v>
      </c>
      <c r="AT133" s="201" t="s">
        <v>128</v>
      </c>
      <c r="AU133" s="201" t="s">
        <v>88</v>
      </c>
      <c r="AY133" s="15" t="s">
        <v>126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5" t="s">
        <v>86</v>
      </c>
      <c r="BK133" s="202">
        <f>ROUND(I133*H133,2)</f>
        <v>0</v>
      </c>
      <c r="BL133" s="15" t="s">
        <v>132</v>
      </c>
      <c r="BM133" s="201" t="s">
        <v>163</v>
      </c>
    </row>
    <row r="134" spans="2:51" s="12" customFormat="1" ht="12">
      <c r="B134" s="206"/>
      <c r="C134" s="207"/>
      <c r="D134" s="203" t="s">
        <v>146</v>
      </c>
      <c r="E134" s="208" t="s">
        <v>1</v>
      </c>
      <c r="F134" s="209" t="s">
        <v>164</v>
      </c>
      <c r="G134" s="207"/>
      <c r="H134" s="210">
        <v>3.9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146</v>
      </c>
      <c r="AU134" s="216" t="s">
        <v>88</v>
      </c>
      <c r="AV134" s="12" t="s">
        <v>88</v>
      </c>
      <c r="AW134" s="12" t="s">
        <v>33</v>
      </c>
      <c r="AX134" s="12" t="s">
        <v>86</v>
      </c>
      <c r="AY134" s="216" t="s">
        <v>126</v>
      </c>
    </row>
    <row r="135" spans="2:65" s="1" customFormat="1" ht="16.5" customHeight="1">
      <c r="B135" s="32"/>
      <c r="C135" s="190" t="s">
        <v>165</v>
      </c>
      <c r="D135" s="190" t="s">
        <v>128</v>
      </c>
      <c r="E135" s="191" t="s">
        <v>166</v>
      </c>
      <c r="F135" s="192" t="s">
        <v>167</v>
      </c>
      <c r="G135" s="193" t="s">
        <v>131</v>
      </c>
      <c r="H135" s="194">
        <v>1</v>
      </c>
      <c r="I135" s="195"/>
      <c r="J135" s="196">
        <f>ROUND(I135*H135,2)</f>
        <v>0</v>
      </c>
      <c r="K135" s="192" t="s">
        <v>1</v>
      </c>
      <c r="L135" s="36"/>
      <c r="M135" s="197" t="s">
        <v>1</v>
      </c>
      <c r="N135" s="198" t="s">
        <v>43</v>
      </c>
      <c r="O135" s="64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132</v>
      </c>
      <c r="AT135" s="201" t="s">
        <v>128</v>
      </c>
      <c r="AU135" s="201" t="s">
        <v>88</v>
      </c>
      <c r="AY135" s="15" t="s">
        <v>126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5" t="s">
        <v>86</v>
      </c>
      <c r="BK135" s="202">
        <f>ROUND(I135*H135,2)</f>
        <v>0</v>
      </c>
      <c r="BL135" s="15" t="s">
        <v>132</v>
      </c>
      <c r="BM135" s="201" t="s">
        <v>168</v>
      </c>
    </row>
    <row r="136" spans="2:47" s="1" customFormat="1" ht="29.25">
      <c r="B136" s="32"/>
      <c r="C136" s="33"/>
      <c r="D136" s="203" t="s">
        <v>134</v>
      </c>
      <c r="E136" s="33"/>
      <c r="F136" s="204" t="s">
        <v>169</v>
      </c>
      <c r="G136" s="33"/>
      <c r="H136" s="33"/>
      <c r="I136" s="108"/>
      <c r="J136" s="33"/>
      <c r="K136" s="33"/>
      <c r="L136" s="36"/>
      <c r="M136" s="205"/>
      <c r="N136" s="64"/>
      <c r="O136" s="64"/>
      <c r="P136" s="64"/>
      <c r="Q136" s="64"/>
      <c r="R136" s="64"/>
      <c r="S136" s="64"/>
      <c r="T136" s="65"/>
      <c r="AT136" s="15" t="s">
        <v>134</v>
      </c>
      <c r="AU136" s="15" t="s">
        <v>88</v>
      </c>
    </row>
    <row r="137" spans="2:65" s="1" customFormat="1" ht="24" customHeight="1">
      <c r="B137" s="32"/>
      <c r="C137" s="190" t="s">
        <v>170</v>
      </c>
      <c r="D137" s="190" t="s">
        <v>128</v>
      </c>
      <c r="E137" s="191" t="s">
        <v>171</v>
      </c>
      <c r="F137" s="192" t="s">
        <v>172</v>
      </c>
      <c r="G137" s="193" t="s">
        <v>173</v>
      </c>
      <c r="H137" s="194">
        <v>1.2</v>
      </c>
      <c r="I137" s="195"/>
      <c r="J137" s="196">
        <f>ROUND(I137*H137,2)</f>
        <v>0</v>
      </c>
      <c r="K137" s="192" t="s">
        <v>157</v>
      </c>
      <c r="L137" s="36"/>
      <c r="M137" s="197" t="s">
        <v>1</v>
      </c>
      <c r="N137" s="198" t="s">
        <v>43</v>
      </c>
      <c r="O137" s="64"/>
      <c r="P137" s="199">
        <f>O137*H137</f>
        <v>0</v>
      </c>
      <c r="Q137" s="199">
        <v>6E-05</v>
      </c>
      <c r="R137" s="199">
        <f>Q137*H137</f>
        <v>7.2E-05</v>
      </c>
      <c r="S137" s="199">
        <v>0.002</v>
      </c>
      <c r="T137" s="200">
        <f>S137*H137</f>
        <v>0.0024</v>
      </c>
      <c r="AR137" s="201" t="s">
        <v>132</v>
      </c>
      <c r="AT137" s="201" t="s">
        <v>128</v>
      </c>
      <c r="AU137" s="201" t="s">
        <v>88</v>
      </c>
      <c r="AY137" s="15" t="s">
        <v>126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5" t="s">
        <v>86</v>
      </c>
      <c r="BK137" s="202">
        <f>ROUND(I137*H137,2)</f>
        <v>0</v>
      </c>
      <c r="BL137" s="15" t="s">
        <v>132</v>
      </c>
      <c r="BM137" s="201" t="s">
        <v>174</v>
      </c>
    </row>
    <row r="138" spans="2:51" s="12" customFormat="1" ht="12">
      <c r="B138" s="206"/>
      <c r="C138" s="207"/>
      <c r="D138" s="203" t="s">
        <v>146</v>
      </c>
      <c r="E138" s="208" t="s">
        <v>1</v>
      </c>
      <c r="F138" s="209" t="s">
        <v>175</v>
      </c>
      <c r="G138" s="207"/>
      <c r="H138" s="210">
        <v>1.2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146</v>
      </c>
      <c r="AU138" s="216" t="s">
        <v>88</v>
      </c>
      <c r="AV138" s="12" t="s">
        <v>88</v>
      </c>
      <c r="AW138" s="12" t="s">
        <v>33</v>
      </c>
      <c r="AX138" s="12" t="s">
        <v>86</v>
      </c>
      <c r="AY138" s="216" t="s">
        <v>126</v>
      </c>
    </row>
    <row r="139" spans="2:65" s="1" customFormat="1" ht="24" customHeight="1">
      <c r="B139" s="32"/>
      <c r="C139" s="190" t="s">
        <v>176</v>
      </c>
      <c r="D139" s="190" t="s">
        <v>128</v>
      </c>
      <c r="E139" s="191" t="s">
        <v>177</v>
      </c>
      <c r="F139" s="192" t="s">
        <v>178</v>
      </c>
      <c r="G139" s="193" t="s">
        <v>144</v>
      </c>
      <c r="H139" s="194">
        <v>2.38</v>
      </c>
      <c r="I139" s="195"/>
      <c r="J139" s="196">
        <f>ROUND(I139*H139,2)</f>
        <v>0</v>
      </c>
      <c r="K139" s="192" t="s">
        <v>139</v>
      </c>
      <c r="L139" s="36"/>
      <c r="M139" s="197" t="s">
        <v>1</v>
      </c>
      <c r="N139" s="198" t="s">
        <v>43</v>
      </c>
      <c r="O139" s="64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132</v>
      </c>
      <c r="AT139" s="201" t="s">
        <v>128</v>
      </c>
      <c r="AU139" s="201" t="s">
        <v>88</v>
      </c>
      <c r="AY139" s="15" t="s">
        <v>126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5" t="s">
        <v>86</v>
      </c>
      <c r="BK139" s="202">
        <f>ROUND(I139*H139,2)</f>
        <v>0</v>
      </c>
      <c r="BL139" s="15" t="s">
        <v>132</v>
      </c>
      <c r="BM139" s="201" t="s">
        <v>179</v>
      </c>
    </row>
    <row r="140" spans="2:47" s="1" customFormat="1" ht="19.5">
      <c r="B140" s="32"/>
      <c r="C140" s="33"/>
      <c r="D140" s="203" t="s">
        <v>134</v>
      </c>
      <c r="E140" s="33"/>
      <c r="F140" s="204" t="s">
        <v>180</v>
      </c>
      <c r="G140" s="33"/>
      <c r="H140" s="33"/>
      <c r="I140" s="108"/>
      <c r="J140" s="33"/>
      <c r="K140" s="33"/>
      <c r="L140" s="36"/>
      <c r="M140" s="205"/>
      <c r="N140" s="64"/>
      <c r="O140" s="64"/>
      <c r="P140" s="64"/>
      <c r="Q140" s="64"/>
      <c r="R140" s="64"/>
      <c r="S140" s="64"/>
      <c r="T140" s="65"/>
      <c r="AT140" s="15" t="s">
        <v>134</v>
      </c>
      <c r="AU140" s="15" t="s">
        <v>88</v>
      </c>
    </row>
    <row r="141" spans="2:51" s="12" customFormat="1" ht="12">
      <c r="B141" s="206"/>
      <c r="C141" s="207"/>
      <c r="D141" s="203" t="s">
        <v>146</v>
      </c>
      <c r="E141" s="208" t="s">
        <v>1</v>
      </c>
      <c r="F141" s="209" t="s">
        <v>181</v>
      </c>
      <c r="G141" s="207"/>
      <c r="H141" s="210">
        <v>2.38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146</v>
      </c>
      <c r="AU141" s="216" t="s">
        <v>88</v>
      </c>
      <c r="AV141" s="12" t="s">
        <v>88</v>
      </c>
      <c r="AW141" s="12" t="s">
        <v>33</v>
      </c>
      <c r="AX141" s="12" t="s">
        <v>86</v>
      </c>
      <c r="AY141" s="216" t="s">
        <v>126</v>
      </c>
    </row>
    <row r="142" spans="2:65" s="1" customFormat="1" ht="24" customHeight="1">
      <c r="B142" s="32"/>
      <c r="C142" s="190" t="s">
        <v>182</v>
      </c>
      <c r="D142" s="190" t="s">
        <v>128</v>
      </c>
      <c r="E142" s="191" t="s">
        <v>183</v>
      </c>
      <c r="F142" s="192" t="s">
        <v>184</v>
      </c>
      <c r="G142" s="193" t="s">
        <v>144</v>
      </c>
      <c r="H142" s="194">
        <v>3.782</v>
      </c>
      <c r="I142" s="195"/>
      <c r="J142" s="196">
        <f>ROUND(I142*H142,2)</f>
        <v>0</v>
      </c>
      <c r="K142" s="192" t="s">
        <v>139</v>
      </c>
      <c r="L142" s="36"/>
      <c r="M142" s="197" t="s">
        <v>1</v>
      </c>
      <c r="N142" s="198" t="s">
        <v>43</v>
      </c>
      <c r="O142" s="64"/>
      <c r="P142" s="199">
        <f>O142*H142</f>
        <v>0</v>
      </c>
      <c r="Q142" s="199">
        <v>0</v>
      </c>
      <c r="R142" s="199">
        <f>Q142*H142</f>
        <v>0</v>
      </c>
      <c r="S142" s="199">
        <v>2.2</v>
      </c>
      <c r="T142" s="200">
        <f>S142*H142</f>
        <v>8.320400000000001</v>
      </c>
      <c r="AR142" s="201" t="s">
        <v>132</v>
      </c>
      <c r="AT142" s="201" t="s">
        <v>128</v>
      </c>
      <c r="AU142" s="201" t="s">
        <v>88</v>
      </c>
      <c r="AY142" s="15" t="s">
        <v>126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5" t="s">
        <v>86</v>
      </c>
      <c r="BK142" s="202">
        <f>ROUND(I142*H142,2)</f>
        <v>0</v>
      </c>
      <c r="BL142" s="15" t="s">
        <v>132</v>
      </c>
      <c r="BM142" s="201" t="s">
        <v>185</v>
      </c>
    </row>
    <row r="143" spans="2:51" s="12" customFormat="1" ht="12">
      <c r="B143" s="206"/>
      <c r="C143" s="207"/>
      <c r="D143" s="203" t="s">
        <v>146</v>
      </c>
      <c r="E143" s="208" t="s">
        <v>1</v>
      </c>
      <c r="F143" s="209" t="s">
        <v>186</v>
      </c>
      <c r="G143" s="207"/>
      <c r="H143" s="210">
        <v>2.21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146</v>
      </c>
      <c r="AU143" s="216" t="s">
        <v>88</v>
      </c>
      <c r="AV143" s="12" t="s">
        <v>88</v>
      </c>
      <c r="AW143" s="12" t="s">
        <v>33</v>
      </c>
      <c r="AX143" s="12" t="s">
        <v>78</v>
      </c>
      <c r="AY143" s="216" t="s">
        <v>126</v>
      </c>
    </row>
    <row r="144" spans="2:51" s="12" customFormat="1" ht="12">
      <c r="B144" s="206"/>
      <c r="C144" s="207"/>
      <c r="D144" s="203" t="s">
        <v>146</v>
      </c>
      <c r="E144" s="208" t="s">
        <v>1</v>
      </c>
      <c r="F144" s="209" t="s">
        <v>187</v>
      </c>
      <c r="G144" s="207"/>
      <c r="H144" s="210">
        <v>1.092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146</v>
      </c>
      <c r="AU144" s="216" t="s">
        <v>88</v>
      </c>
      <c r="AV144" s="12" t="s">
        <v>88</v>
      </c>
      <c r="AW144" s="12" t="s">
        <v>33</v>
      </c>
      <c r="AX144" s="12" t="s">
        <v>78</v>
      </c>
      <c r="AY144" s="216" t="s">
        <v>126</v>
      </c>
    </row>
    <row r="145" spans="2:51" s="12" customFormat="1" ht="12">
      <c r="B145" s="206"/>
      <c r="C145" s="207"/>
      <c r="D145" s="203" t="s">
        <v>146</v>
      </c>
      <c r="E145" s="208" t="s">
        <v>1</v>
      </c>
      <c r="F145" s="209" t="s">
        <v>188</v>
      </c>
      <c r="G145" s="207"/>
      <c r="H145" s="210">
        <v>0.48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146</v>
      </c>
      <c r="AU145" s="216" t="s">
        <v>88</v>
      </c>
      <c r="AV145" s="12" t="s">
        <v>88</v>
      </c>
      <c r="AW145" s="12" t="s">
        <v>33</v>
      </c>
      <c r="AX145" s="12" t="s">
        <v>78</v>
      </c>
      <c r="AY145" s="216" t="s">
        <v>126</v>
      </c>
    </row>
    <row r="146" spans="2:51" s="13" customFormat="1" ht="12">
      <c r="B146" s="217"/>
      <c r="C146" s="218"/>
      <c r="D146" s="203" t="s">
        <v>146</v>
      </c>
      <c r="E146" s="219" t="s">
        <v>1</v>
      </c>
      <c r="F146" s="220" t="s">
        <v>149</v>
      </c>
      <c r="G146" s="218"/>
      <c r="H146" s="221">
        <v>3.782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146</v>
      </c>
      <c r="AU146" s="227" t="s">
        <v>88</v>
      </c>
      <c r="AV146" s="13" t="s">
        <v>132</v>
      </c>
      <c r="AW146" s="13" t="s">
        <v>33</v>
      </c>
      <c r="AX146" s="13" t="s">
        <v>86</v>
      </c>
      <c r="AY146" s="227" t="s">
        <v>126</v>
      </c>
    </row>
    <row r="147" spans="2:65" s="1" customFormat="1" ht="24" customHeight="1">
      <c r="B147" s="32"/>
      <c r="C147" s="190" t="s">
        <v>189</v>
      </c>
      <c r="D147" s="190" t="s">
        <v>128</v>
      </c>
      <c r="E147" s="191" t="s">
        <v>190</v>
      </c>
      <c r="F147" s="192" t="s">
        <v>191</v>
      </c>
      <c r="G147" s="193" t="s">
        <v>192</v>
      </c>
      <c r="H147" s="194">
        <v>7.564</v>
      </c>
      <c r="I147" s="195"/>
      <c r="J147" s="196">
        <f>ROUND(I147*H147,2)</f>
        <v>0</v>
      </c>
      <c r="K147" s="192" t="s">
        <v>139</v>
      </c>
      <c r="L147" s="36"/>
      <c r="M147" s="197" t="s">
        <v>1</v>
      </c>
      <c r="N147" s="198" t="s">
        <v>43</v>
      </c>
      <c r="O147" s="64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132</v>
      </c>
      <c r="AT147" s="201" t="s">
        <v>128</v>
      </c>
      <c r="AU147" s="201" t="s">
        <v>88</v>
      </c>
      <c r="AY147" s="15" t="s">
        <v>126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5" t="s">
        <v>86</v>
      </c>
      <c r="BK147" s="202">
        <f>ROUND(I147*H147,2)</f>
        <v>0</v>
      </c>
      <c r="BL147" s="15" t="s">
        <v>132</v>
      </c>
      <c r="BM147" s="201" t="s">
        <v>193</v>
      </c>
    </row>
    <row r="148" spans="2:51" s="12" customFormat="1" ht="12">
      <c r="B148" s="206"/>
      <c r="C148" s="207"/>
      <c r="D148" s="203" t="s">
        <v>146</v>
      </c>
      <c r="E148" s="208" t="s">
        <v>1</v>
      </c>
      <c r="F148" s="209" t="s">
        <v>194</v>
      </c>
      <c r="G148" s="207"/>
      <c r="H148" s="210">
        <v>7.564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146</v>
      </c>
      <c r="AU148" s="216" t="s">
        <v>88</v>
      </c>
      <c r="AV148" s="12" t="s">
        <v>88</v>
      </c>
      <c r="AW148" s="12" t="s">
        <v>33</v>
      </c>
      <c r="AX148" s="12" t="s">
        <v>86</v>
      </c>
      <c r="AY148" s="216" t="s">
        <v>126</v>
      </c>
    </row>
    <row r="149" spans="2:65" s="1" customFormat="1" ht="24" customHeight="1">
      <c r="B149" s="32"/>
      <c r="C149" s="190" t="s">
        <v>195</v>
      </c>
      <c r="D149" s="190" t="s">
        <v>128</v>
      </c>
      <c r="E149" s="191" t="s">
        <v>196</v>
      </c>
      <c r="F149" s="192" t="s">
        <v>197</v>
      </c>
      <c r="G149" s="193" t="s">
        <v>192</v>
      </c>
      <c r="H149" s="194">
        <v>7.564</v>
      </c>
      <c r="I149" s="195"/>
      <c r="J149" s="196">
        <f>ROUND(I149*H149,2)</f>
        <v>0</v>
      </c>
      <c r="K149" s="192" t="s">
        <v>139</v>
      </c>
      <c r="L149" s="36"/>
      <c r="M149" s="197" t="s">
        <v>1</v>
      </c>
      <c r="N149" s="198" t="s">
        <v>43</v>
      </c>
      <c r="O149" s="64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01" t="s">
        <v>132</v>
      </c>
      <c r="AT149" s="201" t="s">
        <v>128</v>
      </c>
      <c r="AU149" s="201" t="s">
        <v>88</v>
      </c>
      <c r="AY149" s="15" t="s">
        <v>126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5" t="s">
        <v>86</v>
      </c>
      <c r="BK149" s="202">
        <f>ROUND(I149*H149,2)</f>
        <v>0</v>
      </c>
      <c r="BL149" s="15" t="s">
        <v>132</v>
      </c>
      <c r="BM149" s="201" t="s">
        <v>198</v>
      </c>
    </row>
    <row r="150" spans="2:65" s="1" customFormat="1" ht="24" customHeight="1">
      <c r="B150" s="32"/>
      <c r="C150" s="190" t="s">
        <v>199</v>
      </c>
      <c r="D150" s="190" t="s">
        <v>128</v>
      </c>
      <c r="E150" s="191" t="s">
        <v>200</v>
      </c>
      <c r="F150" s="192" t="s">
        <v>201</v>
      </c>
      <c r="G150" s="193" t="s">
        <v>192</v>
      </c>
      <c r="H150" s="194">
        <v>8.32</v>
      </c>
      <c r="I150" s="195"/>
      <c r="J150" s="196">
        <f>ROUND(I150*H150,2)</f>
        <v>0</v>
      </c>
      <c r="K150" s="192" t="s">
        <v>139</v>
      </c>
      <c r="L150" s="36"/>
      <c r="M150" s="197" t="s">
        <v>1</v>
      </c>
      <c r="N150" s="198" t="s">
        <v>43</v>
      </c>
      <c r="O150" s="64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01" t="s">
        <v>132</v>
      </c>
      <c r="AT150" s="201" t="s">
        <v>128</v>
      </c>
      <c r="AU150" s="201" t="s">
        <v>88</v>
      </c>
      <c r="AY150" s="15" t="s">
        <v>126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5" t="s">
        <v>86</v>
      </c>
      <c r="BK150" s="202">
        <f>ROUND(I150*H150,2)</f>
        <v>0</v>
      </c>
      <c r="BL150" s="15" t="s">
        <v>132</v>
      </c>
      <c r="BM150" s="201" t="s">
        <v>202</v>
      </c>
    </row>
    <row r="151" spans="2:65" s="1" customFormat="1" ht="16.5" customHeight="1">
      <c r="B151" s="32"/>
      <c r="C151" s="190" t="s">
        <v>203</v>
      </c>
      <c r="D151" s="190" t="s">
        <v>128</v>
      </c>
      <c r="E151" s="191" t="s">
        <v>204</v>
      </c>
      <c r="F151" s="192" t="s">
        <v>205</v>
      </c>
      <c r="G151" s="193" t="s">
        <v>144</v>
      </c>
      <c r="H151" s="194">
        <v>3.782</v>
      </c>
      <c r="I151" s="195"/>
      <c r="J151" s="196">
        <f>ROUND(I151*H151,2)</f>
        <v>0</v>
      </c>
      <c r="K151" s="192" t="s">
        <v>206</v>
      </c>
      <c r="L151" s="36"/>
      <c r="M151" s="197" t="s">
        <v>1</v>
      </c>
      <c r="N151" s="198" t="s">
        <v>43</v>
      </c>
      <c r="O151" s="64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132</v>
      </c>
      <c r="AT151" s="201" t="s">
        <v>128</v>
      </c>
      <c r="AU151" s="201" t="s">
        <v>88</v>
      </c>
      <c r="AY151" s="15" t="s">
        <v>126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5" t="s">
        <v>86</v>
      </c>
      <c r="BK151" s="202">
        <f>ROUND(I151*H151,2)</f>
        <v>0</v>
      </c>
      <c r="BL151" s="15" t="s">
        <v>132</v>
      </c>
      <c r="BM151" s="201" t="s">
        <v>207</v>
      </c>
    </row>
    <row r="152" spans="2:65" s="1" customFormat="1" ht="24" customHeight="1">
      <c r="B152" s="32"/>
      <c r="C152" s="190" t="s">
        <v>8</v>
      </c>
      <c r="D152" s="190" t="s">
        <v>128</v>
      </c>
      <c r="E152" s="191" t="s">
        <v>208</v>
      </c>
      <c r="F152" s="192" t="s">
        <v>209</v>
      </c>
      <c r="G152" s="193" t="s">
        <v>144</v>
      </c>
      <c r="H152" s="194">
        <v>0.588</v>
      </c>
      <c r="I152" s="195"/>
      <c r="J152" s="196">
        <f>ROUND(I152*H152,2)</f>
        <v>0</v>
      </c>
      <c r="K152" s="192" t="s">
        <v>157</v>
      </c>
      <c r="L152" s="36"/>
      <c r="M152" s="197" t="s">
        <v>1</v>
      </c>
      <c r="N152" s="198" t="s">
        <v>43</v>
      </c>
      <c r="O152" s="64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01" t="s">
        <v>132</v>
      </c>
      <c r="AT152" s="201" t="s">
        <v>128</v>
      </c>
      <c r="AU152" s="201" t="s">
        <v>88</v>
      </c>
      <c r="AY152" s="15" t="s">
        <v>126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5" t="s">
        <v>86</v>
      </c>
      <c r="BK152" s="202">
        <f>ROUND(I152*H152,2)</f>
        <v>0</v>
      </c>
      <c r="BL152" s="15" t="s">
        <v>132</v>
      </c>
      <c r="BM152" s="201" t="s">
        <v>210</v>
      </c>
    </row>
    <row r="153" spans="2:63" s="11" customFormat="1" ht="22.9" customHeight="1">
      <c r="B153" s="174"/>
      <c r="C153" s="175"/>
      <c r="D153" s="176" t="s">
        <v>77</v>
      </c>
      <c r="E153" s="188" t="s">
        <v>141</v>
      </c>
      <c r="F153" s="188" t="s">
        <v>211</v>
      </c>
      <c r="G153" s="175"/>
      <c r="H153" s="175"/>
      <c r="I153" s="178"/>
      <c r="J153" s="189">
        <f>BK153</f>
        <v>0</v>
      </c>
      <c r="K153" s="175"/>
      <c r="L153" s="180"/>
      <c r="M153" s="181"/>
      <c r="N153" s="182"/>
      <c r="O153" s="182"/>
      <c r="P153" s="183">
        <f>SUM(P154:P174)</f>
        <v>0</v>
      </c>
      <c r="Q153" s="182"/>
      <c r="R153" s="183">
        <f>SUM(R154:R174)</f>
        <v>1.50641385</v>
      </c>
      <c r="S153" s="182"/>
      <c r="T153" s="184">
        <f>SUM(T154:T174)</f>
        <v>0</v>
      </c>
      <c r="AR153" s="185" t="s">
        <v>86</v>
      </c>
      <c r="AT153" s="186" t="s">
        <v>77</v>
      </c>
      <c r="AU153" s="186" t="s">
        <v>86</v>
      </c>
      <c r="AY153" s="185" t="s">
        <v>126</v>
      </c>
      <c r="BK153" s="187">
        <f>SUM(BK154:BK174)</f>
        <v>0</v>
      </c>
    </row>
    <row r="154" spans="2:65" s="1" customFormat="1" ht="24" customHeight="1">
      <c r="B154" s="32"/>
      <c r="C154" s="190" t="s">
        <v>212</v>
      </c>
      <c r="D154" s="190" t="s">
        <v>128</v>
      </c>
      <c r="E154" s="191" t="s">
        <v>213</v>
      </c>
      <c r="F154" s="192" t="s">
        <v>214</v>
      </c>
      <c r="G154" s="193" t="s">
        <v>144</v>
      </c>
      <c r="H154" s="194">
        <v>0.48</v>
      </c>
      <c r="I154" s="195"/>
      <c r="J154" s="196">
        <f>ROUND(I154*H154,2)</f>
        <v>0</v>
      </c>
      <c r="K154" s="192" t="s">
        <v>139</v>
      </c>
      <c r="L154" s="36"/>
      <c r="M154" s="197" t="s">
        <v>1</v>
      </c>
      <c r="N154" s="198" t="s">
        <v>43</v>
      </c>
      <c r="O154" s="64"/>
      <c r="P154" s="199">
        <f>O154*H154</f>
        <v>0</v>
      </c>
      <c r="Q154" s="199">
        <v>2.80894</v>
      </c>
      <c r="R154" s="199">
        <f>Q154*H154</f>
        <v>1.3482912</v>
      </c>
      <c r="S154" s="199">
        <v>0</v>
      </c>
      <c r="T154" s="200">
        <f>S154*H154</f>
        <v>0</v>
      </c>
      <c r="AR154" s="201" t="s">
        <v>132</v>
      </c>
      <c r="AT154" s="201" t="s">
        <v>128</v>
      </c>
      <c r="AU154" s="201" t="s">
        <v>88</v>
      </c>
      <c r="AY154" s="15" t="s">
        <v>126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5" t="s">
        <v>86</v>
      </c>
      <c r="BK154" s="202">
        <f>ROUND(I154*H154,2)</f>
        <v>0</v>
      </c>
      <c r="BL154" s="15" t="s">
        <v>132</v>
      </c>
      <c r="BM154" s="201" t="s">
        <v>215</v>
      </c>
    </row>
    <row r="155" spans="2:51" s="12" customFormat="1" ht="12">
      <c r="B155" s="206"/>
      <c r="C155" s="207"/>
      <c r="D155" s="203" t="s">
        <v>146</v>
      </c>
      <c r="E155" s="208" t="s">
        <v>1</v>
      </c>
      <c r="F155" s="209" t="s">
        <v>216</v>
      </c>
      <c r="G155" s="207"/>
      <c r="H155" s="210">
        <v>1.6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146</v>
      </c>
      <c r="AU155" s="216" t="s">
        <v>88</v>
      </c>
      <c r="AV155" s="12" t="s">
        <v>88</v>
      </c>
      <c r="AW155" s="12" t="s">
        <v>33</v>
      </c>
      <c r="AX155" s="12" t="s">
        <v>78</v>
      </c>
      <c r="AY155" s="216" t="s">
        <v>126</v>
      </c>
    </row>
    <row r="156" spans="2:51" s="12" customFormat="1" ht="12">
      <c r="B156" s="206"/>
      <c r="C156" s="207"/>
      <c r="D156" s="203" t="s">
        <v>146</v>
      </c>
      <c r="E156" s="208" t="s">
        <v>1</v>
      </c>
      <c r="F156" s="209" t="s">
        <v>217</v>
      </c>
      <c r="G156" s="207"/>
      <c r="H156" s="210">
        <v>0.48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146</v>
      </c>
      <c r="AU156" s="216" t="s">
        <v>88</v>
      </c>
      <c r="AV156" s="12" t="s">
        <v>88</v>
      </c>
      <c r="AW156" s="12" t="s">
        <v>33</v>
      </c>
      <c r="AX156" s="12" t="s">
        <v>86</v>
      </c>
      <c r="AY156" s="216" t="s">
        <v>126</v>
      </c>
    </row>
    <row r="157" spans="2:65" s="1" customFormat="1" ht="16.5" customHeight="1">
      <c r="B157" s="32"/>
      <c r="C157" s="190" t="s">
        <v>218</v>
      </c>
      <c r="D157" s="190" t="s">
        <v>128</v>
      </c>
      <c r="E157" s="191" t="s">
        <v>219</v>
      </c>
      <c r="F157" s="192" t="s">
        <v>220</v>
      </c>
      <c r="G157" s="193" t="s">
        <v>162</v>
      </c>
      <c r="H157" s="194">
        <v>6.88</v>
      </c>
      <c r="I157" s="195"/>
      <c r="J157" s="196">
        <f>ROUND(I157*H157,2)</f>
        <v>0</v>
      </c>
      <c r="K157" s="192" t="s">
        <v>157</v>
      </c>
      <c r="L157" s="36"/>
      <c r="M157" s="197" t="s">
        <v>1</v>
      </c>
      <c r="N157" s="198" t="s">
        <v>43</v>
      </c>
      <c r="O157" s="64"/>
      <c r="P157" s="199">
        <f>O157*H157</f>
        <v>0</v>
      </c>
      <c r="Q157" s="199">
        <v>0.00726</v>
      </c>
      <c r="R157" s="199">
        <f>Q157*H157</f>
        <v>0.0499488</v>
      </c>
      <c r="S157" s="199">
        <v>0</v>
      </c>
      <c r="T157" s="200">
        <f>S157*H157</f>
        <v>0</v>
      </c>
      <c r="AR157" s="201" t="s">
        <v>132</v>
      </c>
      <c r="AT157" s="201" t="s">
        <v>128</v>
      </c>
      <c r="AU157" s="201" t="s">
        <v>88</v>
      </c>
      <c r="AY157" s="15" t="s">
        <v>126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5" t="s">
        <v>86</v>
      </c>
      <c r="BK157" s="202">
        <f>ROUND(I157*H157,2)</f>
        <v>0</v>
      </c>
      <c r="BL157" s="15" t="s">
        <v>132</v>
      </c>
      <c r="BM157" s="201" t="s">
        <v>221</v>
      </c>
    </row>
    <row r="158" spans="2:51" s="12" customFormat="1" ht="12">
      <c r="B158" s="206"/>
      <c r="C158" s="207"/>
      <c r="D158" s="203" t="s">
        <v>146</v>
      </c>
      <c r="E158" s="208" t="s">
        <v>1</v>
      </c>
      <c r="F158" s="209" t="s">
        <v>222</v>
      </c>
      <c r="G158" s="207"/>
      <c r="H158" s="210">
        <v>6.4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146</v>
      </c>
      <c r="AU158" s="216" t="s">
        <v>88</v>
      </c>
      <c r="AV158" s="12" t="s">
        <v>88</v>
      </c>
      <c r="AW158" s="12" t="s">
        <v>33</v>
      </c>
      <c r="AX158" s="12" t="s">
        <v>78</v>
      </c>
      <c r="AY158" s="216" t="s">
        <v>126</v>
      </c>
    </row>
    <row r="159" spans="2:51" s="12" customFormat="1" ht="12">
      <c r="B159" s="206"/>
      <c r="C159" s="207"/>
      <c r="D159" s="203" t="s">
        <v>146</v>
      </c>
      <c r="E159" s="208" t="s">
        <v>1</v>
      </c>
      <c r="F159" s="209" t="s">
        <v>217</v>
      </c>
      <c r="G159" s="207"/>
      <c r="H159" s="210">
        <v>0.48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146</v>
      </c>
      <c r="AU159" s="216" t="s">
        <v>88</v>
      </c>
      <c r="AV159" s="12" t="s">
        <v>88</v>
      </c>
      <c r="AW159" s="12" t="s">
        <v>33</v>
      </c>
      <c r="AX159" s="12" t="s">
        <v>78</v>
      </c>
      <c r="AY159" s="216" t="s">
        <v>126</v>
      </c>
    </row>
    <row r="160" spans="2:51" s="13" customFormat="1" ht="12">
      <c r="B160" s="217"/>
      <c r="C160" s="218"/>
      <c r="D160" s="203" t="s">
        <v>146</v>
      </c>
      <c r="E160" s="219" t="s">
        <v>1</v>
      </c>
      <c r="F160" s="220" t="s">
        <v>149</v>
      </c>
      <c r="G160" s="218"/>
      <c r="H160" s="221">
        <v>6.880000000000001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146</v>
      </c>
      <c r="AU160" s="227" t="s">
        <v>88</v>
      </c>
      <c r="AV160" s="13" t="s">
        <v>132</v>
      </c>
      <c r="AW160" s="13" t="s">
        <v>33</v>
      </c>
      <c r="AX160" s="13" t="s">
        <v>86</v>
      </c>
      <c r="AY160" s="227" t="s">
        <v>126</v>
      </c>
    </row>
    <row r="161" spans="2:65" s="1" customFormat="1" ht="24" customHeight="1">
      <c r="B161" s="32"/>
      <c r="C161" s="190" t="s">
        <v>223</v>
      </c>
      <c r="D161" s="190" t="s">
        <v>128</v>
      </c>
      <c r="E161" s="191" t="s">
        <v>224</v>
      </c>
      <c r="F161" s="192" t="s">
        <v>225</v>
      </c>
      <c r="G161" s="193" t="s">
        <v>162</v>
      </c>
      <c r="H161" s="194">
        <v>6.88</v>
      </c>
      <c r="I161" s="195"/>
      <c r="J161" s="196">
        <f>ROUND(I161*H161,2)</f>
        <v>0</v>
      </c>
      <c r="K161" s="192" t="s">
        <v>157</v>
      </c>
      <c r="L161" s="36"/>
      <c r="M161" s="197" t="s">
        <v>1</v>
      </c>
      <c r="N161" s="198" t="s">
        <v>43</v>
      </c>
      <c r="O161" s="64"/>
      <c r="P161" s="199">
        <f>O161*H161</f>
        <v>0</v>
      </c>
      <c r="Q161" s="199">
        <v>0.00086</v>
      </c>
      <c r="R161" s="199">
        <f>Q161*H161</f>
        <v>0.0059168</v>
      </c>
      <c r="S161" s="199">
        <v>0</v>
      </c>
      <c r="T161" s="200">
        <f>S161*H161</f>
        <v>0</v>
      </c>
      <c r="AR161" s="201" t="s">
        <v>132</v>
      </c>
      <c r="AT161" s="201" t="s">
        <v>128</v>
      </c>
      <c r="AU161" s="201" t="s">
        <v>88</v>
      </c>
      <c r="AY161" s="15" t="s">
        <v>126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5" t="s">
        <v>86</v>
      </c>
      <c r="BK161" s="202">
        <f>ROUND(I161*H161,2)</f>
        <v>0</v>
      </c>
      <c r="BL161" s="15" t="s">
        <v>132</v>
      </c>
      <c r="BM161" s="201" t="s">
        <v>226</v>
      </c>
    </row>
    <row r="162" spans="2:65" s="1" customFormat="1" ht="24" customHeight="1">
      <c r="B162" s="32"/>
      <c r="C162" s="190" t="s">
        <v>227</v>
      </c>
      <c r="D162" s="190" t="s">
        <v>128</v>
      </c>
      <c r="E162" s="191" t="s">
        <v>228</v>
      </c>
      <c r="F162" s="192" t="s">
        <v>229</v>
      </c>
      <c r="G162" s="193" t="s">
        <v>192</v>
      </c>
      <c r="H162" s="194">
        <v>0.005</v>
      </c>
      <c r="I162" s="195"/>
      <c r="J162" s="196">
        <f>ROUND(I162*H162,2)</f>
        <v>0</v>
      </c>
      <c r="K162" s="192" t="s">
        <v>157</v>
      </c>
      <c r="L162" s="36"/>
      <c r="M162" s="197" t="s">
        <v>1</v>
      </c>
      <c r="N162" s="198" t="s">
        <v>43</v>
      </c>
      <c r="O162" s="64"/>
      <c r="P162" s="199">
        <f>O162*H162</f>
        <v>0</v>
      </c>
      <c r="Q162" s="199">
        <v>1.05631</v>
      </c>
      <c r="R162" s="199">
        <f>Q162*H162</f>
        <v>0.00528155</v>
      </c>
      <c r="S162" s="199">
        <v>0</v>
      </c>
      <c r="T162" s="200">
        <f>S162*H162</f>
        <v>0</v>
      </c>
      <c r="AR162" s="201" t="s">
        <v>132</v>
      </c>
      <c r="AT162" s="201" t="s">
        <v>128</v>
      </c>
      <c r="AU162" s="201" t="s">
        <v>88</v>
      </c>
      <c r="AY162" s="15" t="s">
        <v>126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5" t="s">
        <v>86</v>
      </c>
      <c r="BK162" s="202">
        <f>ROUND(I162*H162,2)</f>
        <v>0</v>
      </c>
      <c r="BL162" s="15" t="s">
        <v>132</v>
      </c>
      <c r="BM162" s="201" t="s">
        <v>230</v>
      </c>
    </row>
    <row r="163" spans="2:51" s="12" customFormat="1" ht="12">
      <c r="B163" s="206"/>
      <c r="C163" s="207"/>
      <c r="D163" s="203" t="s">
        <v>146</v>
      </c>
      <c r="E163" s="208" t="s">
        <v>1</v>
      </c>
      <c r="F163" s="209" t="s">
        <v>231</v>
      </c>
      <c r="G163" s="207"/>
      <c r="H163" s="210">
        <v>0.005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146</v>
      </c>
      <c r="AU163" s="216" t="s">
        <v>88</v>
      </c>
      <c r="AV163" s="12" t="s">
        <v>88</v>
      </c>
      <c r="AW163" s="12" t="s">
        <v>33</v>
      </c>
      <c r="AX163" s="12" t="s">
        <v>86</v>
      </c>
      <c r="AY163" s="216" t="s">
        <v>126</v>
      </c>
    </row>
    <row r="164" spans="2:65" s="1" customFormat="1" ht="24" customHeight="1">
      <c r="B164" s="32"/>
      <c r="C164" s="190" t="s">
        <v>232</v>
      </c>
      <c r="D164" s="190" t="s">
        <v>128</v>
      </c>
      <c r="E164" s="191" t="s">
        <v>233</v>
      </c>
      <c r="F164" s="192" t="s">
        <v>234</v>
      </c>
      <c r="G164" s="193" t="s">
        <v>192</v>
      </c>
      <c r="H164" s="194">
        <v>0.05</v>
      </c>
      <c r="I164" s="195"/>
      <c r="J164" s="196">
        <f>ROUND(I164*H164,2)</f>
        <v>0</v>
      </c>
      <c r="K164" s="192" t="s">
        <v>139</v>
      </c>
      <c r="L164" s="36"/>
      <c r="M164" s="197" t="s">
        <v>1</v>
      </c>
      <c r="N164" s="198" t="s">
        <v>43</v>
      </c>
      <c r="O164" s="64"/>
      <c r="P164" s="199">
        <f>O164*H164</f>
        <v>0</v>
      </c>
      <c r="Q164" s="199">
        <v>1.03951</v>
      </c>
      <c r="R164" s="199">
        <f>Q164*H164</f>
        <v>0.0519755</v>
      </c>
      <c r="S164" s="199">
        <v>0</v>
      </c>
      <c r="T164" s="200">
        <f>S164*H164</f>
        <v>0</v>
      </c>
      <c r="AR164" s="201" t="s">
        <v>132</v>
      </c>
      <c r="AT164" s="201" t="s">
        <v>128</v>
      </c>
      <c r="AU164" s="201" t="s">
        <v>88</v>
      </c>
      <c r="AY164" s="15" t="s">
        <v>126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5" t="s">
        <v>86</v>
      </c>
      <c r="BK164" s="202">
        <f>ROUND(I164*H164,2)</f>
        <v>0</v>
      </c>
      <c r="BL164" s="15" t="s">
        <v>132</v>
      </c>
      <c r="BM164" s="201" t="s">
        <v>235</v>
      </c>
    </row>
    <row r="165" spans="2:51" s="12" customFormat="1" ht="12">
      <c r="B165" s="206"/>
      <c r="C165" s="207"/>
      <c r="D165" s="203" t="s">
        <v>146</v>
      </c>
      <c r="E165" s="208" t="s">
        <v>1</v>
      </c>
      <c r="F165" s="209" t="s">
        <v>236</v>
      </c>
      <c r="G165" s="207"/>
      <c r="H165" s="210">
        <v>0.05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146</v>
      </c>
      <c r="AU165" s="216" t="s">
        <v>88</v>
      </c>
      <c r="AV165" s="12" t="s">
        <v>88</v>
      </c>
      <c r="AW165" s="12" t="s">
        <v>33</v>
      </c>
      <c r="AX165" s="12" t="s">
        <v>86</v>
      </c>
      <c r="AY165" s="216" t="s">
        <v>126</v>
      </c>
    </row>
    <row r="166" spans="2:65" s="1" customFormat="1" ht="16.5" customHeight="1">
      <c r="B166" s="32"/>
      <c r="C166" s="228" t="s">
        <v>7</v>
      </c>
      <c r="D166" s="228" t="s">
        <v>237</v>
      </c>
      <c r="E166" s="229" t="s">
        <v>238</v>
      </c>
      <c r="F166" s="230" t="s">
        <v>239</v>
      </c>
      <c r="G166" s="231" t="s">
        <v>192</v>
      </c>
      <c r="H166" s="232">
        <v>0.045</v>
      </c>
      <c r="I166" s="233"/>
      <c r="J166" s="234">
        <f>ROUND(I166*H166,2)</f>
        <v>0</v>
      </c>
      <c r="K166" s="230" t="s">
        <v>139</v>
      </c>
      <c r="L166" s="235"/>
      <c r="M166" s="236" t="s">
        <v>1</v>
      </c>
      <c r="N166" s="237" t="s">
        <v>43</v>
      </c>
      <c r="O166" s="64"/>
      <c r="P166" s="199">
        <f>O166*H166</f>
        <v>0</v>
      </c>
      <c r="Q166" s="199">
        <v>1</v>
      </c>
      <c r="R166" s="199">
        <f>Q166*H166</f>
        <v>0.045</v>
      </c>
      <c r="S166" s="199">
        <v>0</v>
      </c>
      <c r="T166" s="200">
        <f>S166*H166</f>
        <v>0</v>
      </c>
      <c r="AR166" s="201" t="s">
        <v>170</v>
      </c>
      <c r="AT166" s="201" t="s">
        <v>237</v>
      </c>
      <c r="AU166" s="201" t="s">
        <v>88</v>
      </c>
      <c r="AY166" s="15" t="s">
        <v>126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5" t="s">
        <v>86</v>
      </c>
      <c r="BK166" s="202">
        <f>ROUND(I166*H166,2)</f>
        <v>0</v>
      </c>
      <c r="BL166" s="15" t="s">
        <v>132</v>
      </c>
      <c r="BM166" s="201" t="s">
        <v>240</v>
      </c>
    </row>
    <row r="167" spans="2:47" s="1" customFormat="1" ht="19.5">
      <c r="B167" s="32"/>
      <c r="C167" s="33"/>
      <c r="D167" s="203" t="s">
        <v>134</v>
      </c>
      <c r="E167" s="33"/>
      <c r="F167" s="204" t="s">
        <v>241</v>
      </c>
      <c r="G167" s="33"/>
      <c r="H167" s="33"/>
      <c r="I167" s="108"/>
      <c r="J167" s="33"/>
      <c r="K167" s="33"/>
      <c r="L167" s="36"/>
      <c r="M167" s="205"/>
      <c r="N167" s="64"/>
      <c r="O167" s="64"/>
      <c r="P167" s="64"/>
      <c r="Q167" s="64"/>
      <c r="R167" s="64"/>
      <c r="S167" s="64"/>
      <c r="T167" s="65"/>
      <c r="AT167" s="15" t="s">
        <v>134</v>
      </c>
      <c r="AU167" s="15" t="s">
        <v>88</v>
      </c>
    </row>
    <row r="168" spans="2:51" s="12" customFormat="1" ht="12">
      <c r="B168" s="206"/>
      <c r="C168" s="207"/>
      <c r="D168" s="203" t="s">
        <v>146</v>
      </c>
      <c r="E168" s="208" t="s">
        <v>1</v>
      </c>
      <c r="F168" s="209" t="s">
        <v>242</v>
      </c>
      <c r="G168" s="207"/>
      <c r="H168" s="210">
        <v>0.026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146</v>
      </c>
      <c r="AU168" s="216" t="s">
        <v>88</v>
      </c>
      <c r="AV168" s="12" t="s">
        <v>88</v>
      </c>
      <c r="AW168" s="12" t="s">
        <v>33</v>
      </c>
      <c r="AX168" s="12" t="s">
        <v>78</v>
      </c>
      <c r="AY168" s="216" t="s">
        <v>126</v>
      </c>
    </row>
    <row r="169" spans="2:51" s="12" customFormat="1" ht="12">
      <c r="B169" s="206"/>
      <c r="C169" s="207"/>
      <c r="D169" s="203" t="s">
        <v>146</v>
      </c>
      <c r="E169" s="208" t="s">
        <v>1</v>
      </c>
      <c r="F169" s="209" t="s">
        <v>243</v>
      </c>
      <c r="G169" s="207"/>
      <c r="H169" s="210">
        <v>0.019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146</v>
      </c>
      <c r="AU169" s="216" t="s">
        <v>88</v>
      </c>
      <c r="AV169" s="12" t="s">
        <v>88</v>
      </c>
      <c r="AW169" s="12" t="s">
        <v>33</v>
      </c>
      <c r="AX169" s="12" t="s">
        <v>78</v>
      </c>
      <c r="AY169" s="216" t="s">
        <v>126</v>
      </c>
    </row>
    <row r="170" spans="2:51" s="13" customFormat="1" ht="12">
      <c r="B170" s="217"/>
      <c r="C170" s="218"/>
      <c r="D170" s="203" t="s">
        <v>146</v>
      </c>
      <c r="E170" s="219" t="s">
        <v>1</v>
      </c>
      <c r="F170" s="220" t="s">
        <v>149</v>
      </c>
      <c r="G170" s="218"/>
      <c r="H170" s="221">
        <v>0.045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146</v>
      </c>
      <c r="AU170" s="227" t="s">
        <v>88</v>
      </c>
      <c r="AV170" s="13" t="s">
        <v>132</v>
      </c>
      <c r="AW170" s="13" t="s">
        <v>33</v>
      </c>
      <c r="AX170" s="13" t="s">
        <v>86</v>
      </c>
      <c r="AY170" s="227" t="s">
        <v>126</v>
      </c>
    </row>
    <row r="171" spans="2:65" s="1" customFormat="1" ht="16.5" customHeight="1">
      <c r="B171" s="32"/>
      <c r="C171" s="228" t="s">
        <v>244</v>
      </c>
      <c r="D171" s="228" t="s">
        <v>237</v>
      </c>
      <c r="E171" s="229" t="s">
        <v>245</v>
      </c>
      <c r="F171" s="230" t="s">
        <v>246</v>
      </c>
      <c r="G171" s="231" t="s">
        <v>156</v>
      </c>
      <c r="H171" s="232">
        <v>1</v>
      </c>
      <c r="I171" s="233"/>
      <c r="J171" s="234">
        <f>ROUND(I171*H171,2)</f>
        <v>0</v>
      </c>
      <c r="K171" s="230" t="s">
        <v>1</v>
      </c>
      <c r="L171" s="235"/>
      <c r="M171" s="236" t="s">
        <v>1</v>
      </c>
      <c r="N171" s="237" t="s">
        <v>43</v>
      </c>
      <c r="O171" s="64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01" t="s">
        <v>170</v>
      </c>
      <c r="AT171" s="201" t="s">
        <v>237</v>
      </c>
      <c r="AU171" s="201" t="s">
        <v>88</v>
      </c>
      <c r="AY171" s="15" t="s">
        <v>126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5" t="s">
        <v>86</v>
      </c>
      <c r="BK171" s="202">
        <f>ROUND(I171*H171,2)</f>
        <v>0</v>
      </c>
      <c r="BL171" s="15" t="s">
        <v>132</v>
      </c>
      <c r="BM171" s="201" t="s">
        <v>247</v>
      </c>
    </row>
    <row r="172" spans="2:47" s="1" customFormat="1" ht="19.5">
      <c r="B172" s="32"/>
      <c r="C172" s="33"/>
      <c r="D172" s="203" t="s">
        <v>134</v>
      </c>
      <c r="E172" s="33"/>
      <c r="F172" s="204" t="s">
        <v>248</v>
      </c>
      <c r="G172" s="33"/>
      <c r="H172" s="33"/>
      <c r="I172" s="108"/>
      <c r="J172" s="33"/>
      <c r="K172" s="33"/>
      <c r="L172" s="36"/>
      <c r="M172" s="205"/>
      <c r="N172" s="64"/>
      <c r="O172" s="64"/>
      <c r="P172" s="64"/>
      <c r="Q172" s="64"/>
      <c r="R172" s="64"/>
      <c r="S172" s="64"/>
      <c r="T172" s="65"/>
      <c r="AT172" s="15" t="s">
        <v>134</v>
      </c>
      <c r="AU172" s="15" t="s">
        <v>88</v>
      </c>
    </row>
    <row r="173" spans="2:65" s="1" customFormat="1" ht="16.5" customHeight="1">
      <c r="B173" s="32"/>
      <c r="C173" s="190" t="s">
        <v>249</v>
      </c>
      <c r="D173" s="190" t="s">
        <v>128</v>
      </c>
      <c r="E173" s="191" t="s">
        <v>250</v>
      </c>
      <c r="F173" s="192" t="s">
        <v>251</v>
      </c>
      <c r="G173" s="193" t="s">
        <v>131</v>
      </c>
      <c r="H173" s="194">
        <v>1</v>
      </c>
      <c r="I173" s="195"/>
      <c r="J173" s="196">
        <f>ROUND(I173*H173,2)</f>
        <v>0</v>
      </c>
      <c r="K173" s="192" t="s">
        <v>1</v>
      </c>
      <c r="L173" s="36"/>
      <c r="M173" s="197" t="s">
        <v>1</v>
      </c>
      <c r="N173" s="198" t="s">
        <v>43</v>
      </c>
      <c r="O173" s="64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01" t="s">
        <v>132</v>
      </c>
      <c r="AT173" s="201" t="s">
        <v>128</v>
      </c>
      <c r="AU173" s="201" t="s">
        <v>88</v>
      </c>
      <c r="AY173" s="15" t="s">
        <v>126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5" t="s">
        <v>86</v>
      </c>
      <c r="BK173" s="202">
        <f>ROUND(I173*H173,2)</f>
        <v>0</v>
      </c>
      <c r="BL173" s="15" t="s">
        <v>132</v>
      </c>
      <c r="BM173" s="201" t="s">
        <v>252</v>
      </c>
    </row>
    <row r="174" spans="2:47" s="1" customFormat="1" ht="117">
      <c r="B174" s="32"/>
      <c r="C174" s="33"/>
      <c r="D174" s="203" t="s">
        <v>134</v>
      </c>
      <c r="E174" s="33"/>
      <c r="F174" s="204" t="s">
        <v>253</v>
      </c>
      <c r="G174" s="33"/>
      <c r="H174" s="33"/>
      <c r="I174" s="108"/>
      <c r="J174" s="33"/>
      <c r="K174" s="33"/>
      <c r="L174" s="36"/>
      <c r="M174" s="205"/>
      <c r="N174" s="64"/>
      <c r="O174" s="64"/>
      <c r="P174" s="64"/>
      <c r="Q174" s="64"/>
      <c r="R174" s="64"/>
      <c r="S174" s="64"/>
      <c r="T174" s="65"/>
      <c r="AT174" s="15" t="s">
        <v>134</v>
      </c>
      <c r="AU174" s="15" t="s">
        <v>88</v>
      </c>
    </row>
    <row r="175" spans="2:63" s="11" customFormat="1" ht="22.9" customHeight="1">
      <c r="B175" s="174"/>
      <c r="C175" s="175"/>
      <c r="D175" s="176" t="s">
        <v>77</v>
      </c>
      <c r="E175" s="188" t="s">
        <v>132</v>
      </c>
      <c r="F175" s="188" t="s">
        <v>254</v>
      </c>
      <c r="G175" s="175"/>
      <c r="H175" s="175"/>
      <c r="I175" s="178"/>
      <c r="J175" s="189">
        <f>BK175</f>
        <v>0</v>
      </c>
      <c r="K175" s="175"/>
      <c r="L175" s="180"/>
      <c r="M175" s="181"/>
      <c r="N175" s="182"/>
      <c r="O175" s="182"/>
      <c r="P175" s="183">
        <f>SUM(P176:P185)</f>
        <v>0</v>
      </c>
      <c r="Q175" s="182"/>
      <c r="R175" s="183">
        <f>SUM(R176:R185)</f>
        <v>4.4186683</v>
      </c>
      <c r="S175" s="182"/>
      <c r="T175" s="184">
        <f>SUM(T176:T185)</f>
        <v>0</v>
      </c>
      <c r="AR175" s="185" t="s">
        <v>86</v>
      </c>
      <c r="AT175" s="186" t="s">
        <v>77</v>
      </c>
      <c r="AU175" s="186" t="s">
        <v>86</v>
      </c>
      <c r="AY175" s="185" t="s">
        <v>126</v>
      </c>
      <c r="BK175" s="187">
        <f>SUM(BK176:BK185)</f>
        <v>0</v>
      </c>
    </row>
    <row r="176" spans="2:65" s="1" customFormat="1" ht="24" customHeight="1">
      <c r="B176" s="32"/>
      <c r="C176" s="190" t="s">
        <v>255</v>
      </c>
      <c r="D176" s="190" t="s">
        <v>128</v>
      </c>
      <c r="E176" s="191" t="s">
        <v>256</v>
      </c>
      <c r="F176" s="192" t="s">
        <v>257</v>
      </c>
      <c r="G176" s="193" t="s">
        <v>162</v>
      </c>
      <c r="H176" s="194">
        <v>1.56</v>
      </c>
      <c r="I176" s="195"/>
      <c r="J176" s="196">
        <f>ROUND(I176*H176,2)</f>
        <v>0</v>
      </c>
      <c r="K176" s="192" t="s">
        <v>139</v>
      </c>
      <c r="L176" s="36"/>
      <c r="M176" s="197" t="s">
        <v>1</v>
      </c>
      <c r="N176" s="198" t="s">
        <v>43</v>
      </c>
      <c r="O176" s="64"/>
      <c r="P176" s="199">
        <f>O176*H176</f>
        <v>0</v>
      </c>
      <c r="Q176" s="199">
        <v>0.22798</v>
      </c>
      <c r="R176" s="199">
        <f>Q176*H176</f>
        <v>0.3556488</v>
      </c>
      <c r="S176" s="199">
        <v>0</v>
      </c>
      <c r="T176" s="200">
        <f>S176*H176</f>
        <v>0</v>
      </c>
      <c r="AR176" s="201" t="s">
        <v>132</v>
      </c>
      <c r="AT176" s="201" t="s">
        <v>128</v>
      </c>
      <c r="AU176" s="201" t="s">
        <v>88</v>
      </c>
      <c r="AY176" s="15" t="s">
        <v>126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5" t="s">
        <v>86</v>
      </c>
      <c r="BK176" s="202">
        <f>ROUND(I176*H176,2)</f>
        <v>0</v>
      </c>
      <c r="BL176" s="15" t="s">
        <v>132</v>
      </c>
      <c r="BM176" s="201" t="s">
        <v>258</v>
      </c>
    </row>
    <row r="177" spans="2:51" s="12" customFormat="1" ht="12">
      <c r="B177" s="206"/>
      <c r="C177" s="207"/>
      <c r="D177" s="203" t="s">
        <v>146</v>
      </c>
      <c r="E177" s="208" t="s">
        <v>1</v>
      </c>
      <c r="F177" s="209" t="s">
        <v>259</v>
      </c>
      <c r="G177" s="207"/>
      <c r="H177" s="210">
        <v>1.56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146</v>
      </c>
      <c r="AU177" s="216" t="s">
        <v>88</v>
      </c>
      <c r="AV177" s="12" t="s">
        <v>88</v>
      </c>
      <c r="AW177" s="12" t="s">
        <v>33</v>
      </c>
      <c r="AX177" s="12" t="s">
        <v>86</v>
      </c>
      <c r="AY177" s="216" t="s">
        <v>126</v>
      </c>
    </row>
    <row r="178" spans="2:65" s="1" customFormat="1" ht="24" customHeight="1">
      <c r="B178" s="32"/>
      <c r="C178" s="190" t="s">
        <v>260</v>
      </c>
      <c r="D178" s="190" t="s">
        <v>128</v>
      </c>
      <c r="E178" s="191" t="s">
        <v>261</v>
      </c>
      <c r="F178" s="192" t="s">
        <v>262</v>
      </c>
      <c r="G178" s="193" t="s">
        <v>162</v>
      </c>
      <c r="H178" s="194">
        <v>3.12</v>
      </c>
      <c r="I178" s="195"/>
      <c r="J178" s="196">
        <f>ROUND(I178*H178,2)</f>
        <v>0</v>
      </c>
      <c r="K178" s="192" t="s">
        <v>139</v>
      </c>
      <c r="L178" s="36"/>
      <c r="M178" s="197" t="s">
        <v>1</v>
      </c>
      <c r="N178" s="198" t="s">
        <v>43</v>
      </c>
      <c r="O178" s="64"/>
      <c r="P178" s="199">
        <f>O178*H178</f>
        <v>0</v>
      </c>
      <c r="Q178" s="199">
        <v>0.20266</v>
      </c>
      <c r="R178" s="199">
        <f>Q178*H178</f>
        <v>0.6322992000000001</v>
      </c>
      <c r="S178" s="199">
        <v>0</v>
      </c>
      <c r="T178" s="200">
        <f>S178*H178</f>
        <v>0</v>
      </c>
      <c r="AR178" s="201" t="s">
        <v>132</v>
      </c>
      <c r="AT178" s="201" t="s">
        <v>128</v>
      </c>
      <c r="AU178" s="201" t="s">
        <v>88</v>
      </c>
      <c r="AY178" s="15" t="s">
        <v>126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5" t="s">
        <v>86</v>
      </c>
      <c r="BK178" s="202">
        <f>ROUND(I178*H178,2)</f>
        <v>0</v>
      </c>
      <c r="BL178" s="15" t="s">
        <v>132</v>
      </c>
      <c r="BM178" s="201" t="s">
        <v>263</v>
      </c>
    </row>
    <row r="179" spans="2:51" s="12" customFormat="1" ht="12">
      <c r="B179" s="206"/>
      <c r="C179" s="207"/>
      <c r="D179" s="203" t="s">
        <v>146</v>
      </c>
      <c r="E179" s="208" t="s">
        <v>1</v>
      </c>
      <c r="F179" s="209" t="s">
        <v>264</v>
      </c>
      <c r="G179" s="207"/>
      <c r="H179" s="210">
        <v>3.12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146</v>
      </c>
      <c r="AU179" s="216" t="s">
        <v>88</v>
      </c>
      <c r="AV179" s="12" t="s">
        <v>88</v>
      </c>
      <c r="AW179" s="12" t="s">
        <v>33</v>
      </c>
      <c r="AX179" s="12" t="s">
        <v>86</v>
      </c>
      <c r="AY179" s="216" t="s">
        <v>126</v>
      </c>
    </row>
    <row r="180" spans="2:65" s="1" customFormat="1" ht="24" customHeight="1">
      <c r="B180" s="32"/>
      <c r="C180" s="190" t="s">
        <v>265</v>
      </c>
      <c r="D180" s="190" t="s">
        <v>128</v>
      </c>
      <c r="E180" s="191" t="s">
        <v>266</v>
      </c>
      <c r="F180" s="192" t="s">
        <v>267</v>
      </c>
      <c r="G180" s="193" t="s">
        <v>144</v>
      </c>
      <c r="H180" s="194">
        <v>1.421</v>
      </c>
      <c r="I180" s="195"/>
      <c r="J180" s="196">
        <f>ROUND(I180*H180,2)</f>
        <v>0</v>
      </c>
      <c r="K180" s="192" t="s">
        <v>139</v>
      </c>
      <c r="L180" s="36"/>
      <c r="M180" s="197" t="s">
        <v>1</v>
      </c>
      <c r="N180" s="198" t="s">
        <v>43</v>
      </c>
      <c r="O180" s="64"/>
      <c r="P180" s="199">
        <f>O180*H180</f>
        <v>0</v>
      </c>
      <c r="Q180" s="199">
        <v>2.4143</v>
      </c>
      <c r="R180" s="199">
        <f>Q180*H180</f>
        <v>3.4307203</v>
      </c>
      <c r="S180" s="199">
        <v>0</v>
      </c>
      <c r="T180" s="200">
        <f>S180*H180</f>
        <v>0</v>
      </c>
      <c r="AR180" s="201" t="s">
        <v>132</v>
      </c>
      <c r="AT180" s="201" t="s">
        <v>128</v>
      </c>
      <c r="AU180" s="201" t="s">
        <v>88</v>
      </c>
      <c r="AY180" s="15" t="s">
        <v>126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5" t="s">
        <v>86</v>
      </c>
      <c r="BK180" s="202">
        <f>ROUND(I180*H180,2)</f>
        <v>0</v>
      </c>
      <c r="BL180" s="15" t="s">
        <v>132</v>
      </c>
      <c r="BM180" s="201" t="s">
        <v>268</v>
      </c>
    </row>
    <row r="181" spans="2:51" s="12" customFormat="1" ht="12">
      <c r="B181" s="206"/>
      <c r="C181" s="207"/>
      <c r="D181" s="203" t="s">
        <v>146</v>
      </c>
      <c r="E181" s="208" t="s">
        <v>1</v>
      </c>
      <c r="F181" s="209" t="s">
        <v>269</v>
      </c>
      <c r="G181" s="207"/>
      <c r="H181" s="210">
        <v>0.329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146</v>
      </c>
      <c r="AU181" s="216" t="s">
        <v>88</v>
      </c>
      <c r="AV181" s="12" t="s">
        <v>88</v>
      </c>
      <c r="AW181" s="12" t="s">
        <v>33</v>
      </c>
      <c r="AX181" s="12" t="s">
        <v>78</v>
      </c>
      <c r="AY181" s="216" t="s">
        <v>126</v>
      </c>
    </row>
    <row r="182" spans="2:51" s="12" customFormat="1" ht="12">
      <c r="B182" s="206"/>
      <c r="C182" s="207"/>
      <c r="D182" s="203" t="s">
        <v>146</v>
      </c>
      <c r="E182" s="208" t="s">
        <v>1</v>
      </c>
      <c r="F182" s="209" t="s">
        <v>270</v>
      </c>
      <c r="G182" s="207"/>
      <c r="H182" s="210">
        <v>1.092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146</v>
      </c>
      <c r="AU182" s="216" t="s">
        <v>88</v>
      </c>
      <c r="AV182" s="12" t="s">
        <v>88</v>
      </c>
      <c r="AW182" s="12" t="s">
        <v>33</v>
      </c>
      <c r="AX182" s="12" t="s">
        <v>78</v>
      </c>
      <c r="AY182" s="216" t="s">
        <v>126</v>
      </c>
    </row>
    <row r="183" spans="2:51" s="13" customFormat="1" ht="12">
      <c r="B183" s="217"/>
      <c r="C183" s="218"/>
      <c r="D183" s="203" t="s">
        <v>146</v>
      </c>
      <c r="E183" s="219" t="s">
        <v>1</v>
      </c>
      <c r="F183" s="220" t="s">
        <v>149</v>
      </c>
      <c r="G183" s="218"/>
      <c r="H183" s="221">
        <v>1.421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146</v>
      </c>
      <c r="AU183" s="227" t="s">
        <v>88</v>
      </c>
      <c r="AV183" s="13" t="s">
        <v>132</v>
      </c>
      <c r="AW183" s="13" t="s">
        <v>33</v>
      </c>
      <c r="AX183" s="13" t="s">
        <v>86</v>
      </c>
      <c r="AY183" s="227" t="s">
        <v>126</v>
      </c>
    </row>
    <row r="184" spans="2:65" s="1" customFormat="1" ht="16.5" customHeight="1">
      <c r="B184" s="32"/>
      <c r="C184" s="190" t="s">
        <v>271</v>
      </c>
      <c r="D184" s="190" t="s">
        <v>128</v>
      </c>
      <c r="E184" s="191" t="s">
        <v>272</v>
      </c>
      <c r="F184" s="192" t="s">
        <v>273</v>
      </c>
      <c r="G184" s="193" t="s">
        <v>162</v>
      </c>
      <c r="H184" s="194">
        <v>3.25</v>
      </c>
      <c r="I184" s="195"/>
      <c r="J184" s="196">
        <f>ROUND(I184*H184,2)</f>
        <v>0</v>
      </c>
      <c r="K184" s="192" t="s">
        <v>139</v>
      </c>
      <c r="L184" s="36"/>
      <c r="M184" s="197" t="s">
        <v>1</v>
      </c>
      <c r="N184" s="198" t="s">
        <v>43</v>
      </c>
      <c r="O184" s="64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01" t="s">
        <v>132</v>
      </c>
      <c r="AT184" s="201" t="s">
        <v>128</v>
      </c>
      <c r="AU184" s="201" t="s">
        <v>88</v>
      </c>
      <c r="AY184" s="15" t="s">
        <v>126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5" t="s">
        <v>86</v>
      </c>
      <c r="BK184" s="202">
        <f>ROUND(I184*H184,2)</f>
        <v>0</v>
      </c>
      <c r="BL184" s="15" t="s">
        <v>132</v>
      </c>
      <c r="BM184" s="201" t="s">
        <v>274</v>
      </c>
    </row>
    <row r="185" spans="2:51" s="12" customFormat="1" ht="12">
      <c r="B185" s="206"/>
      <c r="C185" s="207"/>
      <c r="D185" s="203" t="s">
        <v>146</v>
      </c>
      <c r="E185" s="208" t="s">
        <v>1</v>
      </c>
      <c r="F185" s="209" t="s">
        <v>275</v>
      </c>
      <c r="G185" s="207"/>
      <c r="H185" s="210">
        <v>3.25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146</v>
      </c>
      <c r="AU185" s="216" t="s">
        <v>88</v>
      </c>
      <c r="AV185" s="12" t="s">
        <v>88</v>
      </c>
      <c r="AW185" s="12" t="s">
        <v>33</v>
      </c>
      <c r="AX185" s="12" t="s">
        <v>86</v>
      </c>
      <c r="AY185" s="216" t="s">
        <v>126</v>
      </c>
    </row>
    <row r="186" spans="2:63" s="11" customFormat="1" ht="22.9" customHeight="1">
      <c r="B186" s="174"/>
      <c r="C186" s="175"/>
      <c r="D186" s="176" t="s">
        <v>77</v>
      </c>
      <c r="E186" s="188" t="s">
        <v>276</v>
      </c>
      <c r="F186" s="188" t="s">
        <v>277</v>
      </c>
      <c r="G186" s="175"/>
      <c r="H186" s="175"/>
      <c r="I186" s="178"/>
      <c r="J186" s="189">
        <f>BK186</f>
        <v>0</v>
      </c>
      <c r="K186" s="175"/>
      <c r="L186" s="180"/>
      <c r="M186" s="181"/>
      <c r="N186" s="182"/>
      <c r="O186" s="182"/>
      <c r="P186" s="183">
        <f>P187</f>
        <v>0</v>
      </c>
      <c r="Q186" s="182"/>
      <c r="R186" s="183">
        <f>R187</f>
        <v>0</v>
      </c>
      <c r="S186" s="182"/>
      <c r="T186" s="184">
        <f>T187</f>
        <v>0</v>
      </c>
      <c r="AR186" s="185" t="s">
        <v>86</v>
      </c>
      <c r="AT186" s="186" t="s">
        <v>77</v>
      </c>
      <c r="AU186" s="186" t="s">
        <v>86</v>
      </c>
      <c r="AY186" s="185" t="s">
        <v>126</v>
      </c>
      <c r="BK186" s="187">
        <f>BK187</f>
        <v>0</v>
      </c>
    </row>
    <row r="187" spans="2:65" s="1" customFormat="1" ht="16.5" customHeight="1">
      <c r="B187" s="32"/>
      <c r="C187" s="190" t="s">
        <v>278</v>
      </c>
      <c r="D187" s="190" t="s">
        <v>128</v>
      </c>
      <c r="E187" s="191" t="s">
        <v>279</v>
      </c>
      <c r="F187" s="192" t="s">
        <v>280</v>
      </c>
      <c r="G187" s="193" t="s">
        <v>192</v>
      </c>
      <c r="H187" s="194">
        <v>6.062</v>
      </c>
      <c r="I187" s="195"/>
      <c r="J187" s="196">
        <f>ROUND(I187*H187,2)</f>
        <v>0</v>
      </c>
      <c r="K187" s="192" t="s">
        <v>139</v>
      </c>
      <c r="L187" s="36"/>
      <c r="M187" s="238" t="s">
        <v>1</v>
      </c>
      <c r="N187" s="239" t="s">
        <v>43</v>
      </c>
      <c r="O187" s="240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AR187" s="201" t="s">
        <v>132</v>
      </c>
      <c r="AT187" s="201" t="s">
        <v>128</v>
      </c>
      <c r="AU187" s="201" t="s">
        <v>88</v>
      </c>
      <c r="AY187" s="15" t="s">
        <v>126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5" t="s">
        <v>86</v>
      </c>
      <c r="BK187" s="202">
        <f>ROUND(I187*H187,2)</f>
        <v>0</v>
      </c>
      <c r="BL187" s="15" t="s">
        <v>132</v>
      </c>
      <c r="BM187" s="201" t="s">
        <v>281</v>
      </c>
    </row>
    <row r="188" spans="2:12" s="1" customFormat="1" ht="6.95" customHeight="1">
      <c r="B188" s="47"/>
      <c r="C188" s="48"/>
      <c r="D188" s="48"/>
      <c r="E188" s="48"/>
      <c r="F188" s="48"/>
      <c r="G188" s="48"/>
      <c r="H188" s="48"/>
      <c r="I188" s="140"/>
      <c r="J188" s="48"/>
      <c r="K188" s="48"/>
      <c r="L188" s="36"/>
    </row>
  </sheetData>
  <sheetProtection algorithmName="SHA-512" hashValue="hHfm5EdUPx19FZbLJAkTbReRSSyXebk3Oop71z9DRBwAc23o5eXIEHXtkBpNJzGIVuPmiNdlaYh4xLzTYj5LIg==" saltValue="PvJiTbm6B6KWbPgsry0rSdOOFe5vzBQiN4pm3dacBdt5Xz3fbBWSU5osYZgm9R8QiNeDRg6Ukq2z9Eh9C6Pxvg==" spinCount="100000" sheet="1" objects="1" scenarios="1" formatColumns="0" formatRows="0" autoFilter="0"/>
  <autoFilter ref="C120:K18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91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88</v>
      </c>
    </row>
    <row r="4" spans="2:46" ht="24.95" customHeight="1">
      <c r="B4" s="18"/>
      <c r="D4" s="105" t="s">
        <v>98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30" customHeight="1">
      <c r="B7" s="18"/>
      <c r="E7" s="287" t="str">
        <f>'Rekapitulace stavby'!K6</f>
        <v>Rekonstrukce funkčních objektů na průtočném systému odstavených ramen a náhonů v areálu NH Kladruby nad Labem</v>
      </c>
      <c r="F7" s="288"/>
      <c r="G7" s="288"/>
      <c r="H7" s="288"/>
      <c r="L7" s="18"/>
    </row>
    <row r="8" spans="2:12" s="1" customFormat="1" ht="12" customHeight="1">
      <c r="B8" s="36"/>
      <c r="D8" s="107" t="s">
        <v>99</v>
      </c>
      <c r="I8" s="108"/>
      <c r="L8" s="36"/>
    </row>
    <row r="9" spans="2:12" s="1" customFormat="1" ht="36.95" customHeight="1">
      <c r="B9" s="36"/>
      <c r="E9" s="289" t="s">
        <v>282</v>
      </c>
      <c r="F9" s="290"/>
      <c r="G9" s="290"/>
      <c r="H9" s="290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'Rekapitulace stavby'!AN8</f>
        <v>30. 4. 2019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24</v>
      </c>
      <c r="I14" s="110" t="s">
        <v>25</v>
      </c>
      <c r="J14" s="109" t="s">
        <v>26</v>
      </c>
      <c r="L14" s="36"/>
    </row>
    <row r="15" spans="2:12" s="1" customFormat="1" ht="18" customHeight="1">
      <c r="B15" s="36"/>
      <c r="E15" s="109" t="s">
        <v>27</v>
      </c>
      <c r="I15" s="110" t="s">
        <v>28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29</v>
      </c>
      <c r="I17" s="110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91" t="str">
        <f>'Rekapitulace stavby'!E14</f>
        <v>Vyplň údaj</v>
      </c>
      <c r="F18" s="292"/>
      <c r="G18" s="292"/>
      <c r="H18" s="292"/>
      <c r="I18" s="110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31</v>
      </c>
      <c r="I20" s="110" t="s">
        <v>25</v>
      </c>
      <c r="J20" s="109" t="s">
        <v>1</v>
      </c>
      <c r="L20" s="36"/>
    </row>
    <row r="21" spans="2:12" s="1" customFormat="1" ht="18" customHeight="1">
      <c r="B21" s="36"/>
      <c r="E21" s="109" t="s">
        <v>32</v>
      </c>
      <c r="I21" s="110" t="s">
        <v>28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34</v>
      </c>
      <c r="I23" s="110" t="s">
        <v>25</v>
      </c>
      <c r="J23" s="109" t="s">
        <v>35</v>
      </c>
      <c r="L23" s="36"/>
    </row>
    <row r="24" spans="2:12" s="1" customFormat="1" ht="18" customHeight="1">
      <c r="B24" s="36"/>
      <c r="E24" s="109" t="s">
        <v>36</v>
      </c>
      <c r="I24" s="110" t="s">
        <v>28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37</v>
      </c>
      <c r="I26" s="108"/>
      <c r="L26" s="36"/>
    </row>
    <row r="27" spans="2:12" s="7" customFormat="1" ht="16.5" customHeight="1">
      <c r="B27" s="112"/>
      <c r="E27" s="293" t="s">
        <v>1</v>
      </c>
      <c r="F27" s="293"/>
      <c r="G27" s="293"/>
      <c r="H27" s="293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38</v>
      </c>
      <c r="I30" s="108"/>
      <c r="J30" s="116">
        <f>ROUND(J125,2)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40</v>
      </c>
      <c r="I32" s="118" t="s">
        <v>39</v>
      </c>
      <c r="J32" s="117" t="s">
        <v>41</v>
      </c>
      <c r="L32" s="36"/>
    </row>
    <row r="33" spans="2:12" s="1" customFormat="1" ht="14.45" customHeight="1">
      <c r="B33" s="36"/>
      <c r="D33" s="119" t="s">
        <v>42</v>
      </c>
      <c r="E33" s="107" t="s">
        <v>43</v>
      </c>
      <c r="F33" s="120">
        <f>ROUND((SUM(BE125:BE179)),2)</f>
        <v>0</v>
      </c>
      <c r="I33" s="121">
        <v>0.21</v>
      </c>
      <c r="J33" s="120">
        <f>ROUND(((SUM(BE125:BE179))*I33),2)</f>
        <v>0</v>
      </c>
      <c r="L33" s="36"/>
    </row>
    <row r="34" spans="2:12" s="1" customFormat="1" ht="14.45" customHeight="1">
      <c r="B34" s="36"/>
      <c r="E34" s="107" t="s">
        <v>44</v>
      </c>
      <c r="F34" s="120">
        <f>ROUND((SUM(BF125:BF179)),2)</f>
        <v>0</v>
      </c>
      <c r="I34" s="121">
        <v>0.15</v>
      </c>
      <c r="J34" s="120">
        <f>ROUND(((SUM(BF125:BF179))*I34),2)</f>
        <v>0</v>
      </c>
      <c r="L34" s="36"/>
    </row>
    <row r="35" spans="2:12" s="1" customFormat="1" ht="14.45" customHeight="1" hidden="1">
      <c r="B35" s="36"/>
      <c r="E35" s="107" t="s">
        <v>45</v>
      </c>
      <c r="F35" s="120">
        <f>ROUND((SUM(BG125:BG179)),2)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46</v>
      </c>
      <c r="F36" s="120">
        <f>ROUND((SUM(BH125:BH179)),2)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47</v>
      </c>
      <c r="F37" s="120">
        <f>ROUND((SUM(BI125:BI179)),2)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51</v>
      </c>
      <c r="E50" s="131"/>
      <c r="F50" s="131"/>
      <c r="G50" s="130" t="s">
        <v>52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53</v>
      </c>
      <c r="E61" s="134"/>
      <c r="F61" s="135" t="s">
        <v>54</v>
      </c>
      <c r="G61" s="133" t="s">
        <v>53</v>
      </c>
      <c r="H61" s="134"/>
      <c r="I61" s="136"/>
      <c r="J61" s="137" t="s">
        <v>54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55</v>
      </c>
      <c r="E65" s="131"/>
      <c r="F65" s="131"/>
      <c r="G65" s="130" t="s">
        <v>56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53</v>
      </c>
      <c r="E76" s="134"/>
      <c r="F76" s="135" t="s">
        <v>54</v>
      </c>
      <c r="G76" s="133" t="s">
        <v>53</v>
      </c>
      <c r="H76" s="134"/>
      <c r="I76" s="136"/>
      <c r="J76" s="137" t="s">
        <v>54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101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85" t="str">
        <f>E7</f>
        <v>Rekonstrukce funkčních objektů na průtočném systému odstavených ramen a náhonů v areálu NH Kladruby nad Labem</v>
      </c>
      <c r="F85" s="286"/>
      <c r="G85" s="286"/>
      <c r="H85" s="286"/>
      <c r="I85" s="108"/>
      <c r="J85" s="33"/>
      <c r="K85" s="33"/>
      <c r="L85" s="36"/>
    </row>
    <row r="86" spans="2:12" s="1" customFormat="1" ht="12" customHeight="1">
      <c r="B86" s="32"/>
      <c r="C86" s="27" t="s">
        <v>99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68" t="str">
        <f>E9</f>
        <v>SO02 - Rekonstrukce FO5</v>
      </c>
      <c r="F87" s="284"/>
      <c r="G87" s="284"/>
      <c r="H87" s="284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k.ú. Semín, k.ú. Kladruby nad Labem</v>
      </c>
      <c r="G89" s="33"/>
      <c r="H89" s="33"/>
      <c r="I89" s="110" t="s">
        <v>22</v>
      </c>
      <c r="J89" s="59" t="str">
        <f>IF(J12="","",J12)</f>
        <v>30. 4. 2019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24</v>
      </c>
      <c r="D91" s="33"/>
      <c r="E91" s="33"/>
      <c r="F91" s="25" t="str">
        <f>E15</f>
        <v>Národní Hřebčín Kladruby nad Labem</v>
      </c>
      <c r="G91" s="33"/>
      <c r="H91" s="33"/>
      <c r="I91" s="110" t="s">
        <v>31</v>
      </c>
      <c r="J91" s="30" t="str">
        <f>E21</f>
        <v>Ing. Libor Kouřík</v>
      </c>
      <c r="K91" s="33"/>
      <c r="L91" s="36"/>
    </row>
    <row r="92" spans="2:12" s="1" customFormat="1" ht="15.2" customHeight="1">
      <c r="B92" s="32"/>
      <c r="C92" s="27" t="s">
        <v>29</v>
      </c>
      <c r="D92" s="33"/>
      <c r="E92" s="33"/>
      <c r="F92" s="25" t="str">
        <f>IF(E18="","",E18)</f>
        <v>Vyplň údaj</v>
      </c>
      <c r="G92" s="33"/>
      <c r="H92" s="33"/>
      <c r="I92" s="110" t="s">
        <v>34</v>
      </c>
      <c r="J92" s="30" t="str">
        <f>E24</f>
        <v>AQUATEST a.s.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102</v>
      </c>
      <c r="D94" s="145"/>
      <c r="E94" s="145"/>
      <c r="F94" s="145"/>
      <c r="G94" s="145"/>
      <c r="H94" s="145"/>
      <c r="I94" s="146"/>
      <c r="J94" s="147" t="s">
        <v>103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104</v>
      </c>
      <c r="D96" s="33"/>
      <c r="E96" s="33"/>
      <c r="F96" s="33"/>
      <c r="G96" s="33"/>
      <c r="H96" s="33"/>
      <c r="I96" s="108"/>
      <c r="J96" s="77">
        <f>J125</f>
        <v>0</v>
      </c>
      <c r="K96" s="33"/>
      <c r="L96" s="36"/>
      <c r="AU96" s="15" t="s">
        <v>105</v>
      </c>
    </row>
    <row r="97" spans="2:12" s="8" customFormat="1" ht="24.95" customHeight="1">
      <c r="B97" s="149"/>
      <c r="C97" s="150"/>
      <c r="D97" s="151" t="s">
        <v>106</v>
      </c>
      <c r="E97" s="152"/>
      <c r="F97" s="152"/>
      <c r="G97" s="152"/>
      <c r="H97" s="152"/>
      <c r="I97" s="153"/>
      <c r="J97" s="154">
        <f>J126</f>
        <v>0</v>
      </c>
      <c r="K97" s="150"/>
      <c r="L97" s="155"/>
    </row>
    <row r="98" spans="2:12" s="9" customFormat="1" ht="19.9" customHeight="1">
      <c r="B98" s="156"/>
      <c r="C98" s="157"/>
      <c r="D98" s="158" t="s">
        <v>107</v>
      </c>
      <c r="E98" s="159"/>
      <c r="F98" s="159"/>
      <c r="G98" s="159"/>
      <c r="H98" s="159"/>
      <c r="I98" s="160"/>
      <c r="J98" s="161">
        <f>J127</f>
        <v>0</v>
      </c>
      <c r="K98" s="157"/>
      <c r="L98" s="162"/>
    </row>
    <row r="99" spans="2:12" s="9" customFormat="1" ht="19.9" customHeight="1">
      <c r="B99" s="156"/>
      <c r="C99" s="157"/>
      <c r="D99" s="158" t="s">
        <v>108</v>
      </c>
      <c r="E99" s="159"/>
      <c r="F99" s="159"/>
      <c r="G99" s="159"/>
      <c r="H99" s="159"/>
      <c r="I99" s="160"/>
      <c r="J99" s="161">
        <f>J141</f>
        <v>0</v>
      </c>
      <c r="K99" s="157"/>
      <c r="L99" s="162"/>
    </row>
    <row r="100" spans="2:12" s="9" customFormat="1" ht="19.9" customHeight="1">
      <c r="B100" s="156"/>
      <c r="C100" s="157"/>
      <c r="D100" s="158" t="s">
        <v>109</v>
      </c>
      <c r="E100" s="159"/>
      <c r="F100" s="159"/>
      <c r="G100" s="159"/>
      <c r="H100" s="159"/>
      <c r="I100" s="160"/>
      <c r="J100" s="161">
        <f>J155</f>
        <v>0</v>
      </c>
      <c r="K100" s="157"/>
      <c r="L100" s="162"/>
    </row>
    <row r="101" spans="2:12" s="9" customFormat="1" ht="19.9" customHeight="1">
      <c r="B101" s="156"/>
      <c r="C101" s="157"/>
      <c r="D101" s="158" t="s">
        <v>283</v>
      </c>
      <c r="E101" s="159"/>
      <c r="F101" s="159"/>
      <c r="G101" s="159"/>
      <c r="H101" s="159"/>
      <c r="I101" s="160"/>
      <c r="J101" s="161">
        <f>J164</f>
        <v>0</v>
      </c>
      <c r="K101" s="157"/>
      <c r="L101" s="162"/>
    </row>
    <row r="102" spans="2:12" s="9" customFormat="1" ht="19.9" customHeight="1">
      <c r="B102" s="156"/>
      <c r="C102" s="157"/>
      <c r="D102" s="158" t="s">
        <v>284</v>
      </c>
      <c r="E102" s="159"/>
      <c r="F102" s="159"/>
      <c r="G102" s="159"/>
      <c r="H102" s="159"/>
      <c r="I102" s="160"/>
      <c r="J102" s="161">
        <f>J168</f>
        <v>0</v>
      </c>
      <c r="K102" s="157"/>
      <c r="L102" s="162"/>
    </row>
    <row r="103" spans="2:12" s="9" customFormat="1" ht="19.9" customHeight="1">
      <c r="B103" s="156"/>
      <c r="C103" s="157"/>
      <c r="D103" s="158" t="s">
        <v>110</v>
      </c>
      <c r="E103" s="159"/>
      <c r="F103" s="159"/>
      <c r="G103" s="159"/>
      <c r="H103" s="159"/>
      <c r="I103" s="160"/>
      <c r="J103" s="161">
        <f>J173</f>
        <v>0</v>
      </c>
      <c r="K103" s="157"/>
      <c r="L103" s="162"/>
    </row>
    <row r="104" spans="2:12" s="8" customFormat="1" ht="24.95" customHeight="1">
      <c r="B104" s="149"/>
      <c r="C104" s="150"/>
      <c r="D104" s="151" t="s">
        <v>285</v>
      </c>
      <c r="E104" s="152"/>
      <c r="F104" s="152"/>
      <c r="G104" s="152"/>
      <c r="H104" s="152"/>
      <c r="I104" s="153"/>
      <c r="J104" s="154">
        <f>J175</f>
        <v>0</v>
      </c>
      <c r="K104" s="150"/>
      <c r="L104" s="155"/>
    </row>
    <row r="105" spans="2:12" s="9" customFormat="1" ht="19.9" customHeight="1">
      <c r="B105" s="156"/>
      <c r="C105" s="157"/>
      <c r="D105" s="158" t="s">
        <v>286</v>
      </c>
      <c r="E105" s="159"/>
      <c r="F105" s="159"/>
      <c r="G105" s="159"/>
      <c r="H105" s="159"/>
      <c r="I105" s="160"/>
      <c r="J105" s="161">
        <f>J176</f>
        <v>0</v>
      </c>
      <c r="K105" s="157"/>
      <c r="L105" s="162"/>
    </row>
    <row r="106" spans="2:12" s="1" customFormat="1" ht="21.75" customHeight="1">
      <c r="B106" s="32"/>
      <c r="C106" s="33"/>
      <c r="D106" s="33"/>
      <c r="E106" s="33"/>
      <c r="F106" s="33"/>
      <c r="G106" s="33"/>
      <c r="H106" s="33"/>
      <c r="I106" s="108"/>
      <c r="J106" s="33"/>
      <c r="K106" s="33"/>
      <c r="L106" s="36"/>
    </row>
    <row r="107" spans="2:12" s="1" customFormat="1" ht="6.95" customHeight="1">
      <c r="B107" s="47"/>
      <c r="C107" s="48"/>
      <c r="D107" s="48"/>
      <c r="E107" s="48"/>
      <c r="F107" s="48"/>
      <c r="G107" s="48"/>
      <c r="H107" s="48"/>
      <c r="I107" s="140"/>
      <c r="J107" s="48"/>
      <c r="K107" s="48"/>
      <c r="L107" s="36"/>
    </row>
    <row r="111" spans="2:12" s="1" customFormat="1" ht="6.95" customHeight="1">
      <c r="B111" s="49"/>
      <c r="C111" s="50"/>
      <c r="D111" s="50"/>
      <c r="E111" s="50"/>
      <c r="F111" s="50"/>
      <c r="G111" s="50"/>
      <c r="H111" s="50"/>
      <c r="I111" s="143"/>
      <c r="J111" s="50"/>
      <c r="K111" s="50"/>
      <c r="L111" s="36"/>
    </row>
    <row r="112" spans="2:12" s="1" customFormat="1" ht="24.95" customHeight="1">
      <c r="B112" s="32"/>
      <c r="C112" s="21" t="s">
        <v>111</v>
      </c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12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12" customHeight="1">
      <c r="B114" s="32"/>
      <c r="C114" s="27" t="s">
        <v>16</v>
      </c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12" s="1" customFormat="1" ht="16.5" customHeight="1">
      <c r="B115" s="32"/>
      <c r="C115" s="33"/>
      <c r="D115" s="33"/>
      <c r="E115" s="285" t="str">
        <f>E7</f>
        <v>Rekonstrukce funkčních objektů na průtočném systému odstavených ramen a náhonů v areálu NH Kladruby nad Labem</v>
      </c>
      <c r="F115" s="286"/>
      <c r="G115" s="286"/>
      <c r="H115" s="286"/>
      <c r="I115" s="108"/>
      <c r="J115" s="33"/>
      <c r="K115" s="33"/>
      <c r="L115" s="36"/>
    </row>
    <row r="116" spans="2:12" s="1" customFormat="1" ht="12" customHeight="1">
      <c r="B116" s="32"/>
      <c r="C116" s="27" t="s">
        <v>99</v>
      </c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12" s="1" customFormat="1" ht="16.5" customHeight="1">
      <c r="B117" s="32"/>
      <c r="C117" s="33"/>
      <c r="D117" s="33"/>
      <c r="E117" s="268" t="str">
        <f>E9</f>
        <v>SO02 - Rekonstrukce FO5</v>
      </c>
      <c r="F117" s="284"/>
      <c r="G117" s="284"/>
      <c r="H117" s="284"/>
      <c r="I117" s="108"/>
      <c r="J117" s="33"/>
      <c r="K117" s="33"/>
      <c r="L117" s="36"/>
    </row>
    <row r="118" spans="2:12" s="1" customFormat="1" ht="6.95" customHeight="1">
      <c r="B118" s="32"/>
      <c r="C118" s="33"/>
      <c r="D118" s="33"/>
      <c r="E118" s="33"/>
      <c r="F118" s="33"/>
      <c r="G118" s="33"/>
      <c r="H118" s="33"/>
      <c r="I118" s="108"/>
      <c r="J118" s="33"/>
      <c r="K118" s="33"/>
      <c r="L118" s="36"/>
    </row>
    <row r="119" spans="2:12" s="1" customFormat="1" ht="12" customHeight="1">
      <c r="B119" s="32"/>
      <c r="C119" s="27" t="s">
        <v>20</v>
      </c>
      <c r="D119" s="33"/>
      <c r="E119" s="33"/>
      <c r="F119" s="25" t="str">
        <f>F12</f>
        <v>k.ú. Semín, k.ú. Kladruby nad Labem</v>
      </c>
      <c r="G119" s="33"/>
      <c r="H119" s="33"/>
      <c r="I119" s="110" t="s">
        <v>22</v>
      </c>
      <c r="J119" s="59" t="str">
        <f>IF(J12="","",J12)</f>
        <v>30. 4. 2019</v>
      </c>
      <c r="K119" s="33"/>
      <c r="L119" s="36"/>
    </row>
    <row r="120" spans="2:12" s="1" customFormat="1" ht="6.95" customHeight="1">
      <c r="B120" s="32"/>
      <c r="C120" s="33"/>
      <c r="D120" s="33"/>
      <c r="E120" s="33"/>
      <c r="F120" s="33"/>
      <c r="G120" s="33"/>
      <c r="H120" s="33"/>
      <c r="I120" s="108"/>
      <c r="J120" s="33"/>
      <c r="K120" s="33"/>
      <c r="L120" s="36"/>
    </row>
    <row r="121" spans="2:12" s="1" customFormat="1" ht="15.2" customHeight="1">
      <c r="B121" s="32"/>
      <c r="C121" s="27" t="s">
        <v>24</v>
      </c>
      <c r="D121" s="33"/>
      <c r="E121" s="33"/>
      <c r="F121" s="25" t="str">
        <f>E15</f>
        <v>Národní Hřebčín Kladruby nad Labem</v>
      </c>
      <c r="G121" s="33"/>
      <c r="H121" s="33"/>
      <c r="I121" s="110" t="s">
        <v>31</v>
      </c>
      <c r="J121" s="30" t="str">
        <f>E21</f>
        <v>Ing. Libor Kouřík</v>
      </c>
      <c r="K121" s="33"/>
      <c r="L121" s="36"/>
    </row>
    <row r="122" spans="2:12" s="1" customFormat="1" ht="15.2" customHeight="1">
      <c r="B122" s="32"/>
      <c r="C122" s="27" t="s">
        <v>29</v>
      </c>
      <c r="D122" s="33"/>
      <c r="E122" s="33"/>
      <c r="F122" s="25" t="str">
        <f>IF(E18="","",E18)</f>
        <v>Vyplň údaj</v>
      </c>
      <c r="G122" s="33"/>
      <c r="H122" s="33"/>
      <c r="I122" s="110" t="s">
        <v>34</v>
      </c>
      <c r="J122" s="30" t="str">
        <f>E24</f>
        <v>AQUATEST a.s.</v>
      </c>
      <c r="K122" s="33"/>
      <c r="L122" s="36"/>
    </row>
    <row r="123" spans="2:12" s="1" customFormat="1" ht="10.35" customHeight="1">
      <c r="B123" s="32"/>
      <c r="C123" s="33"/>
      <c r="D123" s="33"/>
      <c r="E123" s="33"/>
      <c r="F123" s="33"/>
      <c r="G123" s="33"/>
      <c r="H123" s="33"/>
      <c r="I123" s="108"/>
      <c r="J123" s="33"/>
      <c r="K123" s="33"/>
      <c r="L123" s="36"/>
    </row>
    <row r="124" spans="2:20" s="10" customFormat="1" ht="29.25" customHeight="1">
      <c r="B124" s="163"/>
      <c r="C124" s="164" t="s">
        <v>112</v>
      </c>
      <c r="D124" s="165" t="s">
        <v>63</v>
      </c>
      <c r="E124" s="165" t="s">
        <v>59</v>
      </c>
      <c r="F124" s="165" t="s">
        <v>60</v>
      </c>
      <c r="G124" s="165" t="s">
        <v>113</v>
      </c>
      <c r="H124" s="165" t="s">
        <v>114</v>
      </c>
      <c r="I124" s="166" t="s">
        <v>115</v>
      </c>
      <c r="J124" s="167" t="s">
        <v>103</v>
      </c>
      <c r="K124" s="168" t="s">
        <v>116</v>
      </c>
      <c r="L124" s="169"/>
      <c r="M124" s="68" t="s">
        <v>1</v>
      </c>
      <c r="N124" s="69" t="s">
        <v>42</v>
      </c>
      <c r="O124" s="69" t="s">
        <v>117</v>
      </c>
      <c r="P124" s="69" t="s">
        <v>118</v>
      </c>
      <c r="Q124" s="69" t="s">
        <v>119</v>
      </c>
      <c r="R124" s="69" t="s">
        <v>120</v>
      </c>
      <c r="S124" s="69" t="s">
        <v>121</v>
      </c>
      <c r="T124" s="70" t="s">
        <v>122</v>
      </c>
    </row>
    <row r="125" spans="2:63" s="1" customFormat="1" ht="22.9" customHeight="1">
      <c r="B125" s="32"/>
      <c r="C125" s="75" t="s">
        <v>123</v>
      </c>
      <c r="D125" s="33"/>
      <c r="E125" s="33"/>
      <c r="F125" s="33"/>
      <c r="G125" s="33"/>
      <c r="H125" s="33"/>
      <c r="I125" s="108"/>
      <c r="J125" s="170">
        <f>BK125</f>
        <v>0</v>
      </c>
      <c r="K125" s="33"/>
      <c r="L125" s="36"/>
      <c r="M125" s="71"/>
      <c r="N125" s="72"/>
      <c r="O125" s="72"/>
      <c r="P125" s="171">
        <f>P126+P175</f>
        <v>0</v>
      </c>
      <c r="Q125" s="72"/>
      <c r="R125" s="171">
        <f>R126+R175</f>
        <v>46.57190084</v>
      </c>
      <c r="S125" s="72"/>
      <c r="T125" s="172">
        <f>T126+T175</f>
        <v>8.8072</v>
      </c>
      <c r="AT125" s="15" t="s">
        <v>77</v>
      </c>
      <c r="AU125" s="15" t="s">
        <v>105</v>
      </c>
      <c r="BK125" s="173">
        <f>BK126+BK175</f>
        <v>0</v>
      </c>
    </row>
    <row r="126" spans="2:63" s="11" customFormat="1" ht="25.9" customHeight="1">
      <c r="B126" s="174"/>
      <c r="C126" s="175"/>
      <c r="D126" s="176" t="s">
        <v>77</v>
      </c>
      <c r="E126" s="177" t="s">
        <v>124</v>
      </c>
      <c r="F126" s="177" t="s">
        <v>125</v>
      </c>
      <c r="G126" s="175"/>
      <c r="H126" s="175"/>
      <c r="I126" s="178"/>
      <c r="J126" s="179">
        <f>BK126</f>
        <v>0</v>
      </c>
      <c r="K126" s="175"/>
      <c r="L126" s="180"/>
      <c r="M126" s="181"/>
      <c r="N126" s="182"/>
      <c r="O126" s="182"/>
      <c r="P126" s="183">
        <f>P127+P141+P155+P164+P168+P173</f>
        <v>0</v>
      </c>
      <c r="Q126" s="182"/>
      <c r="R126" s="183">
        <f>R127+R141+R155+R164+R168+R173</f>
        <v>46.57150084</v>
      </c>
      <c r="S126" s="182"/>
      <c r="T126" s="184">
        <f>T127+T141+T155+T164+T168+T173</f>
        <v>8.8072</v>
      </c>
      <c r="AR126" s="185" t="s">
        <v>86</v>
      </c>
      <c r="AT126" s="186" t="s">
        <v>77</v>
      </c>
      <c r="AU126" s="186" t="s">
        <v>78</v>
      </c>
      <c r="AY126" s="185" t="s">
        <v>126</v>
      </c>
      <c r="BK126" s="187">
        <f>BK127+BK141+BK155+BK164+BK168+BK173</f>
        <v>0</v>
      </c>
    </row>
    <row r="127" spans="2:63" s="11" customFormat="1" ht="22.9" customHeight="1">
      <c r="B127" s="174"/>
      <c r="C127" s="175"/>
      <c r="D127" s="176" t="s">
        <v>77</v>
      </c>
      <c r="E127" s="188" t="s">
        <v>86</v>
      </c>
      <c r="F127" s="188" t="s">
        <v>127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SUM(P128:P140)</f>
        <v>0</v>
      </c>
      <c r="Q127" s="182"/>
      <c r="R127" s="183">
        <f>SUM(R128:R140)</f>
        <v>0</v>
      </c>
      <c r="S127" s="182"/>
      <c r="T127" s="184">
        <f>SUM(T128:T140)</f>
        <v>8.8</v>
      </c>
      <c r="AR127" s="185" t="s">
        <v>86</v>
      </c>
      <c r="AT127" s="186" t="s">
        <v>77</v>
      </c>
      <c r="AU127" s="186" t="s">
        <v>86</v>
      </c>
      <c r="AY127" s="185" t="s">
        <v>126</v>
      </c>
      <c r="BK127" s="187">
        <f>SUM(BK128:BK140)</f>
        <v>0</v>
      </c>
    </row>
    <row r="128" spans="2:65" s="1" customFormat="1" ht="24" customHeight="1">
      <c r="B128" s="32"/>
      <c r="C128" s="190" t="s">
        <v>86</v>
      </c>
      <c r="D128" s="190" t="s">
        <v>128</v>
      </c>
      <c r="E128" s="191" t="s">
        <v>142</v>
      </c>
      <c r="F128" s="192" t="s">
        <v>143</v>
      </c>
      <c r="G128" s="193" t="s">
        <v>144</v>
      </c>
      <c r="H128" s="194">
        <v>7.56</v>
      </c>
      <c r="I128" s="195"/>
      <c r="J128" s="196">
        <f>ROUND(I128*H128,2)</f>
        <v>0</v>
      </c>
      <c r="K128" s="192" t="s">
        <v>139</v>
      </c>
      <c r="L128" s="36"/>
      <c r="M128" s="197" t="s">
        <v>1</v>
      </c>
      <c r="N128" s="198" t="s">
        <v>43</v>
      </c>
      <c r="O128" s="64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132</v>
      </c>
      <c r="AT128" s="201" t="s">
        <v>128</v>
      </c>
      <c r="AU128" s="201" t="s">
        <v>88</v>
      </c>
      <c r="AY128" s="15" t="s">
        <v>126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5" t="s">
        <v>86</v>
      </c>
      <c r="BK128" s="202">
        <f>ROUND(I128*H128,2)</f>
        <v>0</v>
      </c>
      <c r="BL128" s="15" t="s">
        <v>132</v>
      </c>
      <c r="BM128" s="201" t="s">
        <v>287</v>
      </c>
    </row>
    <row r="129" spans="2:51" s="12" customFormat="1" ht="12">
      <c r="B129" s="206"/>
      <c r="C129" s="207"/>
      <c r="D129" s="203" t="s">
        <v>146</v>
      </c>
      <c r="E129" s="208" t="s">
        <v>1</v>
      </c>
      <c r="F129" s="209" t="s">
        <v>288</v>
      </c>
      <c r="G129" s="207"/>
      <c r="H129" s="210">
        <v>7.56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146</v>
      </c>
      <c r="AU129" s="216" t="s">
        <v>88</v>
      </c>
      <c r="AV129" s="12" t="s">
        <v>88</v>
      </c>
      <c r="AW129" s="12" t="s">
        <v>33</v>
      </c>
      <c r="AX129" s="12" t="s">
        <v>86</v>
      </c>
      <c r="AY129" s="216" t="s">
        <v>126</v>
      </c>
    </row>
    <row r="130" spans="2:65" s="1" customFormat="1" ht="16.5" customHeight="1">
      <c r="B130" s="32"/>
      <c r="C130" s="190" t="s">
        <v>88</v>
      </c>
      <c r="D130" s="190" t="s">
        <v>128</v>
      </c>
      <c r="E130" s="191" t="s">
        <v>150</v>
      </c>
      <c r="F130" s="192" t="s">
        <v>151</v>
      </c>
      <c r="G130" s="193" t="s">
        <v>144</v>
      </c>
      <c r="H130" s="194">
        <v>7.56</v>
      </c>
      <c r="I130" s="195"/>
      <c r="J130" s="196">
        <f>ROUND(I130*H130,2)</f>
        <v>0</v>
      </c>
      <c r="K130" s="192" t="s">
        <v>139</v>
      </c>
      <c r="L130" s="36"/>
      <c r="M130" s="197" t="s">
        <v>1</v>
      </c>
      <c r="N130" s="198" t="s">
        <v>43</v>
      </c>
      <c r="O130" s="64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132</v>
      </c>
      <c r="AT130" s="201" t="s">
        <v>128</v>
      </c>
      <c r="AU130" s="201" t="s">
        <v>88</v>
      </c>
      <c r="AY130" s="15" t="s">
        <v>126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5" t="s">
        <v>86</v>
      </c>
      <c r="BK130" s="202">
        <f>ROUND(I130*H130,2)</f>
        <v>0</v>
      </c>
      <c r="BL130" s="15" t="s">
        <v>132</v>
      </c>
      <c r="BM130" s="201" t="s">
        <v>289</v>
      </c>
    </row>
    <row r="131" spans="2:65" s="1" customFormat="1" ht="16.5" customHeight="1">
      <c r="B131" s="32"/>
      <c r="C131" s="190" t="s">
        <v>141</v>
      </c>
      <c r="D131" s="190" t="s">
        <v>128</v>
      </c>
      <c r="E131" s="191" t="s">
        <v>160</v>
      </c>
      <c r="F131" s="192" t="s">
        <v>161</v>
      </c>
      <c r="G131" s="193" t="s">
        <v>162</v>
      </c>
      <c r="H131" s="194">
        <v>3</v>
      </c>
      <c r="I131" s="195"/>
      <c r="J131" s="196">
        <f>ROUND(I131*H131,2)</f>
        <v>0</v>
      </c>
      <c r="K131" s="192" t="s">
        <v>1</v>
      </c>
      <c r="L131" s="36"/>
      <c r="M131" s="197" t="s">
        <v>1</v>
      </c>
      <c r="N131" s="198" t="s">
        <v>43</v>
      </c>
      <c r="O131" s="64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01" t="s">
        <v>132</v>
      </c>
      <c r="AT131" s="201" t="s">
        <v>128</v>
      </c>
      <c r="AU131" s="201" t="s">
        <v>88</v>
      </c>
      <c r="AY131" s="15" t="s">
        <v>126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5" t="s">
        <v>86</v>
      </c>
      <c r="BK131" s="202">
        <f>ROUND(I131*H131,2)</f>
        <v>0</v>
      </c>
      <c r="BL131" s="15" t="s">
        <v>132</v>
      </c>
      <c r="BM131" s="201" t="s">
        <v>290</v>
      </c>
    </row>
    <row r="132" spans="2:51" s="12" customFormat="1" ht="12">
      <c r="B132" s="206"/>
      <c r="C132" s="207"/>
      <c r="D132" s="203" t="s">
        <v>146</v>
      </c>
      <c r="E132" s="208" t="s">
        <v>1</v>
      </c>
      <c r="F132" s="209" t="s">
        <v>291</v>
      </c>
      <c r="G132" s="207"/>
      <c r="H132" s="210">
        <v>3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146</v>
      </c>
      <c r="AU132" s="216" t="s">
        <v>88</v>
      </c>
      <c r="AV132" s="12" t="s">
        <v>88</v>
      </c>
      <c r="AW132" s="12" t="s">
        <v>33</v>
      </c>
      <c r="AX132" s="12" t="s">
        <v>86</v>
      </c>
      <c r="AY132" s="216" t="s">
        <v>126</v>
      </c>
    </row>
    <row r="133" spans="2:65" s="1" customFormat="1" ht="24" customHeight="1">
      <c r="B133" s="32"/>
      <c r="C133" s="190" t="s">
        <v>132</v>
      </c>
      <c r="D133" s="190" t="s">
        <v>128</v>
      </c>
      <c r="E133" s="191" t="s">
        <v>208</v>
      </c>
      <c r="F133" s="192" t="s">
        <v>209</v>
      </c>
      <c r="G133" s="193" t="s">
        <v>144</v>
      </c>
      <c r="H133" s="194">
        <v>7.56</v>
      </c>
      <c r="I133" s="195"/>
      <c r="J133" s="196">
        <f>ROUND(I133*H133,2)</f>
        <v>0</v>
      </c>
      <c r="K133" s="192" t="s">
        <v>157</v>
      </c>
      <c r="L133" s="36"/>
      <c r="M133" s="197" t="s">
        <v>1</v>
      </c>
      <c r="N133" s="198" t="s">
        <v>43</v>
      </c>
      <c r="O133" s="64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132</v>
      </c>
      <c r="AT133" s="201" t="s">
        <v>128</v>
      </c>
      <c r="AU133" s="201" t="s">
        <v>88</v>
      </c>
      <c r="AY133" s="15" t="s">
        <v>126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5" t="s">
        <v>86</v>
      </c>
      <c r="BK133" s="202">
        <f>ROUND(I133*H133,2)</f>
        <v>0</v>
      </c>
      <c r="BL133" s="15" t="s">
        <v>132</v>
      </c>
      <c r="BM133" s="201" t="s">
        <v>292</v>
      </c>
    </row>
    <row r="134" spans="2:65" s="1" customFormat="1" ht="24" customHeight="1">
      <c r="B134" s="32"/>
      <c r="C134" s="190" t="s">
        <v>153</v>
      </c>
      <c r="D134" s="190" t="s">
        <v>128</v>
      </c>
      <c r="E134" s="191" t="s">
        <v>183</v>
      </c>
      <c r="F134" s="192" t="s">
        <v>184</v>
      </c>
      <c r="G134" s="193" t="s">
        <v>144</v>
      </c>
      <c r="H134" s="194">
        <v>4</v>
      </c>
      <c r="I134" s="195"/>
      <c r="J134" s="196">
        <f>ROUND(I134*H134,2)</f>
        <v>0</v>
      </c>
      <c r="K134" s="192" t="s">
        <v>139</v>
      </c>
      <c r="L134" s="36"/>
      <c r="M134" s="197" t="s">
        <v>1</v>
      </c>
      <c r="N134" s="198" t="s">
        <v>43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2.2</v>
      </c>
      <c r="T134" s="200">
        <f>S134*H134</f>
        <v>8.8</v>
      </c>
      <c r="AR134" s="201" t="s">
        <v>132</v>
      </c>
      <c r="AT134" s="201" t="s">
        <v>128</v>
      </c>
      <c r="AU134" s="201" t="s">
        <v>88</v>
      </c>
      <c r="AY134" s="15" t="s">
        <v>126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5" t="s">
        <v>86</v>
      </c>
      <c r="BK134" s="202">
        <f>ROUND(I134*H134,2)</f>
        <v>0</v>
      </c>
      <c r="BL134" s="15" t="s">
        <v>132</v>
      </c>
      <c r="BM134" s="201" t="s">
        <v>293</v>
      </c>
    </row>
    <row r="135" spans="2:51" s="12" customFormat="1" ht="12">
      <c r="B135" s="206"/>
      <c r="C135" s="207"/>
      <c r="D135" s="203" t="s">
        <v>146</v>
      </c>
      <c r="E135" s="208" t="s">
        <v>1</v>
      </c>
      <c r="F135" s="209" t="s">
        <v>294</v>
      </c>
      <c r="G135" s="207"/>
      <c r="H135" s="210">
        <v>4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146</v>
      </c>
      <c r="AU135" s="216" t="s">
        <v>88</v>
      </c>
      <c r="AV135" s="12" t="s">
        <v>88</v>
      </c>
      <c r="AW135" s="12" t="s">
        <v>33</v>
      </c>
      <c r="AX135" s="12" t="s">
        <v>86</v>
      </c>
      <c r="AY135" s="216" t="s">
        <v>126</v>
      </c>
    </row>
    <row r="136" spans="2:65" s="1" customFormat="1" ht="24" customHeight="1">
      <c r="B136" s="32"/>
      <c r="C136" s="190" t="s">
        <v>159</v>
      </c>
      <c r="D136" s="190" t="s">
        <v>128</v>
      </c>
      <c r="E136" s="191" t="s">
        <v>190</v>
      </c>
      <c r="F136" s="192" t="s">
        <v>191</v>
      </c>
      <c r="G136" s="193" t="s">
        <v>192</v>
      </c>
      <c r="H136" s="194">
        <v>8</v>
      </c>
      <c r="I136" s="195"/>
      <c r="J136" s="196">
        <f>ROUND(I136*H136,2)</f>
        <v>0</v>
      </c>
      <c r="K136" s="192" t="s">
        <v>139</v>
      </c>
      <c r="L136" s="36"/>
      <c r="M136" s="197" t="s">
        <v>1</v>
      </c>
      <c r="N136" s="198" t="s">
        <v>43</v>
      </c>
      <c r="O136" s="64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01" t="s">
        <v>132</v>
      </c>
      <c r="AT136" s="201" t="s">
        <v>128</v>
      </c>
      <c r="AU136" s="201" t="s">
        <v>88</v>
      </c>
      <c r="AY136" s="15" t="s">
        <v>126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5" t="s">
        <v>86</v>
      </c>
      <c r="BK136" s="202">
        <f>ROUND(I136*H136,2)</f>
        <v>0</v>
      </c>
      <c r="BL136" s="15" t="s">
        <v>132</v>
      </c>
      <c r="BM136" s="201" t="s">
        <v>295</v>
      </c>
    </row>
    <row r="137" spans="2:65" s="1" customFormat="1" ht="24" customHeight="1">
      <c r="B137" s="32"/>
      <c r="C137" s="190" t="s">
        <v>165</v>
      </c>
      <c r="D137" s="190" t="s">
        <v>128</v>
      </c>
      <c r="E137" s="191" t="s">
        <v>196</v>
      </c>
      <c r="F137" s="192" t="s">
        <v>197</v>
      </c>
      <c r="G137" s="193" t="s">
        <v>192</v>
      </c>
      <c r="H137" s="194">
        <v>8</v>
      </c>
      <c r="I137" s="195"/>
      <c r="J137" s="196">
        <f>ROUND(I137*H137,2)</f>
        <v>0</v>
      </c>
      <c r="K137" s="192" t="s">
        <v>139</v>
      </c>
      <c r="L137" s="36"/>
      <c r="M137" s="197" t="s">
        <v>1</v>
      </c>
      <c r="N137" s="198" t="s">
        <v>43</v>
      </c>
      <c r="O137" s="64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132</v>
      </c>
      <c r="AT137" s="201" t="s">
        <v>128</v>
      </c>
      <c r="AU137" s="201" t="s">
        <v>88</v>
      </c>
      <c r="AY137" s="15" t="s">
        <v>126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5" t="s">
        <v>86</v>
      </c>
      <c r="BK137" s="202">
        <f>ROUND(I137*H137,2)</f>
        <v>0</v>
      </c>
      <c r="BL137" s="15" t="s">
        <v>132</v>
      </c>
      <c r="BM137" s="201" t="s">
        <v>296</v>
      </c>
    </row>
    <row r="138" spans="2:65" s="1" customFormat="1" ht="16.5" customHeight="1">
      <c r="B138" s="32"/>
      <c r="C138" s="190" t="s">
        <v>170</v>
      </c>
      <c r="D138" s="190" t="s">
        <v>128</v>
      </c>
      <c r="E138" s="191" t="s">
        <v>204</v>
      </c>
      <c r="F138" s="192" t="s">
        <v>205</v>
      </c>
      <c r="G138" s="193" t="s">
        <v>144</v>
      </c>
      <c r="H138" s="194">
        <v>4</v>
      </c>
      <c r="I138" s="195"/>
      <c r="J138" s="196">
        <f>ROUND(I138*H138,2)</f>
        <v>0</v>
      </c>
      <c r="K138" s="192" t="s">
        <v>206</v>
      </c>
      <c r="L138" s="36"/>
      <c r="M138" s="197" t="s">
        <v>1</v>
      </c>
      <c r="N138" s="198" t="s">
        <v>43</v>
      </c>
      <c r="O138" s="64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132</v>
      </c>
      <c r="AT138" s="201" t="s">
        <v>128</v>
      </c>
      <c r="AU138" s="201" t="s">
        <v>88</v>
      </c>
      <c r="AY138" s="15" t="s">
        <v>126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5" t="s">
        <v>86</v>
      </c>
      <c r="BK138" s="202">
        <f>ROUND(I138*H138,2)</f>
        <v>0</v>
      </c>
      <c r="BL138" s="15" t="s">
        <v>132</v>
      </c>
      <c r="BM138" s="201" t="s">
        <v>297</v>
      </c>
    </row>
    <row r="139" spans="2:65" s="1" customFormat="1" ht="24" customHeight="1">
      <c r="B139" s="32"/>
      <c r="C139" s="190" t="s">
        <v>176</v>
      </c>
      <c r="D139" s="190" t="s">
        <v>128</v>
      </c>
      <c r="E139" s="191" t="s">
        <v>200</v>
      </c>
      <c r="F139" s="192" t="s">
        <v>201</v>
      </c>
      <c r="G139" s="193" t="s">
        <v>192</v>
      </c>
      <c r="H139" s="194">
        <v>8</v>
      </c>
      <c r="I139" s="195"/>
      <c r="J139" s="196">
        <f>ROUND(I139*H139,2)</f>
        <v>0</v>
      </c>
      <c r="K139" s="192" t="s">
        <v>139</v>
      </c>
      <c r="L139" s="36"/>
      <c r="M139" s="197" t="s">
        <v>1</v>
      </c>
      <c r="N139" s="198" t="s">
        <v>43</v>
      </c>
      <c r="O139" s="64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132</v>
      </c>
      <c r="AT139" s="201" t="s">
        <v>128</v>
      </c>
      <c r="AU139" s="201" t="s">
        <v>88</v>
      </c>
      <c r="AY139" s="15" t="s">
        <v>126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5" t="s">
        <v>86</v>
      </c>
      <c r="BK139" s="202">
        <f>ROUND(I139*H139,2)</f>
        <v>0</v>
      </c>
      <c r="BL139" s="15" t="s">
        <v>132</v>
      </c>
      <c r="BM139" s="201" t="s">
        <v>298</v>
      </c>
    </row>
    <row r="140" spans="2:51" s="12" customFormat="1" ht="12">
      <c r="B140" s="206"/>
      <c r="C140" s="207"/>
      <c r="D140" s="203" t="s">
        <v>146</v>
      </c>
      <c r="E140" s="208" t="s">
        <v>1</v>
      </c>
      <c r="F140" s="209" t="s">
        <v>299</v>
      </c>
      <c r="G140" s="207"/>
      <c r="H140" s="210">
        <v>8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146</v>
      </c>
      <c r="AU140" s="216" t="s">
        <v>88</v>
      </c>
      <c r="AV140" s="12" t="s">
        <v>88</v>
      </c>
      <c r="AW140" s="12" t="s">
        <v>33</v>
      </c>
      <c r="AX140" s="12" t="s">
        <v>86</v>
      </c>
      <c r="AY140" s="216" t="s">
        <v>126</v>
      </c>
    </row>
    <row r="141" spans="2:63" s="11" customFormat="1" ht="22.9" customHeight="1">
      <c r="B141" s="174"/>
      <c r="C141" s="175"/>
      <c r="D141" s="176" t="s">
        <v>77</v>
      </c>
      <c r="E141" s="188" t="s">
        <v>141</v>
      </c>
      <c r="F141" s="188" t="s">
        <v>211</v>
      </c>
      <c r="G141" s="175"/>
      <c r="H141" s="175"/>
      <c r="I141" s="178"/>
      <c r="J141" s="189">
        <f>BK141</f>
        <v>0</v>
      </c>
      <c r="K141" s="175"/>
      <c r="L141" s="180"/>
      <c r="M141" s="181"/>
      <c r="N141" s="182"/>
      <c r="O141" s="182"/>
      <c r="P141" s="183">
        <f>SUM(P142:P154)</f>
        <v>0</v>
      </c>
      <c r="Q141" s="182"/>
      <c r="R141" s="183">
        <f>SUM(R142:R154)</f>
        <v>10.11089284</v>
      </c>
      <c r="S141" s="182"/>
      <c r="T141" s="184">
        <f>SUM(T142:T154)</f>
        <v>0.007200000000000001</v>
      </c>
      <c r="AR141" s="185" t="s">
        <v>86</v>
      </c>
      <c r="AT141" s="186" t="s">
        <v>77</v>
      </c>
      <c r="AU141" s="186" t="s">
        <v>86</v>
      </c>
      <c r="AY141" s="185" t="s">
        <v>126</v>
      </c>
      <c r="BK141" s="187">
        <f>SUM(BK142:BK154)</f>
        <v>0</v>
      </c>
    </row>
    <row r="142" spans="2:65" s="1" customFormat="1" ht="24" customHeight="1">
      <c r="B142" s="32"/>
      <c r="C142" s="190" t="s">
        <v>182</v>
      </c>
      <c r="D142" s="190" t="s">
        <v>128</v>
      </c>
      <c r="E142" s="191" t="s">
        <v>154</v>
      </c>
      <c r="F142" s="192" t="s">
        <v>155</v>
      </c>
      <c r="G142" s="193" t="s">
        <v>156</v>
      </c>
      <c r="H142" s="194">
        <v>24</v>
      </c>
      <c r="I142" s="195"/>
      <c r="J142" s="196">
        <f>ROUND(I142*H142,2)</f>
        <v>0</v>
      </c>
      <c r="K142" s="192" t="s">
        <v>157</v>
      </c>
      <c r="L142" s="36"/>
      <c r="M142" s="197" t="s">
        <v>1</v>
      </c>
      <c r="N142" s="198" t="s">
        <v>43</v>
      </c>
      <c r="O142" s="64"/>
      <c r="P142" s="199">
        <f>O142*H142</f>
        <v>0</v>
      </c>
      <c r="Q142" s="199">
        <v>0.01715</v>
      </c>
      <c r="R142" s="199">
        <f>Q142*H142</f>
        <v>0.41159999999999997</v>
      </c>
      <c r="S142" s="199">
        <v>0</v>
      </c>
      <c r="T142" s="200">
        <f>S142*H142</f>
        <v>0</v>
      </c>
      <c r="AR142" s="201" t="s">
        <v>132</v>
      </c>
      <c r="AT142" s="201" t="s">
        <v>128</v>
      </c>
      <c r="AU142" s="201" t="s">
        <v>88</v>
      </c>
      <c r="AY142" s="15" t="s">
        <v>126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5" t="s">
        <v>86</v>
      </c>
      <c r="BK142" s="202">
        <f>ROUND(I142*H142,2)</f>
        <v>0</v>
      </c>
      <c r="BL142" s="15" t="s">
        <v>132</v>
      </c>
      <c r="BM142" s="201" t="s">
        <v>300</v>
      </c>
    </row>
    <row r="143" spans="2:51" s="12" customFormat="1" ht="12">
      <c r="B143" s="206"/>
      <c r="C143" s="207"/>
      <c r="D143" s="203" t="s">
        <v>146</v>
      </c>
      <c r="E143" s="208" t="s">
        <v>1</v>
      </c>
      <c r="F143" s="209" t="s">
        <v>301</v>
      </c>
      <c r="G143" s="207"/>
      <c r="H143" s="210">
        <v>24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146</v>
      </c>
      <c r="AU143" s="216" t="s">
        <v>88</v>
      </c>
      <c r="AV143" s="12" t="s">
        <v>88</v>
      </c>
      <c r="AW143" s="12" t="s">
        <v>33</v>
      </c>
      <c r="AX143" s="12" t="s">
        <v>86</v>
      </c>
      <c r="AY143" s="216" t="s">
        <v>126</v>
      </c>
    </row>
    <row r="144" spans="2:65" s="1" customFormat="1" ht="24" customHeight="1">
      <c r="B144" s="32"/>
      <c r="C144" s="190" t="s">
        <v>189</v>
      </c>
      <c r="D144" s="190" t="s">
        <v>128</v>
      </c>
      <c r="E144" s="191" t="s">
        <v>171</v>
      </c>
      <c r="F144" s="192" t="s">
        <v>172</v>
      </c>
      <c r="G144" s="193" t="s">
        <v>173</v>
      </c>
      <c r="H144" s="194">
        <v>3.6</v>
      </c>
      <c r="I144" s="195"/>
      <c r="J144" s="196">
        <f>ROUND(I144*H144,2)</f>
        <v>0</v>
      </c>
      <c r="K144" s="192" t="s">
        <v>157</v>
      </c>
      <c r="L144" s="36"/>
      <c r="M144" s="197" t="s">
        <v>1</v>
      </c>
      <c r="N144" s="198" t="s">
        <v>43</v>
      </c>
      <c r="O144" s="64"/>
      <c r="P144" s="199">
        <f>O144*H144</f>
        <v>0</v>
      </c>
      <c r="Q144" s="199">
        <v>6E-05</v>
      </c>
      <c r="R144" s="199">
        <f>Q144*H144</f>
        <v>0.00021600000000000002</v>
      </c>
      <c r="S144" s="199">
        <v>0.002</v>
      </c>
      <c r="T144" s="200">
        <f>S144*H144</f>
        <v>0.007200000000000001</v>
      </c>
      <c r="AR144" s="201" t="s">
        <v>132</v>
      </c>
      <c r="AT144" s="201" t="s">
        <v>128</v>
      </c>
      <c r="AU144" s="201" t="s">
        <v>88</v>
      </c>
      <c r="AY144" s="15" t="s">
        <v>126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5" t="s">
        <v>86</v>
      </c>
      <c r="BK144" s="202">
        <f>ROUND(I144*H144,2)</f>
        <v>0</v>
      </c>
      <c r="BL144" s="15" t="s">
        <v>132</v>
      </c>
      <c r="BM144" s="201" t="s">
        <v>302</v>
      </c>
    </row>
    <row r="145" spans="2:51" s="12" customFormat="1" ht="12">
      <c r="B145" s="206"/>
      <c r="C145" s="207"/>
      <c r="D145" s="203" t="s">
        <v>146</v>
      </c>
      <c r="E145" s="208" t="s">
        <v>1</v>
      </c>
      <c r="F145" s="209" t="s">
        <v>303</v>
      </c>
      <c r="G145" s="207"/>
      <c r="H145" s="210">
        <v>3.6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146</v>
      </c>
      <c r="AU145" s="216" t="s">
        <v>88</v>
      </c>
      <c r="AV145" s="12" t="s">
        <v>88</v>
      </c>
      <c r="AW145" s="12" t="s">
        <v>33</v>
      </c>
      <c r="AX145" s="12" t="s">
        <v>86</v>
      </c>
      <c r="AY145" s="216" t="s">
        <v>126</v>
      </c>
    </row>
    <row r="146" spans="2:65" s="1" customFormat="1" ht="24" customHeight="1">
      <c r="B146" s="32"/>
      <c r="C146" s="190" t="s">
        <v>195</v>
      </c>
      <c r="D146" s="190" t="s">
        <v>128</v>
      </c>
      <c r="E146" s="191" t="s">
        <v>213</v>
      </c>
      <c r="F146" s="192" t="s">
        <v>214</v>
      </c>
      <c r="G146" s="193" t="s">
        <v>144</v>
      </c>
      <c r="H146" s="194">
        <v>3.39</v>
      </c>
      <c r="I146" s="195"/>
      <c r="J146" s="196">
        <f>ROUND(I146*H146,2)</f>
        <v>0</v>
      </c>
      <c r="K146" s="192" t="s">
        <v>139</v>
      </c>
      <c r="L146" s="36"/>
      <c r="M146" s="197" t="s">
        <v>1</v>
      </c>
      <c r="N146" s="198" t="s">
        <v>43</v>
      </c>
      <c r="O146" s="64"/>
      <c r="P146" s="199">
        <f>O146*H146</f>
        <v>0</v>
      </c>
      <c r="Q146" s="199">
        <v>2.80894</v>
      </c>
      <c r="R146" s="199">
        <f>Q146*H146</f>
        <v>9.5223066</v>
      </c>
      <c r="S146" s="199">
        <v>0</v>
      </c>
      <c r="T146" s="200">
        <f>S146*H146</f>
        <v>0</v>
      </c>
      <c r="AR146" s="201" t="s">
        <v>132</v>
      </c>
      <c r="AT146" s="201" t="s">
        <v>128</v>
      </c>
      <c r="AU146" s="201" t="s">
        <v>88</v>
      </c>
      <c r="AY146" s="15" t="s">
        <v>126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5" t="s">
        <v>86</v>
      </c>
      <c r="BK146" s="202">
        <f>ROUND(I146*H146,2)</f>
        <v>0</v>
      </c>
      <c r="BL146" s="15" t="s">
        <v>132</v>
      </c>
      <c r="BM146" s="201" t="s">
        <v>304</v>
      </c>
    </row>
    <row r="147" spans="2:51" s="12" customFormat="1" ht="12">
      <c r="B147" s="206"/>
      <c r="C147" s="207"/>
      <c r="D147" s="203" t="s">
        <v>146</v>
      </c>
      <c r="E147" s="208" t="s">
        <v>1</v>
      </c>
      <c r="F147" s="209" t="s">
        <v>305</v>
      </c>
      <c r="G147" s="207"/>
      <c r="H147" s="210">
        <v>3.39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146</v>
      </c>
      <c r="AU147" s="216" t="s">
        <v>88</v>
      </c>
      <c r="AV147" s="12" t="s">
        <v>88</v>
      </c>
      <c r="AW147" s="12" t="s">
        <v>33</v>
      </c>
      <c r="AX147" s="12" t="s">
        <v>86</v>
      </c>
      <c r="AY147" s="216" t="s">
        <v>126</v>
      </c>
    </row>
    <row r="148" spans="2:65" s="1" customFormat="1" ht="16.5" customHeight="1">
      <c r="B148" s="32"/>
      <c r="C148" s="190" t="s">
        <v>199</v>
      </c>
      <c r="D148" s="190" t="s">
        <v>128</v>
      </c>
      <c r="E148" s="191" t="s">
        <v>219</v>
      </c>
      <c r="F148" s="192" t="s">
        <v>220</v>
      </c>
      <c r="G148" s="193" t="s">
        <v>162</v>
      </c>
      <c r="H148" s="194">
        <v>13.56</v>
      </c>
      <c r="I148" s="195"/>
      <c r="J148" s="196">
        <f>ROUND(I148*H148,2)</f>
        <v>0</v>
      </c>
      <c r="K148" s="192" t="s">
        <v>157</v>
      </c>
      <c r="L148" s="36"/>
      <c r="M148" s="197" t="s">
        <v>1</v>
      </c>
      <c r="N148" s="198" t="s">
        <v>43</v>
      </c>
      <c r="O148" s="64"/>
      <c r="P148" s="199">
        <f>O148*H148</f>
        <v>0</v>
      </c>
      <c r="Q148" s="199">
        <v>0.00726</v>
      </c>
      <c r="R148" s="199">
        <f>Q148*H148</f>
        <v>0.09844560000000001</v>
      </c>
      <c r="S148" s="199">
        <v>0</v>
      </c>
      <c r="T148" s="200">
        <f>S148*H148</f>
        <v>0</v>
      </c>
      <c r="AR148" s="201" t="s">
        <v>132</v>
      </c>
      <c r="AT148" s="201" t="s">
        <v>128</v>
      </c>
      <c r="AU148" s="201" t="s">
        <v>88</v>
      </c>
      <c r="AY148" s="15" t="s">
        <v>126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5" t="s">
        <v>86</v>
      </c>
      <c r="BK148" s="202">
        <f>ROUND(I148*H148,2)</f>
        <v>0</v>
      </c>
      <c r="BL148" s="15" t="s">
        <v>132</v>
      </c>
      <c r="BM148" s="201" t="s">
        <v>306</v>
      </c>
    </row>
    <row r="149" spans="2:51" s="12" customFormat="1" ht="12">
      <c r="B149" s="206"/>
      <c r="C149" s="207"/>
      <c r="D149" s="203" t="s">
        <v>146</v>
      </c>
      <c r="E149" s="208" t="s">
        <v>1</v>
      </c>
      <c r="F149" s="209" t="s">
        <v>307</v>
      </c>
      <c r="G149" s="207"/>
      <c r="H149" s="210">
        <v>13.56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146</v>
      </c>
      <c r="AU149" s="216" t="s">
        <v>88</v>
      </c>
      <c r="AV149" s="12" t="s">
        <v>88</v>
      </c>
      <c r="AW149" s="12" t="s">
        <v>33</v>
      </c>
      <c r="AX149" s="12" t="s">
        <v>86</v>
      </c>
      <c r="AY149" s="216" t="s">
        <v>126</v>
      </c>
    </row>
    <row r="150" spans="2:65" s="1" customFormat="1" ht="24" customHeight="1">
      <c r="B150" s="32"/>
      <c r="C150" s="190" t="s">
        <v>203</v>
      </c>
      <c r="D150" s="190" t="s">
        <v>128</v>
      </c>
      <c r="E150" s="191" t="s">
        <v>224</v>
      </c>
      <c r="F150" s="192" t="s">
        <v>225</v>
      </c>
      <c r="G150" s="193" t="s">
        <v>162</v>
      </c>
      <c r="H150" s="194">
        <v>13.56</v>
      </c>
      <c r="I150" s="195"/>
      <c r="J150" s="196">
        <f>ROUND(I150*H150,2)</f>
        <v>0</v>
      </c>
      <c r="K150" s="192" t="s">
        <v>157</v>
      </c>
      <c r="L150" s="36"/>
      <c r="M150" s="197" t="s">
        <v>1</v>
      </c>
      <c r="N150" s="198" t="s">
        <v>43</v>
      </c>
      <c r="O150" s="64"/>
      <c r="P150" s="199">
        <f>O150*H150</f>
        <v>0</v>
      </c>
      <c r="Q150" s="199">
        <v>0.00086</v>
      </c>
      <c r="R150" s="199">
        <f>Q150*H150</f>
        <v>0.0116616</v>
      </c>
      <c r="S150" s="199">
        <v>0</v>
      </c>
      <c r="T150" s="200">
        <f>S150*H150</f>
        <v>0</v>
      </c>
      <c r="AR150" s="201" t="s">
        <v>132</v>
      </c>
      <c r="AT150" s="201" t="s">
        <v>128</v>
      </c>
      <c r="AU150" s="201" t="s">
        <v>88</v>
      </c>
      <c r="AY150" s="15" t="s">
        <v>126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5" t="s">
        <v>86</v>
      </c>
      <c r="BK150" s="202">
        <f>ROUND(I150*H150,2)</f>
        <v>0</v>
      </c>
      <c r="BL150" s="15" t="s">
        <v>132</v>
      </c>
      <c r="BM150" s="201" t="s">
        <v>308</v>
      </c>
    </row>
    <row r="151" spans="2:65" s="1" customFormat="1" ht="24" customHeight="1">
      <c r="B151" s="32"/>
      <c r="C151" s="190" t="s">
        <v>8</v>
      </c>
      <c r="D151" s="190" t="s">
        <v>128</v>
      </c>
      <c r="E151" s="191" t="s">
        <v>228</v>
      </c>
      <c r="F151" s="192" t="s">
        <v>229</v>
      </c>
      <c r="G151" s="193" t="s">
        <v>192</v>
      </c>
      <c r="H151" s="194">
        <v>0.008</v>
      </c>
      <c r="I151" s="195"/>
      <c r="J151" s="196">
        <f>ROUND(I151*H151,2)</f>
        <v>0</v>
      </c>
      <c r="K151" s="192" t="s">
        <v>157</v>
      </c>
      <c r="L151" s="36"/>
      <c r="M151" s="197" t="s">
        <v>1</v>
      </c>
      <c r="N151" s="198" t="s">
        <v>43</v>
      </c>
      <c r="O151" s="64"/>
      <c r="P151" s="199">
        <f>O151*H151</f>
        <v>0</v>
      </c>
      <c r="Q151" s="199">
        <v>1.05631</v>
      </c>
      <c r="R151" s="199">
        <f>Q151*H151</f>
        <v>0.008450480000000002</v>
      </c>
      <c r="S151" s="199">
        <v>0</v>
      </c>
      <c r="T151" s="200">
        <f>S151*H151</f>
        <v>0</v>
      </c>
      <c r="AR151" s="201" t="s">
        <v>132</v>
      </c>
      <c r="AT151" s="201" t="s">
        <v>128</v>
      </c>
      <c r="AU151" s="201" t="s">
        <v>88</v>
      </c>
      <c r="AY151" s="15" t="s">
        <v>126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5" t="s">
        <v>86</v>
      </c>
      <c r="BK151" s="202">
        <f>ROUND(I151*H151,2)</f>
        <v>0</v>
      </c>
      <c r="BL151" s="15" t="s">
        <v>132</v>
      </c>
      <c r="BM151" s="201" t="s">
        <v>309</v>
      </c>
    </row>
    <row r="152" spans="2:51" s="12" customFormat="1" ht="12">
      <c r="B152" s="206"/>
      <c r="C152" s="207"/>
      <c r="D152" s="203" t="s">
        <v>146</v>
      </c>
      <c r="E152" s="208" t="s">
        <v>1</v>
      </c>
      <c r="F152" s="209" t="s">
        <v>310</v>
      </c>
      <c r="G152" s="207"/>
      <c r="H152" s="210">
        <v>0.008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146</v>
      </c>
      <c r="AU152" s="216" t="s">
        <v>88</v>
      </c>
      <c r="AV152" s="12" t="s">
        <v>88</v>
      </c>
      <c r="AW152" s="12" t="s">
        <v>33</v>
      </c>
      <c r="AX152" s="12" t="s">
        <v>86</v>
      </c>
      <c r="AY152" s="216" t="s">
        <v>126</v>
      </c>
    </row>
    <row r="153" spans="2:65" s="1" customFormat="1" ht="24" customHeight="1">
      <c r="B153" s="32"/>
      <c r="C153" s="190" t="s">
        <v>212</v>
      </c>
      <c r="D153" s="190" t="s">
        <v>128</v>
      </c>
      <c r="E153" s="191" t="s">
        <v>233</v>
      </c>
      <c r="F153" s="192" t="s">
        <v>234</v>
      </c>
      <c r="G153" s="193" t="s">
        <v>192</v>
      </c>
      <c r="H153" s="194">
        <v>0.056</v>
      </c>
      <c r="I153" s="195"/>
      <c r="J153" s="196">
        <f>ROUND(I153*H153,2)</f>
        <v>0</v>
      </c>
      <c r="K153" s="192" t="s">
        <v>139</v>
      </c>
      <c r="L153" s="36"/>
      <c r="M153" s="197" t="s">
        <v>1</v>
      </c>
      <c r="N153" s="198" t="s">
        <v>43</v>
      </c>
      <c r="O153" s="64"/>
      <c r="P153" s="199">
        <f>O153*H153</f>
        <v>0</v>
      </c>
      <c r="Q153" s="199">
        <v>1.03951</v>
      </c>
      <c r="R153" s="199">
        <f>Q153*H153</f>
        <v>0.058212559999999997</v>
      </c>
      <c r="S153" s="199">
        <v>0</v>
      </c>
      <c r="T153" s="200">
        <f>S153*H153</f>
        <v>0</v>
      </c>
      <c r="AR153" s="201" t="s">
        <v>132</v>
      </c>
      <c r="AT153" s="201" t="s">
        <v>128</v>
      </c>
      <c r="AU153" s="201" t="s">
        <v>88</v>
      </c>
      <c r="AY153" s="15" t="s">
        <v>126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5" t="s">
        <v>86</v>
      </c>
      <c r="BK153" s="202">
        <f>ROUND(I153*H153,2)</f>
        <v>0</v>
      </c>
      <c r="BL153" s="15" t="s">
        <v>132</v>
      </c>
      <c r="BM153" s="201" t="s">
        <v>311</v>
      </c>
    </row>
    <row r="154" spans="2:51" s="12" customFormat="1" ht="12">
      <c r="B154" s="206"/>
      <c r="C154" s="207"/>
      <c r="D154" s="203" t="s">
        <v>146</v>
      </c>
      <c r="E154" s="208" t="s">
        <v>1</v>
      </c>
      <c r="F154" s="209" t="s">
        <v>312</v>
      </c>
      <c r="G154" s="207"/>
      <c r="H154" s="210">
        <v>0.056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146</v>
      </c>
      <c r="AU154" s="216" t="s">
        <v>88</v>
      </c>
      <c r="AV154" s="12" t="s">
        <v>88</v>
      </c>
      <c r="AW154" s="12" t="s">
        <v>33</v>
      </c>
      <c r="AX154" s="12" t="s">
        <v>86</v>
      </c>
      <c r="AY154" s="216" t="s">
        <v>126</v>
      </c>
    </row>
    <row r="155" spans="2:63" s="11" customFormat="1" ht="22.9" customHeight="1">
      <c r="B155" s="174"/>
      <c r="C155" s="175"/>
      <c r="D155" s="176" t="s">
        <v>77</v>
      </c>
      <c r="E155" s="188" t="s">
        <v>132</v>
      </c>
      <c r="F155" s="188" t="s">
        <v>254</v>
      </c>
      <c r="G155" s="175"/>
      <c r="H155" s="175"/>
      <c r="I155" s="178"/>
      <c r="J155" s="189">
        <f>BK155</f>
        <v>0</v>
      </c>
      <c r="K155" s="175"/>
      <c r="L155" s="180"/>
      <c r="M155" s="181"/>
      <c r="N155" s="182"/>
      <c r="O155" s="182"/>
      <c r="P155" s="183">
        <f>SUM(P156:P163)</f>
        <v>0</v>
      </c>
      <c r="Q155" s="182"/>
      <c r="R155" s="183">
        <f>SUM(R156:R163)</f>
        <v>36.452932</v>
      </c>
      <c r="S155" s="182"/>
      <c r="T155" s="184">
        <f>SUM(T156:T163)</f>
        <v>0</v>
      </c>
      <c r="AR155" s="185" t="s">
        <v>86</v>
      </c>
      <c r="AT155" s="186" t="s">
        <v>77</v>
      </c>
      <c r="AU155" s="186" t="s">
        <v>86</v>
      </c>
      <c r="AY155" s="185" t="s">
        <v>126</v>
      </c>
      <c r="BK155" s="187">
        <f>SUM(BK156:BK163)</f>
        <v>0</v>
      </c>
    </row>
    <row r="156" spans="2:65" s="1" customFormat="1" ht="24" customHeight="1">
      <c r="B156" s="32"/>
      <c r="C156" s="190" t="s">
        <v>218</v>
      </c>
      <c r="D156" s="190" t="s">
        <v>128</v>
      </c>
      <c r="E156" s="191" t="s">
        <v>256</v>
      </c>
      <c r="F156" s="192" t="s">
        <v>257</v>
      </c>
      <c r="G156" s="193" t="s">
        <v>162</v>
      </c>
      <c r="H156" s="194">
        <v>3</v>
      </c>
      <c r="I156" s="195"/>
      <c r="J156" s="196">
        <f>ROUND(I156*H156,2)</f>
        <v>0</v>
      </c>
      <c r="K156" s="192" t="s">
        <v>139</v>
      </c>
      <c r="L156" s="36"/>
      <c r="M156" s="197" t="s">
        <v>1</v>
      </c>
      <c r="N156" s="198" t="s">
        <v>43</v>
      </c>
      <c r="O156" s="64"/>
      <c r="P156" s="199">
        <f>O156*H156</f>
        <v>0</v>
      </c>
      <c r="Q156" s="199">
        <v>0.22798</v>
      </c>
      <c r="R156" s="199">
        <f>Q156*H156</f>
        <v>0.68394</v>
      </c>
      <c r="S156" s="199">
        <v>0</v>
      </c>
      <c r="T156" s="200">
        <f>S156*H156</f>
        <v>0</v>
      </c>
      <c r="AR156" s="201" t="s">
        <v>132</v>
      </c>
      <c r="AT156" s="201" t="s">
        <v>128</v>
      </c>
      <c r="AU156" s="201" t="s">
        <v>88</v>
      </c>
      <c r="AY156" s="15" t="s">
        <v>126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5" t="s">
        <v>86</v>
      </c>
      <c r="BK156" s="202">
        <f>ROUND(I156*H156,2)</f>
        <v>0</v>
      </c>
      <c r="BL156" s="15" t="s">
        <v>132</v>
      </c>
      <c r="BM156" s="201" t="s">
        <v>313</v>
      </c>
    </row>
    <row r="157" spans="2:51" s="12" customFormat="1" ht="12">
      <c r="B157" s="206"/>
      <c r="C157" s="207"/>
      <c r="D157" s="203" t="s">
        <v>146</v>
      </c>
      <c r="E157" s="208" t="s">
        <v>1</v>
      </c>
      <c r="F157" s="209" t="s">
        <v>314</v>
      </c>
      <c r="G157" s="207"/>
      <c r="H157" s="210">
        <v>3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146</v>
      </c>
      <c r="AU157" s="216" t="s">
        <v>88</v>
      </c>
      <c r="AV157" s="12" t="s">
        <v>88</v>
      </c>
      <c r="AW157" s="12" t="s">
        <v>33</v>
      </c>
      <c r="AX157" s="12" t="s">
        <v>86</v>
      </c>
      <c r="AY157" s="216" t="s">
        <v>126</v>
      </c>
    </row>
    <row r="158" spans="2:65" s="1" customFormat="1" ht="24" customHeight="1">
      <c r="B158" s="32"/>
      <c r="C158" s="190" t="s">
        <v>223</v>
      </c>
      <c r="D158" s="190" t="s">
        <v>128</v>
      </c>
      <c r="E158" s="191" t="s">
        <v>261</v>
      </c>
      <c r="F158" s="192" t="s">
        <v>262</v>
      </c>
      <c r="G158" s="193" t="s">
        <v>162</v>
      </c>
      <c r="H158" s="194">
        <v>36.4</v>
      </c>
      <c r="I158" s="195"/>
      <c r="J158" s="196">
        <f>ROUND(I158*H158,2)</f>
        <v>0</v>
      </c>
      <c r="K158" s="192" t="s">
        <v>139</v>
      </c>
      <c r="L158" s="36"/>
      <c r="M158" s="197" t="s">
        <v>1</v>
      </c>
      <c r="N158" s="198" t="s">
        <v>43</v>
      </c>
      <c r="O158" s="64"/>
      <c r="P158" s="199">
        <f>O158*H158</f>
        <v>0</v>
      </c>
      <c r="Q158" s="199">
        <v>0.20266</v>
      </c>
      <c r="R158" s="199">
        <f>Q158*H158</f>
        <v>7.376824</v>
      </c>
      <c r="S158" s="199">
        <v>0</v>
      </c>
      <c r="T158" s="200">
        <f>S158*H158</f>
        <v>0</v>
      </c>
      <c r="AR158" s="201" t="s">
        <v>132</v>
      </c>
      <c r="AT158" s="201" t="s">
        <v>128</v>
      </c>
      <c r="AU158" s="201" t="s">
        <v>88</v>
      </c>
      <c r="AY158" s="15" t="s">
        <v>126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5" t="s">
        <v>86</v>
      </c>
      <c r="BK158" s="202">
        <f>ROUND(I158*H158,2)</f>
        <v>0</v>
      </c>
      <c r="BL158" s="15" t="s">
        <v>132</v>
      </c>
      <c r="BM158" s="201" t="s">
        <v>315</v>
      </c>
    </row>
    <row r="159" spans="2:51" s="12" customFormat="1" ht="12">
      <c r="B159" s="206"/>
      <c r="C159" s="207"/>
      <c r="D159" s="203" t="s">
        <v>146</v>
      </c>
      <c r="E159" s="208" t="s">
        <v>1</v>
      </c>
      <c r="F159" s="209" t="s">
        <v>316</v>
      </c>
      <c r="G159" s="207"/>
      <c r="H159" s="210">
        <v>36.4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146</v>
      </c>
      <c r="AU159" s="216" t="s">
        <v>88</v>
      </c>
      <c r="AV159" s="12" t="s">
        <v>88</v>
      </c>
      <c r="AW159" s="12" t="s">
        <v>33</v>
      </c>
      <c r="AX159" s="12" t="s">
        <v>86</v>
      </c>
      <c r="AY159" s="216" t="s">
        <v>126</v>
      </c>
    </row>
    <row r="160" spans="2:65" s="1" customFormat="1" ht="24" customHeight="1">
      <c r="B160" s="32"/>
      <c r="C160" s="190" t="s">
        <v>227</v>
      </c>
      <c r="D160" s="190" t="s">
        <v>128</v>
      </c>
      <c r="E160" s="191" t="s">
        <v>266</v>
      </c>
      <c r="F160" s="192" t="s">
        <v>267</v>
      </c>
      <c r="G160" s="193" t="s">
        <v>144</v>
      </c>
      <c r="H160" s="194">
        <v>11.76</v>
      </c>
      <c r="I160" s="195"/>
      <c r="J160" s="196">
        <f>ROUND(I160*H160,2)</f>
        <v>0</v>
      </c>
      <c r="K160" s="192" t="s">
        <v>139</v>
      </c>
      <c r="L160" s="36"/>
      <c r="M160" s="197" t="s">
        <v>1</v>
      </c>
      <c r="N160" s="198" t="s">
        <v>43</v>
      </c>
      <c r="O160" s="64"/>
      <c r="P160" s="199">
        <f>O160*H160</f>
        <v>0</v>
      </c>
      <c r="Q160" s="199">
        <v>2.4143</v>
      </c>
      <c r="R160" s="199">
        <f>Q160*H160</f>
        <v>28.392167999999998</v>
      </c>
      <c r="S160" s="199">
        <v>0</v>
      </c>
      <c r="T160" s="200">
        <f>S160*H160</f>
        <v>0</v>
      </c>
      <c r="AR160" s="201" t="s">
        <v>132</v>
      </c>
      <c r="AT160" s="201" t="s">
        <v>128</v>
      </c>
      <c r="AU160" s="201" t="s">
        <v>88</v>
      </c>
      <c r="AY160" s="15" t="s">
        <v>126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5" t="s">
        <v>86</v>
      </c>
      <c r="BK160" s="202">
        <f>ROUND(I160*H160,2)</f>
        <v>0</v>
      </c>
      <c r="BL160" s="15" t="s">
        <v>132</v>
      </c>
      <c r="BM160" s="201" t="s">
        <v>317</v>
      </c>
    </row>
    <row r="161" spans="2:51" s="12" customFormat="1" ht="12">
      <c r="B161" s="206"/>
      <c r="C161" s="207"/>
      <c r="D161" s="203" t="s">
        <v>146</v>
      </c>
      <c r="E161" s="208" t="s">
        <v>1</v>
      </c>
      <c r="F161" s="209" t="s">
        <v>318</v>
      </c>
      <c r="G161" s="207"/>
      <c r="H161" s="210">
        <v>11.76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146</v>
      </c>
      <c r="AU161" s="216" t="s">
        <v>88</v>
      </c>
      <c r="AV161" s="12" t="s">
        <v>88</v>
      </c>
      <c r="AW161" s="12" t="s">
        <v>33</v>
      </c>
      <c r="AX161" s="12" t="s">
        <v>86</v>
      </c>
      <c r="AY161" s="216" t="s">
        <v>126</v>
      </c>
    </row>
    <row r="162" spans="2:65" s="1" customFormat="1" ht="16.5" customHeight="1">
      <c r="B162" s="32"/>
      <c r="C162" s="190" t="s">
        <v>232</v>
      </c>
      <c r="D162" s="190" t="s">
        <v>128</v>
      </c>
      <c r="E162" s="191" t="s">
        <v>272</v>
      </c>
      <c r="F162" s="192" t="s">
        <v>273</v>
      </c>
      <c r="G162" s="193" t="s">
        <v>162</v>
      </c>
      <c r="H162" s="194">
        <v>36.4</v>
      </c>
      <c r="I162" s="195"/>
      <c r="J162" s="196">
        <f>ROUND(I162*H162,2)</f>
        <v>0</v>
      </c>
      <c r="K162" s="192" t="s">
        <v>139</v>
      </c>
      <c r="L162" s="36"/>
      <c r="M162" s="197" t="s">
        <v>1</v>
      </c>
      <c r="N162" s="198" t="s">
        <v>43</v>
      </c>
      <c r="O162" s="64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01" t="s">
        <v>132</v>
      </c>
      <c r="AT162" s="201" t="s">
        <v>128</v>
      </c>
      <c r="AU162" s="201" t="s">
        <v>88</v>
      </c>
      <c r="AY162" s="15" t="s">
        <v>126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5" t="s">
        <v>86</v>
      </c>
      <c r="BK162" s="202">
        <f>ROUND(I162*H162,2)</f>
        <v>0</v>
      </c>
      <c r="BL162" s="15" t="s">
        <v>132</v>
      </c>
      <c r="BM162" s="201" t="s">
        <v>319</v>
      </c>
    </row>
    <row r="163" spans="2:51" s="12" customFormat="1" ht="12">
      <c r="B163" s="206"/>
      <c r="C163" s="207"/>
      <c r="D163" s="203" t="s">
        <v>146</v>
      </c>
      <c r="E163" s="208" t="s">
        <v>1</v>
      </c>
      <c r="F163" s="209" t="s">
        <v>320</v>
      </c>
      <c r="G163" s="207"/>
      <c r="H163" s="210">
        <v>36.4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146</v>
      </c>
      <c r="AU163" s="216" t="s">
        <v>88</v>
      </c>
      <c r="AV163" s="12" t="s">
        <v>88</v>
      </c>
      <c r="AW163" s="12" t="s">
        <v>33</v>
      </c>
      <c r="AX163" s="12" t="s">
        <v>86</v>
      </c>
      <c r="AY163" s="216" t="s">
        <v>126</v>
      </c>
    </row>
    <row r="164" spans="2:63" s="11" customFormat="1" ht="22.9" customHeight="1">
      <c r="B164" s="174"/>
      <c r="C164" s="175"/>
      <c r="D164" s="176" t="s">
        <v>77</v>
      </c>
      <c r="E164" s="188" t="s">
        <v>159</v>
      </c>
      <c r="F164" s="188" t="s">
        <v>321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SUM(P165:P167)</f>
        <v>0</v>
      </c>
      <c r="Q164" s="182"/>
      <c r="R164" s="183">
        <f>SUM(R165:R167)</f>
        <v>0.0010999999999999998</v>
      </c>
      <c r="S164" s="182"/>
      <c r="T164" s="184">
        <f>SUM(T165:T167)</f>
        <v>0</v>
      </c>
      <c r="AR164" s="185" t="s">
        <v>86</v>
      </c>
      <c r="AT164" s="186" t="s">
        <v>77</v>
      </c>
      <c r="AU164" s="186" t="s">
        <v>86</v>
      </c>
      <c r="AY164" s="185" t="s">
        <v>126</v>
      </c>
      <c r="BK164" s="187">
        <f>SUM(BK165:BK167)</f>
        <v>0</v>
      </c>
    </row>
    <row r="165" spans="2:65" s="1" customFormat="1" ht="24" customHeight="1">
      <c r="B165" s="32"/>
      <c r="C165" s="190" t="s">
        <v>7</v>
      </c>
      <c r="D165" s="190" t="s">
        <v>128</v>
      </c>
      <c r="E165" s="191" t="s">
        <v>322</v>
      </c>
      <c r="F165" s="192" t="s">
        <v>323</v>
      </c>
      <c r="G165" s="193" t="s">
        <v>162</v>
      </c>
      <c r="H165" s="194">
        <v>3</v>
      </c>
      <c r="I165" s="195"/>
      <c r="J165" s="196">
        <f>ROUND(I165*H165,2)</f>
        <v>0</v>
      </c>
      <c r="K165" s="192" t="s">
        <v>139</v>
      </c>
      <c r="L165" s="36"/>
      <c r="M165" s="197" t="s">
        <v>1</v>
      </c>
      <c r="N165" s="198" t="s">
        <v>43</v>
      </c>
      <c r="O165" s="64"/>
      <c r="P165" s="199">
        <f>O165*H165</f>
        <v>0</v>
      </c>
      <c r="Q165" s="199">
        <v>0.00026</v>
      </c>
      <c r="R165" s="199">
        <f>Q165*H165</f>
        <v>0.0007799999999999999</v>
      </c>
      <c r="S165" s="199">
        <v>0</v>
      </c>
      <c r="T165" s="200">
        <f>S165*H165</f>
        <v>0</v>
      </c>
      <c r="AR165" s="201" t="s">
        <v>132</v>
      </c>
      <c r="AT165" s="201" t="s">
        <v>128</v>
      </c>
      <c r="AU165" s="201" t="s">
        <v>88</v>
      </c>
      <c r="AY165" s="15" t="s">
        <v>126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5" t="s">
        <v>86</v>
      </c>
      <c r="BK165" s="202">
        <f>ROUND(I165*H165,2)</f>
        <v>0</v>
      </c>
      <c r="BL165" s="15" t="s">
        <v>132</v>
      </c>
      <c r="BM165" s="201" t="s">
        <v>324</v>
      </c>
    </row>
    <row r="166" spans="2:51" s="12" customFormat="1" ht="12">
      <c r="B166" s="206"/>
      <c r="C166" s="207"/>
      <c r="D166" s="203" t="s">
        <v>146</v>
      </c>
      <c r="E166" s="208" t="s">
        <v>1</v>
      </c>
      <c r="F166" s="209" t="s">
        <v>325</v>
      </c>
      <c r="G166" s="207"/>
      <c r="H166" s="210">
        <v>3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146</v>
      </c>
      <c r="AU166" s="216" t="s">
        <v>88</v>
      </c>
      <c r="AV166" s="12" t="s">
        <v>88</v>
      </c>
      <c r="AW166" s="12" t="s">
        <v>33</v>
      </c>
      <c r="AX166" s="12" t="s">
        <v>86</v>
      </c>
      <c r="AY166" s="216" t="s">
        <v>126</v>
      </c>
    </row>
    <row r="167" spans="2:65" s="1" customFormat="1" ht="16.5" customHeight="1">
      <c r="B167" s="32"/>
      <c r="C167" s="190" t="s">
        <v>244</v>
      </c>
      <c r="D167" s="190" t="s">
        <v>128</v>
      </c>
      <c r="E167" s="191" t="s">
        <v>326</v>
      </c>
      <c r="F167" s="192" t="s">
        <v>327</v>
      </c>
      <c r="G167" s="193" t="s">
        <v>162</v>
      </c>
      <c r="H167" s="194">
        <v>2</v>
      </c>
      <c r="I167" s="195"/>
      <c r="J167" s="196">
        <f>ROUND(I167*H167,2)</f>
        <v>0</v>
      </c>
      <c r="K167" s="192" t="s">
        <v>139</v>
      </c>
      <c r="L167" s="36"/>
      <c r="M167" s="197" t="s">
        <v>1</v>
      </c>
      <c r="N167" s="198" t="s">
        <v>43</v>
      </c>
      <c r="O167" s="64"/>
      <c r="P167" s="199">
        <f>O167*H167</f>
        <v>0</v>
      </c>
      <c r="Q167" s="199">
        <v>0.00016</v>
      </c>
      <c r="R167" s="199">
        <f>Q167*H167</f>
        <v>0.00032</v>
      </c>
      <c r="S167" s="199">
        <v>0</v>
      </c>
      <c r="T167" s="200">
        <f>S167*H167</f>
        <v>0</v>
      </c>
      <c r="AR167" s="201" t="s">
        <v>132</v>
      </c>
      <c r="AT167" s="201" t="s">
        <v>128</v>
      </c>
      <c r="AU167" s="201" t="s">
        <v>88</v>
      </c>
      <c r="AY167" s="15" t="s">
        <v>126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5" t="s">
        <v>86</v>
      </c>
      <c r="BK167" s="202">
        <f>ROUND(I167*H167,2)</f>
        <v>0</v>
      </c>
      <c r="BL167" s="15" t="s">
        <v>132</v>
      </c>
      <c r="BM167" s="201" t="s">
        <v>328</v>
      </c>
    </row>
    <row r="168" spans="2:63" s="11" customFormat="1" ht="22.9" customHeight="1">
      <c r="B168" s="174"/>
      <c r="C168" s="175"/>
      <c r="D168" s="176" t="s">
        <v>77</v>
      </c>
      <c r="E168" s="188" t="s">
        <v>176</v>
      </c>
      <c r="F168" s="188" t="s">
        <v>329</v>
      </c>
      <c r="G168" s="175"/>
      <c r="H168" s="175"/>
      <c r="I168" s="178"/>
      <c r="J168" s="189">
        <f>BK168</f>
        <v>0</v>
      </c>
      <c r="K168" s="175"/>
      <c r="L168" s="180"/>
      <c r="M168" s="181"/>
      <c r="N168" s="182"/>
      <c r="O168" s="182"/>
      <c r="P168" s="183">
        <f>SUM(P169:P172)</f>
        <v>0</v>
      </c>
      <c r="Q168" s="182"/>
      <c r="R168" s="183">
        <f>SUM(R169:R172)</f>
        <v>0.006575999999999999</v>
      </c>
      <c r="S168" s="182"/>
      <c r="T168" s="184">
        <f>SUM(T169:T172)</f>
        <v>0</v>
      </c>
      <c r="AR168" s="185" t="s">
        <v>86</v>
      </c>
      <c r="AT168" s="186" t="s">
        <v>77</v>
      </c>
      <c r="AU168" s="186" t="s">
        <v>86</v>
      </c>
      <c r="AY168" s="185" t="s">
        <v>126</v>
      </c>
      <c r="BK168" s="187">
        <f>SUM(BK169:BK172)</f>
        <v>0</v>
      </c>
    </row>
    <row r="169" spans="2:65" s="1" customFormat="1" ht="24" customHeight="1">
      <c r="B169" s="32"/>
      <c r="C169" s="190" t="s">
        <v>249</v>
      </c>
      <c r="D169" s="190" t="s">
        <v>128</v>
      </c>
      <c r="E169" s="191" t="s">
        <v>330</v>
      </c>
      <c r="F169" s="192" t="s">
        <v>331</v>
      </c>
      <c r="G169" s="193" t="s">
        <v>173</v>
      </c>
      <c r="H169" s="194">
        <v>4.8</v>
      </c>
      <c r="I169" s="195"/>
      <c r="J169" s="196">
        <f>ROUND(I169*H169,2)</f>
        <v>0</v>
      </c>
      <c r="K169" s="192" t="s">
        <v>139</v>
      </c>
      <c r="L169" s="36"/>
      <c r="M169" s="197" t="s">
        <v>1</v>
      </c>
      <c r="N169" s="198" t="s">
        <v>43</v>
      </c>
      <c r="O169" s="64"/>
      <c r="P169" s="199">
        <f>O169*H169</f>
        <v>0</v>
      </c>
      <c r="Q169" s="199">
        <v>0.00137</v>
      </c>
      <c r="R169" s="199">
        <f>Q169*H169</f>
        <v>0.006575999999999999</v>
      </c>
      <c r="S169" s="199">
        <v>0</v>
      </c>
      <c r="T169" s="200">
        <f>S169*H169</f>
        <v>0</v>
      </c>
      <c r="AR169" s="201" t="s">
        <v>132</v>
      </c>
      <c r="AT169" s="201" t="s">
        <v>128</v>
      </c>
      <c r="AU169" s="201" t="s">
        <v>88</v>
      </c>
      <c r="AY169" s="15" t="s">
        <v>126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5" t="s">
        <v>86</v>
      </c>
      <c r="BK169" s="202">
        <f>ROUND(I169*H169,2)</f>
        <v>0</v>
      </c>
      <c r="BL169" s="15" t="s">
        <v>132</v>
      </c>
      <c r="BM169" s="201" t="s">
        <v>332</v>
      </c>
    </row>
    <row r="170" spans="2:47" s="1" customFormat="1" ht="19.5">
      <c r="B170" s="32"/>
      <c r="C170" s="33"/>
      <c r="D170" s="203" t="s">
        <v>134</v>
      </c>
      <c r="E170" s="33"/>
      <c r="F170" s="204" t="s">
        <v>333</v>
      </c>
      <c r="G170" s="33"/>
      <c r="H170" s="33"/>
      <c r="I170" s="108"/>
      <c r="J170" s="33"/>
      <c r="K170" s="33"/>
      <c r="L170" s="36"/>
      <c r="M170" s="205"/>
      <c r="N170" s="64"/>
      <c r="O170" s="64"/>
      <c r="P170" s="64"/>
      <c r="Q170" s="64"/>
      <c r="R170" s="64"/>
      <c r="S170" s="64"/>
      <c r="T170" s="65"/>
      <c r="AT170" s="15" t="s">
        <v>134</v>
      </c>
      <c r="AU170" s="15" t="s">
        <v>88</v>
      </c>
    </row>
    <row r="171" spans="2:65" s="1" customFormat="1" ht="24" customHeight="1">
      <c r="B171" s="32"/>
      <c r="C171" s="190" t="s">
        <v>255</v>
      </c>
      <c r="D171" s="190" t="s">
        <v>128</v>
      </c>
      <c r="E171" s="191" t="s">
        <v>334</v>
      </c>
      <c r="F171" s="192" t="s">
        <v>335</v>
      </c>
      <c r="G171" s="193" t="s">
        <v>162</v>
      </c>
      <c r="H171" s="194">
        <v>3</v>
      </c>
      <c r="I171" s="195"/>
      <c r="J171" s="196">
        <f>ROUND(I171*H171,2)</f>
        <v>0</v>
      </c>
      <c r="K171" s="192" t="s">
        <v>139</v>
      </c>
      <c r="L171" s="36"/>
      <c r="M171" s="197" t="s">
        <v>1</v>
      </c>
      <c r="N171" s="198" t="s">
        <v>43</v>
      </c>
      <c r="O171" s="64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01" t="s">
        <v>132</v>
      </c>
      <c r="AT171" s="201" t="s">
        <v>128</v>
      </c>
      <c r="AU171" s="201" t="s">
        <v>88</v>
      </c>
      <c r="AY171" s="15" t="s">
        <v>126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5" t="s">
        <v>86</v>
      </c>
      <c r="BK171" s="202">
        <f>ROUND(I171*H171,2)</f>
        <v>0</v>
      </c>
      <c r="BL171" s="15" t="s">
        <v>132</v>
      </c>
      <c r="BM171" s="201" t="s">
        <v>336</v>
      </c>
    </row>
    <row r="172" spans="2:51" s="12" customFormat="1" ht="12">
      <c r="B172" s="206"/>
      <c r="C172" s="207"/>
      <c r="D172" s="203" t="s">
        <v>146</v>
      </c>
      <c r="E172" s="208" t="s">
        <v>1</v>
      </c>
      <c r="F172" s="209" t="s">
        <v>325</v>
      </c>
      <c r="G172" s="207"/>
      <c r="H172" s="210">
        <v>3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146</v>
      </c>
      <c r="AU172" s="216" t="s">
        <v>88</v>
      </c>
      <c r="AV172" s="12" t="s">
        <v>88</v>
      </c>
      <c r="AW172" s="12" t="s">
        <v>33</v>
      </c>
      <c r="AX172" s="12" t="s">
        <v>86</v>
      </c>
      <c r="AY172" s="216" t="s">
        <v>126</v>
      </c>
    </row>
    <row r="173" spans="2:63" s="11" customFormat="1" ht="22.9" customHeight="1">
      <c r="B173" s="174"/>
      <c r="C173" s="175"/>
      <c r="D173" s="176" t="s">
        <v>77</v>
      </c>
      <c r="E173" s="188" t="s">
        <v>276</v>
      </c>
      <c r="F173" s="188" t="s">
        <v>277</v>
      </c>
      <c r="G173" s="175"/>
      <c r="H173" s="175"/>
      <c r="I173" s="178"/>
      <c r="J173" s="189">
        <f>BK173</f>
        <v>0</v>
      </c>
      <c r="K173" s="175"/>
      <c r="L173" s="180"/>
      <c r="M173" s="181"/>
      <c r="N173" s="182"/>
      <c r="O173" s="182"/>
      <c r="P173" s="183">
        <f>P174</f>
        <v>0</v>
      </c>
      <c r="Q173" s="182"/>
      <c r="R173" s="183">
        <f>R174</f>
        <v>0</v>
      </c>
      <c r="S173" s="182"/>
      <c r="T173" s="184">
        <f>T174</f>
        <v>0</v>
      </c>
      <c r="AR173" s="185" t="s">
        <v>86</v>
      </c>
      <c r="AT173" s="186" t="s">
        <v>77</v>
      </c>
      <c r="AU173" s="186" t="s">
        <v>86</v>
      </c>
      <c r="AY173" s="185" t="s">
        <v>126</v>
      </c>
      <c r="BK173" s="187">
        <f>BK174</f>
        <v>0</v>
      </c>
    </row>
    <row r="174" spans="2:65" s="1" customFormat="1" ht="16.5" customHeight="1">
      <c r="B174" s="32"/>
      <c r="C174" s="190" t="s">
        <v>260</v>
      </c>
      <c r="D174" s="190" t="s">
        <v>128</v>
      </c>
      <c r="E174" s="191" t="s">
        <v>279</v>
      </c>
      <c r="F174" s="192" t="s">
        <v>280</v>
      </c>
      <c r="G174" s="193" t="s">
        <v>192</v>
      </c>
      <c r="H174" s="194">
        <v>46.572</v>
      </c>
      <c r="I174" s="195"/>
      <c r="J174" s="196">
        <f>ROUND(I174*H174,2)</f>
        <v>0</v>
      </c>
      <c r="K174" s="192" t="s">
        <v>139</v>
      </c>
      <c r="L174" s="36"/>
      <c r="M174" s="197" t="s">
        <v>1</v>
      </c>
      <c r="N174" s="198" t="s">
        <v>43</v>
      </c>
      <c r="O174" s="64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201" t="s">
        <v>132</v>
      </c>
      <c r="AT174" s="201" t="s">
        <v>128</v>
      </c>
      <c r="AU174" s="201" t="s">
        <v>88</v>
      </c>
      <c r="AY174" s="15" t="s">
        <v>126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5" t="s">
        <v>86</v>
      </c>
      <c r="BK174" s="202">
        <f>ROUND(I174*H174,2)</f>
        <v>0</v>
      </c>
      <c r="BL174" s="15" t="s">
        <v>132</v>
      </c>
      <c r="BM174" s="201" t="s">
        <v>337</v>
      </c>
    </row>
    <row r="175" spans="2:63" s="11" customFormat="1" ht="25.9" customHeight="1">
      <c r="B175" s="174"/>
      <c r="C175" s="175"/>
      <c r="D175" s="176" t="s">
        <v>77</v>
      </c>
      <c r="E175" s="177" t="s">
        <v>338</v>
      </c>
      <c r="F175" s="177" t="s">
        <v>339</v>
      </c>
      <c r="G175" s="175"/>
      <c r="H175" s="175"/>
      <c r="I175" s="178"/>
      <c r="J175" s="179">
        <f>BK175</f>
        <v>0</v>
      </c>
      <c r="K175" s="175"/>
      <c r="L175" s="180"/>
      <c r="M175" s="181"/>
      <c r="N175" s="182"/>
      <c r="O175" s="182"/>
      <c r="P175" s="183">
        <f>P176</f>
        <v>0</v>
      </c>
      <c r="Q175" s="182"/>
      <c r="R175" s="183">
        <f>R176</f>
        <v>0.00039999999999999996</v>
      </c>
      <c r="S175" s="182"/>
      <c r="T175" s="184">
        <f>T176</f>
        <v>0</v>
      </c>
      <c r="AR175" s="185" t="s">
        <v>88</v>
      </c>
      <c r="AT175" s="186" t="s">
        <v>77</v>
      </c>
      <c r="AU175" s="186" t="s">
        <v>78</v>
      </c>
      <c r="AY175" s="185" t="s">
        <v>126</v>
      </c>
      <c r="BK175" s="187">
        <f>BK176</f>
        <v>0</v>
      </c>
    </row>
    <row r="176" spans="2:63" s="11" customFormat="1" ht="22.9" customHeight="1">
      <c r="B176" s="174"/>
      <c r="C176" s="175"/>
      <c r="D176" s="176" t="s">
        <v>77</v>
      </c>
      <c r="E176" s="188" t="s">
        <v>340</v>
      </c>
      <c r="F176" s="188" t="s">
        <v>341</v>
      </c>
      <c r="G176" s="175"/>
      <c r="H176" s="175"/>
      <c r="I176" s="178"/>
      <c r="J176" s="189">
        <f>BK176</f>
        <v>0</v>
      </c>
      <c r="K176" s="175"/>
      <c r="L176" s="180"/>
      <c r="M176" s="181"/>
      <c r="N176" s="182"/>
      <c r="O176" s="182"/>
      <c r="P176" s="183">
        <f>SUM(P177:P179)</f>
        <v>0</v>
      </c>
      <c r="Q176" s="182"/>
      <c r="R176" s="183">
        <f>SUM(R177:R179)</f>
        <v>0.00039999999999999996</v>
      </c>
      <c r="S176" s="182"/>
      <c r="T176" s="184">
        <f>SUM(T177:T179)</f>
        <v>0</v>
      </c>
      <c r="AR176" s="185" t="s">
        <v>88</v>
      </c>
      <c r="AT176" s="186" t="s">
        <v>77</v>
      </c>
      <c r="AU176" s="186" t="s">
        <v>86</v>
      </c>
      <c r="AY176" s="185" t="s">
        <v>126</v>
      </c>
      <c r="BK176" s="187">
        <f>SUM(BK177:BK179)</f>
        <v>0</v>
      </c>
    </row>
    <row r="177" spans="2:65" s="1" customFormat="1" ht="24" customHeight="1">
      <c r="B177" s="32"/>
      <c r="C177" s="190" t="s">
        <v>265</v>
      </c>
      <c r="D177" s="190" t="s">
        <v>128</v>
      </c>
      <c r="E177" s="191" t="s">
        <v>342</v>
      </c>
      <c r="F177" s="192" t="s">
        <v>343</v>
      </c>
      <c r="G177" s="193" t="s">
        <v>162</v>
      </c>
      <c r="H177" s="194">
        <v>2.5</v>
      </c>
      <c r="I177" s="195"/>
      <c r="J177" s="196">
        <f>ROUND(I177*H177,2)</f>
        <v>0</v>
      </c>
      <c r="K177" s="192" t="s">
        <v>139</v>
      </c>
      <c r="L177" s="36"/>
      <c r="M177" s="197" t="s">
        <v>1</v>
      </c>
      <c r="N177" s="198" t="s">
        <v>43</v>
      </c>
      <c r="O177" s="64"/>
      <c r="P177" s="199">
        <f>O177*H177</f>
        <v>0</v>
      </c>
      <c r="Q177" s="199">
        <v>2E-05</v>
      </c>
      <c r="R177" s="199">
        <f>Q177*H177</f>
        <v>5E-05</v>
      </c>
      <c r="S177" s="199">
        <v>0</v>
      </c>
      <c r="T177" s="200">
        <f>S177*H177</f>
        <v>0</v>
      </c>
      <c r="AR177" s="201" t="s">
        <v>212</v>
      </c>
      <c r="AT177" s="201" t="s">
        <v>128</v>
      </c>
      <c r="AU177" s="201" t="s">
        <v>88</v>
      </c>
      <c r="AY177" s="15" t="s">
        <v>126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5" t="s">
        <v>86</v>
      </c>
      <c r="BK177" s="202">
        <f>ROUND(I177*H177,2)</f>
        <v>0</v>
      </c>
      <c r="BL177" s="15" t="s">
        <v>212</v>
      </c>
      <c r="BM177" s="201" t="s">
        <v>344</v>
      </c>
    </row>
    <row r="178" spans="2:65" s="1" customFormat="1" ht="24" customHeight="1">
      <c r="B178" s="32"/>
      <c r="C178" s="190" t="s">
        <v>271</v>
      </c>
      <c r="D178" s="190" t="s">
        <v>128</v>
      </c>
      <c r="E178" s="191" t="s">
        <v>345</v>
      </c>
      <c r="F178" s="192" t="s">
        <v>346</v>
      </c>
      <c r="G178" s="193" t="s">
        <v>162</v>
      </c>
      <c r="H178" s="194">
        <v>2.5</v>
      </c>
      <c r="I178" s="195"/>
      <c r="J178" s="196">
        <f>ROUND(I178*H178,2)</f>
        <v>0</v>
      </c>
      <c r="K178" s="192" t="s">
        <v>139</v>
      </c>
      <c r="L178" s="36"/>
      <c r="M178" s="197" t="s">
        <v>1</v>
      </c>
      <c r="N178" s="198" t="s">
        <v>43</v>
      </c>
      <c r="O178" s="64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AR178" s="201" t="s">
        <v>212</v>
      </c>
      <c r="AT178" s="201" t="s">
        <v>128</v>
      </c>
      <c r="AU178" s="201" t="s">
        <v>88</v>
      </c>
      <c r="AY178" s="15" t="s">
        <v>126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5" t="s">
        <v>86</v>
      </c>
      <c r="BK178" s="202">
        <f>ROUND(I178*H178,2)</f>
        <v>0</v>
      </c>
      <c r="BL178" s="15" t="s">
        <v>212</v>
      </c>
      <c r="BM178" s="201" t="s">
        <v>347</v>
      </c>
    </row>
    <row r="179" spans="2:65" s="1" customFormat="1" ht="24" customHeight="1">
      <c r="B179" s="32"/>
      <c r="C179" s="190" t="s">
        <v>278</v>
      </c>
      <c r="D179" s="190" t="s">
        <v>128</v>
      </c>
      <c r="E179" s="191" t="s">
        <v>348</v>
      </c>
      <c r="F179" s="192" t="s">
        <v>349</v>
      </c>
      <c r="G179" s="193" t="s">
        <v>162</v>
      </c>
      <c r="H179" s="194">
        <v>2.5</v>
      </c>
      <c r="I179" s="195"/>
      <c r="J179" s="196">
        <f>ROUND(I179*H179,2)</f>
        <v>0</v>
      </c>
      <c r="K179" s="192" t="s">
        <v>139</v>
      </c>
      <c r="L179" s="36"/>
      <c r="M179" s="238" t="s">
        <v>1</v>
      </c>
      <c r="N179" s="239" t="s">
        <v>43</v>
      </c>
      <c r="O179" s="240"/>
      <c r="P179" s="241">
        <f>O179*H179</f>
        <v>0</v>
      </c>
      <c r="Q179" s="241">
        <v>0.00014</v>
      </c>
      <c r="R179" s="241">
        <f>Q179*H179</f>
        <v>0.00034999999999999994</v>
      </c>
      <c r="S179" s="241">
        <v>0</v>
      </c>
      <c r="T179" s="242">
        <f>S179*H179</f>
        <v>0</v>
      </c>
      <c r="AR179" s="201" t="s">
        <v>212</v>
      </c>
      <c r="AT179" s="201" t="s">
        <v>128</v>
      </c>
      <c r="AU179" s="201" t="s">
        <v>88</v>
      </c>
      <c r="AY179" s="15" t="s">
        <v>126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5" t="s">
        <v>86</v>
      </c>
      <c r="BK179" s="202">
        <f>ROUND(I179*H179,2)</f>
        <v>0</v>
      </c>
      <c r="BL179" s="15" t="s">
        <v>212</v>
      </c>
      <c r="BM179" s="201" t="s">
        <v>350</v>
      </c>
    </row>
    <row r="180" spans="2:12" s="1" customFormat="1" ht="6.95" customHeight="1">
      <c r="B180" s="47"/>
      <c r="C180" s="48"/>
      <c r="D180" s="48"/>
      <c r="E180" s="48"/>
      <c r="F180" s="48"/>
      <c r="G180" s="48"/>
      <c r="H180" s="48"/>
      <c r="I180" s="140"/>
      <c r="J180" s="48"/>
      <c r="K180" s="48"/>
      <c r="L180" s="36"/>
    </row>
  </sheetData>
  <sheetProtection algorithmName="SHA-512" hashValue="eWqL1B5aK5fvc+Gg/0qT0UmQjQvyk44GC8w1rhetNvysusswEJD2wUmEBqDpbDIWP2z1/Qwj9f0ijR37MK9koQ==" saltValue="wMTD4TbX0G+JKZdrmEOHPkOQbxTojtYMVzM8J167YQK+2O0WSJz5iThIPhfOfOK9siTtYNJ8ET5W6s9UHBYQOw==" spinCount="100000" sheet="1" objects="1" scenarios="1" formatColumns="0" formatRows="0" autoFilter="0"/>
  <autoFilter ref="C124:K17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94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88</v>
      </c>
    </row>
    <row r="4" spans="2:46" ht="24.95" customHeight="1">
      <c r="B4" s="18"/>
      <c r="D4" s="105" t="s">
        <v>98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30" customHeight="1">
      <c r="B7" s="18"/>
      <c r="E7" s="287" t="str">
        <f>'Rekapitulace stavby'!K6</f>
        <v>Rekonstrukce funkčních objektů na průtočném systému odstavených ramen a náhonů v areálu NH Kladruby nad Labem</v>
      </c>
      <c r="F7" s="288"/>
      <c r="G7" s="288"/>
      <c r="H7" s="288"/>
      <c r="L7" s="18"/>
    </row>
    <row r="8" spans="2:12" s="1" customFormat="1" ht="12" customHeight="1">
      <c r="B8" s="36"/>
      <c r="D8" s="107" t="s">
        <v>99</v>
      </c>
      <c r="I8" s="108"/>
      <c r="L8" s="36"/>
    </row>
    <row r="9" spans="2:12" s="1" customFormat="1" ht="36.95" customHeight="1">
      <c r="B9" s="36"/>
      <c r="E9" s="289" t="s">
        <v>351</v>
      </c>
      <c r="F9" s="290"/>
      <c r="G9" s="290"/>
      <c r="H9" s="290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'Rekapitulace stavby'!AN8</f>
        <v>30. 4. 2019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24</v>
      </c>
      <c r="I14" s="110" t="s">
        <v>25</v>
      </c>
      <c r="J14" s="109" t="s">
        <v>26</v>
      </c>
      <c r="L14" s="36"/>
    </row>
    <row r="15" spans="2:12" s="1" customFormat="1" ht="18" customHeight="1">
      <c r="B15" s="36"/>
      <c r="E15" s="109" t="s">
        <v>27</v>
      </c>
      <c r="I15" s="110" t="s">
        <v>28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29</v>
      </c>
      <c r="I17" s="110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91" t="str">
        <f>'Rekapitulace stavby'!E14</f>
        <v>Vyplň údaj</v>
      </c>
      <c r="F18" s="292"/>
      <c r="G18" s="292"/>
      <c r="H18" s="292"/>
      <c r="I18" s="110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31</v>
      </c>
      <c r="I20" s="110" t="s">
        <v>25</v>
      </c>
      <c r="J20" s="109" t="s">
        <v>1</v>
      </c>
      <c r="L20" s="36"/>
    </row>
    <row r="21" spans="2:12" s="1" customFormat="1" ht="18" customHeight="1">
      <c r="B21" s="36"/>
      <c r="E21" s="109" t="s">
        <v>32</v>
      </c>
      <c r="I21" s="110" t="s">
        <v>28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34</v>
      </c>
      <c r="I23" s="110" t="s">
        <v>25</v>
      </c>
      <c r="J23" s="109" t="s">
        <v>35</v>
      </c>
      <c r="L23" s="36"/>
    </row>
    <row r="24" spans="2:12" s="1" customFormat="1" ht="18" customHeight="1">
      <c r="B24" s="36"/>
      <c r="E24" s="109" t="s">
        <v>36</v>
      </c>
      <c r="I24" s="110" t="s">
        <v>28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37</v>
      </c>
      <c r="I26" s="108"/>
      <c r="L26" s="36"/>
    </row>
    <row r="27" spans="2:12" s="7" customFormat="1" ht="16.5" customHeight="1">
      <c r="B27" s="112"/>
      <c r="E27" s="293" t="s">
        <v>1</v>
      </c>
      <c r="F27" s="293"/>
      <c r="G27" s="293"/>
      <c r="H27" s="293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38</v>
      </c>
      <c r="I30" s="108"/>
      <c r="J30" s="116">
        <f>ROUND(J125,2)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40</v>
      </c>
      <c r="I32" s="118" t="s">
        <v>39</v>
      </c>
      <c r="J32" s="117" t="s">
        <v>41</v>
      </c>
      <c r="L32" s="36"/>
    </row>
    <row r="33" spans="2:12" s="1" customFormat="1" ht="14.45" customHeight="1">
      <c r="B33" s="36"/>
      <c r="D33" s="119" t="s">
        <v>42</v>
      </c>
      <c r="E33" s="107" t="s">
        <v>43</v>
      </c>
      <c r="F33" s="120">
        <f>ROUND((SUM(BE125:BE198)),2)</f>
        <v>0</v>
      </c>
      <c r="I33" s="121">
        <v>0.21</v>
      </c>
      <c r="J33" s="120">
        <f>ROUND(((SUM(BE125:BE198))*I33),2)</f>
        <v>0</v>
      </c>
      <c r="L33" s="36"/>
    </row>
    <row r="34" spans="2:12" s="1" customFormat="1" ht="14.45" customHeight="1">
      <c r="B34" s="36"/>
      <c r="E34" s="107" t="s">
        <v>44</v>
      </c>
      <c r="F34" s="120">
        <f>ROUND((SUM(BF125:BF198)),2)</f>
        <v>0</v>
      </c>
      <c r="I34" s="121">
        <v>0.15</v>
      </c>
      <c r="J34" s="120">
        <f>ROUND(((SUM(BF125:BF198))*I34),2)</f>
        <v>0</v>
      </c>
      <c r="L34" s="36"/>
    </row>
    <row r="35" spans="2:12" s="1" customFormat="1" ht="14.45" customHeight="1" hidden="1">
      <c r="B35" s="36"/>
      <c r="E35" s="107" t="s">
        <v>45</v>
      </c>
      <c r="F35" s="120">
        <f>ROUND((SUM(BG125:BG198)),2)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46</v>
      </c>
      <c r="F36" s="120">
        <f>ROUND((SUM(BH125:BH198)),2)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47</v>
      </c>
      <c r="F37" s="120">
        <f>ROUND((SUM(BI125:BI198)),2)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51</v>
      </c>
      <c r="E50" s="131"/>
      <c r="F50" s="131"/>
      <c r="G50" s="130" t="s">
        <v>52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53</v>
      </c>
      <c r="E61" s="134"/>
      <c r="F61" s="135" t="s">
        <v>54</v>
      </c>
      <c r="G61" s="133" t="s">
        <v>53</v>
      </c>
      <c r="H61" s="134"/>
      <c r="I61" s="136"/>
      <c r="J61" s="137" t="s">
        <v>54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55</v>
      </c>
      <c r="E65" s="131"/>
      <c r="F65" s="131"/>
      <c r="G65" s="130" t="s">
        <v>56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53</v>
      </c>
      <c r="E76" s="134"/>
      <c r="F76" s="135" t="s">
        <v>54</v>
      </c>
      <c r="G76" s="133" t="s">
        <v>53</v>
      </c>
      <c r="H76" s="134"/>
      <c r="I76" s="136"/>
      <c r="J76" s="137" t="s">
        <v>54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101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85" t="str">
        <f>E7</f>
        <v>Rekonstrukce funkčních objektů na průtočném systému odstavených ramen a náhonů v areálu NH Kladruby nad Labem</v>
      </c>
      <c r="F85" s="286"/>
      <c r="G85" s="286"/>
      <c r="H85" s="286"/>
      <c r="I85" s="108"/>
      <c r="J85" s="33"/>
      <c r="K85" s="33"/>
      <c r="L85" s="36"/>
    </row>
    <row r="86" spans="2:12" s="1" customFormat="1" ht="12" customHeight="1">
      <c r="B86" s="32"/>
      <c r="C86" s="27" t="s">
        <v>99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68" t="str">
        <f>E9</f>
        <v>SO03 - Rekonstrukce FO6</v>
      </c>
      <c r="F87" s="284"/>
      <c r="G87" s="284"/>
      <c r="H87" s="284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k.ú. Semín, k.ú. Kladruby nad Labem</v>
      </c>
      <c r="G89" s="33"/>
      <c r="H89" s="33"/>
      <c r="I89" s="110" t="s">
        <v>22</v>
      </c>
      <c r="J89" s="59" t="str">
        <f>IF(J12="","",J12)</f>
        <v>30. 4. 2019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24</v>
      </c>
      <c r="D91" s="33"/>
      <c r="E91" s="33"/>
      <c r="F91" s="25" t="str">
        <f>E15</f>
        <v>Národní Hřebčín Kladruby nad Labem</v>
      </c>
      <c r="G91" s="33"/>
      <c r="H91" s="33"/>
      <c r="I91" s="110" t="s">
        <v>31</v>
      </c>
      <c r="J91" s="30" t="str">
        <f>E21</f>
        <v>Ing. Libor Kouřík</v>
      </c>
      <c r="K91" s="33"/>
      <c r="L91" s="36"/>
    </row>
    <row r="92" spans="2:12" s="1" customFormat="1" ht="15.2" customHeight="1">
      <c r="B92" s="32"/>
      <c r="C92" s="27" t="s">
        <v>29</v>
      </c>
      <c r="D92" s="33"/>
      <c r="E92" s="33"/>
      <c r="F92" s="25" t="str">
        <f>IF(E18="","",E18)</f>
        <v>Vyplň údaj</v>
      </c>
      <c r="G92" s="33"/>
      <c r="H92" s="33"/>
      <c r="I92" s="110" t="s">
        <v>34</v>
      </c>
      <c r="J92" s="30" t="str">
        <f>E24</f>
        <v>AQUATEST a.s.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102</v>
      </c>
      <c r="D94" s="145"/>
      <c r="E94" s="145"/>
      <c r="F94" s="145"/>
      <c r="G94" s="145"/>
      <c r="H94" s="145"/>
      <c r="I94" s="146"/>
      <c r="J94" s="147" t="s">
        <v>103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104</v>
      </c>
      <c r="D96" s="33"/>
      <c r="E96" s="33"/>
      <c r="F96" s="33"/>
      <c r="G96" s="33"/>
      <c r="H96" s="33"/>
      <c r="I96" s="108"/>
      <c r="J96" s="77">
        <f>J125</f>
        <v>0</v>
      </c>
      <c r="K96" s="33"/>
      <c r="L96" s="36"/>
      <c r="AU96" s="15" t="s">
        <v>105</v>
      </c>
    </row>
    <row r="97" spans="2:12" s="8" customFormat="1" ht="24.95" customHeight="1">
      <c r="B97" s="149"/>
      <c r="C97" s="150"/>
      <c r="D97" s="151" t="s">
        <v>106</v>
      </c>
      <c r="E97" s="152"/>
      <c r="F97" s="152"/>
      <c r="G97" s="152"/>
      <c r="H97" s="152"/>
      <c r="I97" s="153"/>
      <c r="J97" s="154">
        <f>J126</f>
        <v>0</v>
      </c>
      <c r="K97" s="150"/>
      <c r="L97" s="155"/>
    </row>
    <row r="98" spans="2:12" s="9" customFormat="1" ht="19.9" customHeight="1">
      <c r="B98" s="156"/>
      <c r="C98" s="157"/>
      <c r="D98" s="158" t="s">
        <v>107</v>
      </c>
      <c r="E98" s="159"/>
      <c r="F98" s="159"/>
      <c r="G98" s="159"/>
      <c r="H98" s="159"/>
      <c r="I98" s="160"/>
      <c r="J98" s="161">
        <f>J127</f>
        <v>0</v>
      </c>
      <c r="K98" s="157"/>
      <c r="L98" s="162"/>
    </row>
    <row r="99" spans="2:12" s="9" customFormat="1" ht="19.9" customHeight="1">
      <c r="B99" s="156"/>
      <c r="C99" s="157"/>
      <c r="D99" s="158" t="s">
        <v>108</v>
      </c>
      <c r="E99" s="159"/>
      <c r="F99" s="159"/>
      <c r="G99" s="159"/>
      <c r="H99" s="159"/>
      <c r="I99" s="160"/>
      <c r="J99" s="161">
        <f>J140</f>
        <v>0</v>
      </c>
      <c r="K99" s="157"/>
      <c r="L99" s="162"/>
    </row>
    <row r="100" spans="2:12" s="9" customFormat="1" ht="19.9" customHeight="1">
      <c r="B100" s="156"/>
      <c r="C100" s="157"/>
      <c r="D100" s="158" t="s">
        <v>109</v>
      </c>
      <c r="E100" s="159"/>
      <c r="F100" s="159"/>
      <c r="G100" s="159"/>
      <c r="H100" s="159"/>
      <c r="I100" s="160"/>
      <c r="J100" s="161">
        <f>J162</f>
        <v>0</v>
      </c>
      <c r="K100" s="157"/>
      <c r="L100" s="162"/>
    </row>
    <row r="101" spans="2:12" s="9" customFormat="1" ht="19.9" customHeight="1">
      <c r="B101" s="156"/>
      <c r="C101" s="157"/>
      <c r="D101" s="158" t="s">
        <v>283</v>
      </c>
      <c r="E101" s="159"/>
      <c r="F101" s="159"/>
      <c r="G101" s="159"/>
      <c r="H101" s="159"/>
      <c r="I101" s="160"/>
      <c r="J101" s="161">
        <f>J172</f>
        <v>0</v>
      </c>
      <c r="K101" s="157"/>
      <c r="L101" s="162"/>
    </row>
    <row r="102" spans="2:12" s="9" customFormat="1" ht="19.9" customHeight="1">
      <c r="B102" s="156"/>
      <c r="C102" s="157"/>
      <c r="D102" s="158" t="s">
        <v>284</v>
      </c>
      <c r="E102" s="159"/>
      <c r="F102" s="159"/>
      <c r="G102" s="159"/>
      <c r="H102" s="159"/>
      <c r="I102" s="160"/>
      <c r="J102" s="161">
        <f>J178</f>
        <v>0</v>
      </c>
      <c r="K102" s="157"/>
      <c r="L102" s="162"/>
    </row>
    <row r="103" spans="2:12" s="9" customFormat="1" ht="19.9" customHeight="1">
      <c r="B103" s="156"/>
      <c r="C103" s="157"/>
      <c r="D103" s="158" t="s">
        <v>110</v>
      </c>
      <c r="E103" s="159"/>
      <c r="F103" s="159"/>
      <c r="G103" s="159"/>
      <c r="H103" s="159"/>
      <c r="I103" s="160"/>
      <c r="J103" s="161">
        <f>J184</f>
        <v>0</v>
      </c>
      <c r="K103" s="157"/>
      <c r="L103" s="162"/>
    </row>
    <row r="104" spans="2:12" s="8" customFormat="1" ht="24.95" customHeight="1">
      <c r="B104" s="149"/>
      <c r="C104" s="150"/>
      <c r="D104" s="151" t="s">
        <v>285</v>
      </c>
      <c r="E104" s="152"/>
      <c r="F104" s="152"/>
      <c r="G104" s="152"/>
      <c r="H104" s="152"/>
      <c r="I104" s="153"/>
      <c r="J104" s="154">
        <f>J186</f>
        <v>0</v>
      </c>
      <c r="K104" s="150"/>
      <c r="L104" s="155"/>
    </row>
    <row r="105" spans="2:12" s="9" customFormat="1" ht="19.9" customHeight="1">
      <c r="B105" s="156"/>
      <c r="C105" s="157"/>
      <c r="D105" s="158" t="s">
        <v>286</v>
      </c>
      <c r="E105" s="159"/>
      <c r="F105" s="159"/>
      <c r="G105" s="159"/>
      <c r="H105" s="159"/>
      <c r="I105" s="160"/>
      <c r="J105" s="161">
        <f>J187</f>
        <v>0</v>
      </c>
      <c r="K105" s="157"/>
      <c r="L105" s="162"/>
    </row>
    <row r="106" spans="2:12" s="1" customFormat="1" ht="21.75" customHeight="1">
      <c r="B106" s="32"/>
      <c r="C106" s="33"/>
      <c r="D106" s="33"/>
      <c r="E106" s="33"/>
      <c r="F106" s="33"/>
      <c r="G106" s="33"/>
      <c r="H106" s="33"/>
      <c r="I106" s="108"/>
      <c r="J106" s="33"/>
      <c r="K106" s="33"/>
      <c r="L106" s="36"/>
    </row>
    <row r="107" spans="2:12" s="1" customFormat="1" ht="6.95" customHeight="1">
      <c r="B107" s="47"/>
      <c r="C107" s="48"/>
      <c r="D107" s="48"/>
      <c r="E107" s="48"/>
      <c r="F107" s="48"/>
      <c r="G107" s="48"/>
      <c r="H107" s="48"/>
      <c r="I107" s="140"/>
      <c r="J107" s="48"/>
      <c r="K107" s="48"/>
      <c r="L107" s="36"/>
    </row>
    <row r="111" spans="2:12" s="1" customFormat="1" ht="6.95" customHeight="1">
      <c r="B111" s="49"/>
      <c r="C111" s="50"/>
      <c r="D111" s="50"/>
      <c r="E111" s="50"/>
      <c r="F111" s="50"/>
      <c r="G111" s="50"/>
      <c r="H111" s="50"/>
      <c r="I111" s="143"/>
      <c r="J111" s="50"/>
      <c r="K111" s="50"/>
      <c r="L111" s="36"/>
    </row>
    <row r="112" spans="2:12" s="1" customFormat="1" ht="24.95" customHeight="1">
      <c r="B112" s="32"/>
      <c r="C112" s="21" t="s">
        <v>111</v>
      </c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12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12" customHeight="1">
      <c r="B114" s="32"/>
      <c r="C114" s="27" t="s">
        <v>16</v>
      </c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12" s="1" customFormat="1" ht="16.5" customHeight="1">
      <c r="B115" s="32"/>
      <c r="C115" s="33"/>
      <c r="D115" s="33"/>
      <c r="E115" s="285" t="str">
        <f>E7</f>
        <v>Rekonstrukce funkčních objektů na průtočném systému odstavených ramen a náhonů v areálu NH Kladruby nad Labem</v>
      </c>
      <c r="F115" s="286"/>
      <c r="G115" s="286"/>
      <c r="H115" s="286"/>
      <c r="I115" s="108"/>
      <c r="J115" s="33"/>
      <c r="K115" s="33"/>
      <c r="L115" s="36"/>
    </row>
    <row r="116" spans="2:12" s="1" customFormat="1" ht="12" customHeight="1">
      <c r="B116" s="32"/>
      <c r="C116" s="27" t="s">
        <v>99</v>
      </c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12" s="1" customFormat="1" ht="16.5" customHeight="1">
      <c r="B117" s="32"/>
      <c r="C117" s="33"/>
      <c r="D117" s="33"/>
      <c r="E117" s="268" t="str">
        <f>E9</f>
        <v>SO03 - Rekonstrukce FO6</v>
      </c>
      <c r="F117" s="284"/>
      <c r="G117" s="284"/>
      <c r="H117" s="284"/>
      <c r="I117" s="108"/>
      <c r="J117" s="33"/>
      <c r="K117" s="33"/>
      <c r="L117" s="36"/>
    </row>
    <row r="118" spans="2:12" s="1" customFormat="1" ht="6.95" customHeight="1">
      <c r="B118" s="32"/>
      <c r="C118" s="33"/>
      <c r="D118" s="33"/>
      <c r="E118" s="33"/>
      <c r="F118" s="33"/>
      <c r="G118" s="33"/>
      <c r="H118" s="33"/>
      <c r="I118" s="108"/>
      <c r="J118" s="33"/>
      <c r="K118" s="33"/>
      <c r="L118" s="36"/>
    </row>
    <row r="119" spans="2:12" s="1" customFormat="1" ht="12" customHeight="1">
      <c r="B119" s="32"/>
      <c r="C119" s="27" t="s">
        <v>20</v>
      </c>
      <c r="D119" s="33"/>
      <c r="E119" s="33"/>
      <c r="F119" s="25" t="str">
        <f>F12</f>
        <v>k.ú. Semín, k.ú. Kladruby nad Labem</v>
      </c>
      <c r="G119" s="33"/>
      <c r="H119" s="33"/>
      <c r="I119" s="110" t="s">
        <v>22</v>
      </c>
      <c r="J119" s="59" t="str">
        <f>IF(J12="","",J12)</f>
        <v>30. 4. 2019</v>
      </c>
      <c r="K119" s="33"/>
      <c r="L119" s="36"/>
    </row>
    <row r="120" spans="2:12" s="1" customFormat="1" ht="6.95" customHeight="1">
      <c r="B120" s="32"/>
      <c r="C120" s="33"/>
      <c r="D120" s="33"/>
      <c r="E120" s="33"/>
      <c r="F120" s="33"/>
      <c r="G120" s="33"/>
      <c r="H120" s="33"/>
      <c r="I120" s="108"/>
      <c r="J120" s="33"/>
      <c r="K120" s="33"/>
      <c r="L120" s="36"/>
    </row>
    <row r="121" spans="2:12" s="1" customFormat="1" ht="15.2" customHeight="1">
      <c r="B121" s="32"/>
      <c r="C121" s="27" t="s">
        <v>24</v>
      </c>
      <c r="D121" s="33"/>
      <c r="E121" s="33"/>
      <c r="F121" s="25" t="str">
        <f>E15</f>
        <v>Národní Hřebčín Kladruby nad Labem</v>
      </c>
      <c r="G121" s="33"/>
      <c r="H121" s="33"/>
      <c r="I121" s="110" t="s">
        <v>31</v>
      </c>
      <c r="J121" s="30" t="str">
        <f>E21</f>
        <v>Ing. Libor Kouřík</v>
      </c>
      <c r="K121" s="33"/>
      <c r="L121" s="36"/>
    </row>
    <row r="122" spans="2:12" s="1" customFormat="1" ht="15.2" customHeight="1">
      <c r="B122" s="32"/>
      <c r="C122" s="27" t="s">
        <v>29</v>
      </c>
      <c r="D122" s="33"/>
      <c r="E122" s="33"/>
      <c r="F122" s="25" t="str">
        <f>IF(E18="","",E18)</f>
        <v>Vyplň údaj</v>
      </c>
      <c r="G122" s="33"/>
      <c r="H122" s="33"/>
      <c r="I122" s="110" t="s">
        <v>34</v>
      </c>
      <c r="J122" s="30" t="str">
        <f>E24</f>
        <v>AQUATEST a.s.</v>
      </c>
      <c r="K122" s="33"/>
      <c r="L122" s="36"/>
    </row>
    <row r="123" spans="2:12" s="1" customFormat="1" ht="10.35" customHeight="1">
      <c r="B123" s="32"/>
      <c r="C123" s="33"/>
      <c r="D123" s="33"/>
      <c r="E123" s="33"/>
      <c r="F123" s="33"/>
      <c r="G123" s="33"/>
      <c r="H123" s="33"/>
      <c r="I123" s="108"/>
      <c r="J123" s="33"/>
      <c r="K123" s="33"/>
      <c r="L123" s="36"/>
    </row>
    <row r="124" spans="2:20" s="10" customFormat="1" ht="29.25" customHeight="1">
      <c r="B124" s="163"/>
      <c r="C124" s="164" t="s">
        <v>112</v>
      </c>
      <c r="D124" s="165" t="s">
        <v>63</v>
      </c>
      <c r="E124" s="165" t="s">
        <v>59</v>
      </c>
      <c r="F124" s="165" t="s">
        <v>60</v>
      </c>
      <c r="G124" s="165" t="s">
        <v>113</v>
      </c>
      <c r="H124" s="165" t="s">
        <v>114</v>
      </c>
      <c r="I124" s="166" t="s">
        <v>115</v>
      </c>
      <c r="J124" s="167" t="s">
        <v>103</v>
      </c>
      <c r="K124" s="168" t="s">
        <v>116</v>
      </c>
      <c r="L124" s="169"/>
      <c r="M124" s="68" t="s">
        <v>1</v>
      </c>
      <c r="N124" s="69" t="s">
        <v>42</v>
      </c>
      <c r="O124" s="69" t="s">
        <v>117</v>
      </c>
      <c r="P124" s="69" t="s">
        <v>118</v>
      </c>
      <c r="Q124" s="69" t="s">
        <v>119</v>
      </c>
      <c r="R124" s="69" t="s">
        <v>120</v>
      </c>
      <c r="S124" s="69" t="s">
        <v>121</v>
      </c>
      <c r="T124" s="70" t="s">
        <v>122</v>
      </c>
    </row>
    <row r="125" spans="2:63" s="1" customFormat="1" ht="22.9" customHeight="1">
      <c r="B125" s="32"/>
      <c r="C125" s="75" t="s">
        <v>123</v>
      </c>
      <c r="D125" s="33"/>
      <c r="E125" s="33"/>
      <c r="F125" s="33"/>
      <c r="G125" s="33"/>
      <c r="H125" s="33"/>
      <c r="I125" s="108"/>
      <c r="J125" s="170">
        <f>BK125</f>
        <v>0</v>
      </c>
      <c r="K125" s="33"/>
      <c r="L125" s="36"/>
      <c r="M125" s="71"/>
      <c r="N125" s="72"/>
      <c r="O125" s="72"/>
      <c r="P125" s="171">
        <f>P126+P186</f>
        <v>0</v>
      </c>
      <c r="Q125" s="72"/>
      <c r="R125" s="171">
        <f>R126+R186</f>
        <v>89.78814020000002</v>
      </c>
      <c r="S125" s="72"/>
      <c r="T125" s="172">
        <f>T126+T186</f>
        <v>0.1992</v>
      </c>
      <c r="AT125" s="15" t="s">
        <v>77</v>
      </c>
      <c r="AU125" s="15" t="s">
        <v>105</v>
      </c>
      <c r="BK125" s="173">
        <f>BK126+BK186</f>
        <v>0</v>
      </c>
    </row>
    <row r="126" spans="2:63" s="11" customFormat="1" ht="25.9" customHeight="1">
      <c r="B126" s="174"/>
      <c r="C126" s="175"/>
      <c r="D126" s="176" t="s">
        <v>77</v>
      </c>
      <c r="E126" s="177" t="s">
        <v>124</v>
      </c>
      <c r="F126" s="177" t="s">
        <v>125</v>
      </c>
      <c r="G126" s="175"/>
      <c r="H126" s="175"/>
      <c r="I126" s="178"/>
      <c r="J126" s="179">
        <f>BK126</f>
        <v>0</v>
      </c>
      <c r="K126" s="175"/>
      <c r="L126" s="180"/>
      <c r="M126" s="181"/>
      <c r="N126" s="182"/>
      <c r="O126" s="182"/>
      <c r="P126" s="183">
        <f>P127+P140+P162+P172+P178+P184</f>
        <v>0</v>
      </c>
      <c r="Q126" s="182"/>
      <c r="R126" s="183">
        <f>R127+R140+R162+R172+R178+R184</f>
        <v>89.78509100000001</v>
      </c>
      <c r="S126" s="182"/>
      <c r="T126" s="184">
        <f>T127+T140+T162+T172+T178+T184</f>
        <v>0.1992</v>
      </c>
      <c r="AR126" s="185" t="s">
        <v>86</v>
      </c>
      <c r="AT126" s="186" t="s">
        <v>77</v>
      </c>
      <c r="AU126" s="186" t="s">
        <v>78</v>
      </c>
      <c r="AY126" s="185" t="s">
        <v>126</v>
      </c>
      <c r="BK126" s="187">
        <f>BK127+BK140+BK162+BK172+BK178+BK184</f>
        <v>0</v>
      </c>
    </row>
    <row r="127" spans="2:63" s="11" customFormat="1" ht="22.9" customHeight="1">
      <c r="B127" s="174"/>
      <c r="C127" s="175"/>
      <c r="D127" s="176" t="s">
        <v>77</v>
      </c>
      <c r="E127" s="188" t="s">
        <v>86</v>
      </c>
      <c r="F127" s="188" t="s">
        <v>127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SUM(P128:P139)</f>
        <v>0</v>
      </c>
      <c r="Q127" s="182"/>
      <c r="R127" s="183">
        <f>SUM(R128:R139)</f>
        <v>0.3366</v>
      </c>
      <c r="S127" s="182"/>
      <c r="T127" s="184">
        <f>SUM(T128:T139)</f>
        <v>0.1782</v>
      </c>
      <c r="AR127" s="185" t="s">
        <v>86</v>
      </c>
      <c r="AT127" s="186" t="s">
        <v>77</v>
      </c>
      <c r="AU127" s="186" t="s">
        <v>86</v>
      </c>
      <c r="AY127" s="185" t="s">
        <v>126</v>
      </c>
      <c r="BK127" s="187">
        <f>SUM(BK128:BK139)</f>
        <v>0</v>
      </c>
    </row>
    <row r="128" spans="2:65" s="1" customFormat="1" ht="16.5" customHeight="1">
      <c r="B128" s="32"/>
      <c r="C128" s="190" t="s">
        <v>86</v>
      </c>
      <c r="D128" s="190" t="s">
        <v>128</v>
      </c>
      <c r="E128" s="191" t="s">
        <v>250</v>
      </c>
      <c r="F128" s="192" t="s">
        <v>352</v>
      </c>
      <c r="G128" s="193" t="s">
        <v>131</v>
      </c>
      <c r="H128" s="194">
        <v>1</v>
      </c>
      <c r="I128" s="195"/>
      <c r="J128" s="196">
        <f>ROUND(I128*H128,2)</f>
        <v>0</v>
      </c>
      <c r="K128" s="192" t="s">
        <v>1</v>
      </c>
      <c r="L128" s="36"/>
      <c r="M128" s="197" t="s">
        <v>1</v>
      </c>
      <c r="N128" s="198" t="s">
        <v>43</v>
      </c>
      <c r="O128" s="64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132</v>
      </c>
      <c r="AT128" s="201" t="s">
        <v>128</v>
      </c>
      <c r="AU128" s="201" t="s">
        <v>88</v>
      </c>
      <c r="AY128" s="15" t="s">
        <v>126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5" t="s">
        <v>86</v>
      </c>
      <c r="BK128" s="202">
        <f>ROUND(I128*H128,2)</f>
        <v>0</v>
      </c>
      <c r="BL128" s="15" t="s">
        <v>132</v>
      </c>
      <c r="BM128" s="201" t="s">
        <v>353</v>
      </c>
    </row>
    <row r="129" spans="2:47" s="1" customFormat="1" ht="48.75">
      <c r="B129" s="32"/>
      <c r="C129" s="33"/>
      <c r="D129" s="203" t="s">
        <v>134</v>
      </c>
      <c r="E129" s="33"/>
      <c r="F129" s="204" t="s">
        <v>135</v>
      </c>
      <c r="G129" s="33"/>
      <c r="H129" s="33"/>
      <c r="I129" s="108"/>
      <c r="J129" s="33"/>
      <c r="K129" s="33"/>
      <c r="L129" s="36"/>
      <c r="M129" s="205"/>
      <c r="N129" s="64"/>
      <c r="O129" s="64"/>
      <c r="P129" s="64"/>
      <c r="Q129" s="64"/>
      <c r="R129" s="64"/>
      <c r="S129" s="64"/>
      <c r="T129" s="65"/>
      <c r="AT129" s="15" t="s">
        <v>134</v>
      </c>
      <c r="AU129" s="15" t="s">
        <v>88</v>
      </c>
    </row>
    <row r="130" spans="2:65" s="1" customFormat="1" ht="24" customHeight="1">
      <c r="B130" s="32"/>
      <c r="C130" s="190" t="s">
        <v>88</v>
      </c>
      <c r="D130" s="190" t="s">
        <v>128</v>
      </c>
      <c r="E130" s="191" t="s">
        <v>136</v>
      </c>
      <c r="F130" s="192" t="s">
        <v>137</v>
      </c>
      <c r="G130" s="193" t="s">
        <v>138</v>
      </c>
      <c r="H130" s="194">
        <v>80</v>
      </c>
      <c r="I130" s="195"/>
      <c r="J130" s="196">
        <f>ROUND(I130*H130,2)</f>
        <v>0</v>
      </c>
      <c r="K130" s="192" t="s">
        <v>139</v>
      </c>
      <c r="L130" s="36"/>
      <c r="M130" s="197" t="s">
        <v>1</v>
      </c>
      <c r="N130" s="198" t="s">
        <v>43</v>
      </c>
      <c r="O130" s="64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132</v>
      </c>
      <c r="AT130" s="201" t="s">
        <v>128</v>
      </c>
      <c r="AU130" s="201" t="s">
        <v>88</v>
      </c>
      <c r="AY130" s="15" t="s">
        <v>126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5" t="s">
        <v>86</v>
      </c>
      <c r="BK130" s="202">
        <f>ROUND(I130*H130,2)</f>
        <v>0</v>
      </c>
      <c r="BL130" s="15" t="s">
        <v>132</v>
      </c>
      <c r="BM130" s="201" t="s">
        <v>354</v>
      </c>
    </row>
    <row r="131" spans="2:65" s="1" customFormat="1" ht="24" customHeight="1">
      <c r="B131" s="32"/>
      <c r="C131" s="190" t="s">
        <v>141</v>
      </c>
      <c r="D131" s="190" t="s">
        <v>128</v>
      </c>
      <c r="E131" s="191" t="s">
        <v>142</v>
      </c>
      <c r="F131" s="192" t="s">
        <v>143</v>
      </c>
      <c r="G131" s="193" t="s">
        <v>144</v>
      </c>
      <c r="H131" s="194">
        <v>40.26</v>
      </c>
      <c r="I131" s="195"/>
      <c r="J131" s="196">
        <f>ROUND(I131*H131,2)</f>
        <v>0</v>
      </c>
      <c r="K131" s="192" t="s">
        <v>139</v>
      </c>
      <c r="L131" s="36"/>
      <c r="M131" s="197" t="s">
        <v>1</v>
      </c>
      <c r="N131" s="198" t="s">
        <v>43</v>
      </c>
      <c r="O131" s="64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01" t="s">
        <v>132</v>
      </c>
      <c r="AT131" s="201" t="s">
        <v>128</v>
      </c>
      <c r="AU131" s="201" t="s">
        <v>88</v>
      </c>
      <c r="AY131" s="15" t="s">
        <v>126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5" t="s">
        <v>86</v>
      </c>
      <c r="BK131" s="202">
        <f>ROUND(I131*H131,2)</f>
        <v>0</v>
      </c>
      <c r="BL131" s="15" t="s">
        <v>132</v>
      </c>
      <c r="BM131" s="201" t="s">
        <v>355</v>
      </c>
    </row>
    <row r="132" spans="2:51" s="12" customFormat="1" ht="12">
      <c r="B132" s="206"/>
      <c r="C132" s="207"/>
      <c r="D132" s="203" t="s">
        <v>146</v>
      </c>
      <c r="E132" s="208" t="s">
        <v>1</v>
      </c>
      <c r="F132" s="209" t="s">
        <v>356</v>
      </c>
      <c r="G132" s="207"/>
      <c r="H132" s="210">
        <v>40.26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146</v>
      </c>
      <c r="AU132" s="216" t="s">
        <v>88</v>
      </c>
      <c r="AV132" s="12" t="s">
        <v>88</v>
      </c>
      <c r="AW132" s="12" t="s">
        <v>33</v>
      </c>
      <c r="AX132" s="12" t="s">
        <v>86</v>
      </c>
      <c r="AY132" s="216" t="s">
        <v>126</v>
      </c>
    </row>
    <row r="133" spans="2:65" s="1" customFormat="1" ht="16.5" customHeight="1">
      <c r="B133" s="32"/>
      <c r="C133" s="190" t="s">
        <v>132</v>
      </c>
      <c r="D133" s="190" t="s">
        <v>128</v>
      </c>
      <c r="E133" s="191" t="s">
        <v>150</v>
      </c>
      <c r="F133" s="192" t="s">
        <v>151</v>
      </c>
      <c r="G133" s="193" t="s">
        <v>144</v>
      </c>
      <c r="H133" s="194">
        <v>40.26</v>
      </c>
      <c r="I133" s="195"/>
      <c r="J133" s="196">
        <f>ROUND(I133*H133,2)</f>
        <v>0</v>
      </c>
      <c r="K133" s="192" t="s">
        <v>139</v>
      </c>
      <c r="L133" s="36"/>
      <c r="M133" s="197" t="s">
        <v>1</v>
      </c>
      <c r="N133" s="198" t="s">
        <v>43</v>
      </c>
      <c r="O133" s="64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132</v>
      </c>
      <c r="AT133" s="201" t="s">
        <v>128</v>
      </c>
      <c r="AU133" s="201" t="s">
        <v>88</v>
      </c>
      <c r="AY133" s="15" t="s">
        <v>126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5" t="s">
        <v>86</v>
      </c>
      <c r="BK133" s="202">
        <f>ROUND(I133*H133,2)</f>
        <v>0</v>
      </c>
      <c r="BL133" s="15" t="s">
        <v>132</v>
      </c>
      <c r="BM133" s="201" t="s">
        <v>357</v>
      </c>
    </row>
    <row r="134" spans="2:65" s="1" customFormat="1" ht="16.5" customHeight="1">
      <c r="B134" s="32"/>
      <c r="C134" s="190" t="s">
        <v>153</v>
      </c>
      <c r="D134" s="190" t="s">
        <v>128</v>
      </c>
      <c r="E134" s="191" t="s">
        <v>160</v>
      </c>
      <c r="F134" s="192" t="s">
        <v>161</v>
      </c>
      <c r="G134" s="193" t="s">
        <v>162</v>
      </c>
      <c r="H134" s="194">
        <v>4.5</v>
      </c>
      <c r="I134" s="195"/>
      <c r="J134" s="196">
        <f>ROUND(I134*H134,2)</f>
        <v>0</v>
      </c>
      <c r="K134" s="192" t="s">
        <v>1</v>
      </c>
      <c r="L134" s="36"/>
      <c r="M134" s="197" t="s">
        <v>1</v>
      </c>
      <c r="N134" s="198" t="s">
        <v>43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01" t="s">
        <v>132</v>
      </c>
      <c r="AT134" s="201" t="s">
        <v>128</v>
      </c>
      <c r="AU134" s="201" t="s">
        <v>88</v>
      </c>
      <c r="AY134" s="15" t="s">
        <v>126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5" t="s">
        <v>86</v>
      </c>
      <c r="BK134" s="202">
        <f>ROUND(I134*H134,2)</f>
        <v>0</v>
      </c>
      <c r="BL134" s="15" t="s">
        <v>132</v>
      </c>
      <c r="BM134" s="201" t="s">
        <v>358</v>
      </c>
    </row>
    <row r="135" spans="2:51" s="12" customFormat="1" ht="12">
      <c r="B135" s="206"/>
      <c r="C135" s="207"/>
      <c r="D135" s="203" t="s">
        <v>146</v>
      </c>
      <c r="E135" s="208" t="s">
        <v>1</v>
      </c>
      <c r="F135" s="209" t="s">
        <v>359</v>
      </c>
      <c r="G135" s="207"/>
      <c r="H135" s="210">
        <v>4.5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146</v>
      </c>
      <c r="AU135" s="216" t="s">
        <v>88</v>
      </c>
      <c r="AV135" s="12" t="s">
        <v>88</v>
      </c>
      <c r="AW135" s="12" t="s">
        <v>33</v>
      </c>
      <c r="AX135" s="12" t="s">
        <v>86</v>
      </c>
      <c r="AY135" s="216" t="s">
        <v>126</v>
      </c>
    </row>
    <row r="136" spans="2:65" s="1" customFormat="1" ht="24" customHeight="1">
      <c r="B136" s="32"/>
      <c r="C136" s="190" t="s">
        <v>159</v>
      </c>
      <c r="D136" s="190" t="s">
        <v>128</v>
      </c>
      <c r="E136" s="191" t="s">
        <v>208</v>
      </c>
      <c r="F136" s="192" t="s">
        <v>209</v>
      </c>
      <c r="G136" s="193" t="s">
        <v>144</v>
      </c>
      <c r="H136" s="194">
        <v>40.26</v>
      </c>
      <c r="I136" s="195"/>
      <c r="J136" s="196">
        <f>ROUND(I136*H136,2)</f>
        <v>0</v>
      </c>
      <c r="K136" s="192" t="s">
        <v>157</v>
      </c>
      <c r="L136" s="36"/>
      <c r="M136" s="197" t="s">
        <v>1</v>
      </c>
      <c r="N136" s="198" t="s">
        <v>43</v>
      </c>
      <c r="O136" s="64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01" t="s">
        <v>132</v>
      </c>
      <c r="AT136" s="201" t="s">
        <v>128</v>
      </c>
      <c r="AU136" s="201" t="s">
        <v>88</v>
      </c>
      <c r="AY136" s="15" t="s">
        <v>126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5" t="s">
        <v>86</v>
      </c>
      <c r="BK136" s="202">
        <f>ROUND(I136*H136,2)</f>
        <v>0</v>
      </c>
      <c r="BL136" s="15" t="s">
        <v>132</v>
      </c>
      <c r="BM136" s="201" t="s">
        <v>360</v>
      </c>
    </row>
    <row r="137" spans="2:65" s="1" customFormat="1" ht="24" customHeight="1">
      <c r="B137" s="32"/>
      <c r="C137" s="190" t="s">
        <v>165</v>
      </c>
      <c r="D137" s="190" t="s">
        <v>128</v>
      </c>
      <c r="E137" s="191" t="s">
        <v>361</v>
      </c>
      <c r="F137" s="192" t="s">
        <v>362</v>
      </c>
      <c r="G137" s="193" t="s">
        <v>162</v>
      </c>
      <c r="H137" s="194">
        <v>9.9</v>
      </c>
      <c r="I137" s="195"/>
      <c r="J137" s="196">
        <f>ROUND(I137*H137,2)</f>
        <v>0</v>
      </c>
      <c r="K137" s="192" t="s">
        <v>363</v>
      </c>
      <c r="L137" s="36"/>
      <c r="M137" s="197" t="s">
        <v>1</v>
      </c>
      <c r="N137" s="198" t="s">
        <v>43</v>
      </c>
      <c r="O137" s="64"/>
      <c r="P137" s="199">
        <f>O137*H137</f>
        <v>0</v>
      </c>
      <c r="Q137" s="199">
        <v>0</v>
      </c>
      <c r="R137" s="199">
        <f>Q137*H137</f>
        <v>0</v>
      </c>
      <c r="S137" s="199">
        <v>0.018</v>
      </c>
      <c r="T137" s="200">
        <f>S137*H137</f>
        <v>0.1782</v>
      </c>
      <c r="AR137" s="201" t="s">
        <v>132</v>
      </c>
      <c r="AT137" s="201" t="s">
        <v>128</v>
      </c>
      <c r="AU137" s="201" t="s">
        <v>88</v>
      </c>
      <c r="AY137" s="15" t="s">
        <v>126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5" t="s">
        <v>86</v>
      </c>
      <c r="BK137" s="202">
        <f>ROUND(I137*H137,2)</f>
        <v>0</v>
      </c>
      <c r="BL137" s="15" t="s">
        <v>132</v>
      </c>
      <c r="BM137" s="201" t="s">
        <v>364</v>
      </c>
    </row>
    <row r="138" spans="2:51" s="12" customFormat="1" ht="12">
      <c r="B138" s="206"/>
      <c r="C138" s="207"/>
      <c r="D138" s="203" t="s">
        <v>146</v>
      </c>
      <c r="E138" s="208" t="s">
        <v>1</v>
      </c>
      <c r="F138" s="209" t="s">
        <v>365</v>
      </c>
      <c r="G138" s="207"/>
      <c r="H138" s="210">
        <v>9.9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146</v>
      </c>
      <c r="AU138" s="216" t="s">
        <v>88</v>
      </c>
      <c r="AV138" s="12" t="s">
        <v>88</v>
      </c>
      <c r="AW138" s="12" t="s">
        <v>33</v>
      </c>
      <c r="AX138" s="12" t="s">
        <v>86</v>
      </c>
      <c r="AY138" s="216" t="s">
        <v>126</v>
      </c>
    </row>
    <row r="139" spans="2:65" s="1" customFormat="1" ht="24" customHeight="1">
      <c r="B139" s="32"/>
      <c r="C139" s="190" t="s">
        <v>170</v>
      </c>
      <c r="D139" s="190" t="s">
        <v>128</v>
      </c>
      <c r="E139" s="191" t="s">
        <v>366</v>
      </c>
      <c r="F139" s="192" t="s">
        <v>367</v>
      </c>
      <c r="G139" s="193" t="s">
        <v>162</v>
      </c>
      <c r="H139" s="194">
        <v>9.9</v>
      </c>
      <c r="I139" s="195"/>
      <c r="J139" s="196">
        <f>ROUND(I139*H139,2)</f>
        <v>0</v>
      </c>
      <c r="K139" s="192" t="s">
        <v>363</v>
      </c>
      <c r="L139" s="36"/>
      <c r="M139" s="197" t="s">
        <v>1</v>
      </c>
      <c r="N139" s="198" t="s">
        <v>43</v>
      </c>
      <c r="O139" s="64"/>
      <c r="P139" s="199">
        <f>O139*H139</f>
        <v>0</v>
      </c>
      <c r="Q139" s="199">
        <v>0.034</v>
      </c>
      <c r="R139" s="199">
        <f>Q139*H139</f>
        <v>0.3366</v>
      </c>
      <c r="S139" s="199">
        <v>0</v>
      </c>
      <c r="T139" s="200">
        <f>S139*H139</f>
        <v>0</v>
      </c>
      <c r="AR139" s="201" t="s">
        <v>132</v>
      </c>
      <c r="AT139" s="201" t="s">
        <v>128</v>
      </c>
      <c r="AU139" s="201" t="s">
        <v>88</v>
      </c>
      <c r="AY139" s="15" t="s">
        <v>126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5" t="s">
        <v>86</v>
      </c>
      <c r="BK139" s="202">
        <f>ROUND(I139*H139,2)</f>
        <v>0</v>
      </c>
      <c r="BL139" s="15" t="s">
        <v>132</v>
      </c>
      <c r="BM139" s="201" t="s">
        <v>368</v>
      </c>
    </row>
    <row r="140" spans="2:63" s="11" customFormat="1" ht="22.9" customHeight="1">
      <c r="B140" s="174"/>
      <c r="C140" s="175"/>
      <c r="D140" s="176" t="s">
        <v>77</v>
      </c>
      <c r="E140" s="188" t="s">
        <v>141</v>
      </c>
      <c r="F140" s="188" t="s">
        <v>211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SUM(P141:P161)</f>
        <v>0</v>
      </c>
      <c r="Q140" s="182"/>
      <c r="R140" s="183">
        <f>SUM(R141:R161)</f>
        <v>24.876324899999997</v>
      </c>
      <c r="S140" s="182"/>
      <c r="T140" s="184">
        <f>SUM(T141:T161)</f>
        <v>0.021</v>
      </c>
      <c r="AR140" s="185" t="s">
        <v>86</v>
      </c>
      <c r="AT140" s="186" t="s">
        <v>77</v>
      </c>
      <c r="AU140" s="186" t="s">
        <v>86</v>
      </c>
      <c r="AY140" s="185" t="s">
        <v>126</v>
      </c>
      <c r="BK140" s="187">
        <f>SUM(BK141:BK161)</f>
        <v>0</v>
      </c>
    </row>
    <row r="141" spans="2:65" s="1" customFormat="1" ht="24" customHeight="1">
      <c r="B141" s="32"/>
      <c r="C141" s="190" t="s">
        <v>176</v>
      </c>
      <c r="D141" s="190" t="s">
        <v>128</v>
      </c>
      <c r="E141" s="191" t="s">
        <v>154</v>
      </c>
      <c r="F141" s="192" t="s">
        <v>155</v>
      </c>
      <c r="G141" s="193" t="s">
        <v>156</v>
      </c>
      <c r="H141" s="194">
        <v>10</v>
      </c>
      <c r="I141" s="195"/>
      <c r="J141" s="196">
        <f>ROUND(I141*H141,2)</f>
        <v>0</v>
      </c>
      <c r="K141" s="192" t="s">
        <v>157</v>
      </c>
      <c r="L141" s="36"/>
      <c r="M141" s="197" t="s">
        <v>1</v>
      </c>
      <c r="N141" s="198" t="s">
        <v>43</v>
      </c>
      <c r="O141" s="64"/>
      <c r="P141" s="199">
        <f>O141*H141</f>
        <v>0</v>
      </c>
      <c r="Q141" s="199">
        <v>0.01715</v>
      </c>
      <c r="R141" s="199">
        <f>Q141*H141</f>
        <v>0.17149999999999999</v>
      </c>
      <c r="S141" s="199">
        <v>0</v>
      </c>
      <c r="T141" s="200">
        <f>S141*H141</f>
        <v>0</v>
      </c>
      <c r="AR141" s="201" t="s">
        <v>132</v>
      </c>
      <c r="AT141" s="201" t="s">
        <v>128</v>
      </c>
      <c r="AU141" s="201" t="s">
        <v>88</v>
      </c>
      <c r="AY141" s="15" t="s">
        <v>126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5" t="s">
        <v>86</v>
      </c>
      <c r="BK141" s="202">
        <f>ROUND(I141*H141,2)</f>
        <v>0</v>
      </c>
      <c r="BL141" s="15" t="s">
        <v>132</v>
      </c>
      <c r="BM141" s="201" t="s">
        <v>369</v>
      </c>
    </row>
    <row r="142" spans="2:51" s="12" customFormat="1" ht="12">
      <c r="B142" s="206"/>
      <c r="C142" s="207"/>
      <c r="D142" s="203" t="s">
        <v>146</v>
      </c>
      <c r="E142" s="208" t="s">
        <v>1</v>
      </c>
      <c r="F142" s="209" t="s">
        <v>370</v>
      </c>
      <c r="G142" s="207"/>
      <c r="H142" s="210">
        <v>10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146</v>
      </c>
      <c r="AU142" s="216" t="s">
        <v>88</v>
      </c>
      <c r="AV142" s="12" t="s">
        <v>88</v>
      </c>
      <c r="AW142" s="12" t="s">
        <v>33</v>
      </c>
      <c r="AX142" s="12" t="s">
        <v>86</v>
      </c>
      <c r="AY142" s="216" t="s">
        <v>126</v>
      </c>
    </row>
    <row r="143" spans="2:65" s="1" customFormat="1" ht="16.5" customHeight="1">
      <c r="B143" s="32"/>
      <c r="C143" s="190" t="s">
        <v>182</v>
      </c>
      <c r="D143" s="190" t="s">
        <v>128</v>
      </c>
      <c r="E143" s="191" t="s">
        <v>371</v>
      </c>
      <c r="F143" s="192" t="s">
        <v>372</v>
      </c>
      <c r="G143" s="193" t="s">
        <v>373</v>
      </c>
      <c r="H143" s="194">
        <v>100</v>
      </c>
      <c r="I143" s="195"/>
      <c r="J143" s="196">
        <f>ROUND(I143*H143,2)</f>
        <v>0</v>
      </c>
      <c r="K143" s="192" t="s">
        <v>1</v>
      </c>
      <c r="L143" s="36"/>
      <c r="M143" s="197" t="s">
        <v>1</v>
      </c>
      <c r="N143" s="198" t="s">
        <v>43</v>
      </c>
      <c r="O143" s="64"/>
      <c r="P143" s="199">
        <f>O143*H143</f>
        <v>0</v>
      </c>
      <c r="Q143" s="199">
        <v>0.0011600923</v>
      </c>
      <c r="R143" s="199">
        <f>Q143*H143</f>
        <v>0.11600923</v>
      </c>
      <c r="S143" s="199">
        <v>1E-05</v>
      </c>
      <c r="T143" s="200">
        <f>S143*H143</f>
        <v>0.001</v>
      </c>
      <c r="AR143" s="201" t="s">
        <v>132</v>
      </c>
      <c r="AT143" s="201" t="s">
        <v>128</v>
      </c>
      <c r="AU143" s="201" t="s">
        <v>88</v>
      </c>
      <c r="AY143" s="15" t="s">
        <v>126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5" t="s">
        <v>86</v>
      </c>
      <c r="BK143" s="202">
        <f>ROUND(I143*H143,2)</f>
        <v>0</v>
      </c>
      <c r="BL143" s="15" t="s">
        <v>132</v>
      </c>
      <c r="BM143" s="201" t="s">
        <v>374</v>
      </c>
    </row>
    <row r="144" spans="2:47" s="1" customFormat="1" ht="39">
      <c r="B144" s="32"/>
      <c r="C144" s="33"/>
      <c r="D144" s="203" t="s">
        <v>134</v>
      </c>
      <c r="E144" s="33"/>
      <c r="F144" s="204" t="s">
        <v>375</v>
      </c>
      <c r="G144" s="33"/>
      <c r="H144" s="33"/>
      <c r="I144" s="108"/>
      <c r="J144" s="33"/>
      <c r="K144" s="33"/>
      <c r="L144" s="36"/>
      <c r="M144" s="205"/>
      <c r="N144" s="64"/>
      <c r="O144" s="64"/>
      <c r="P144" s="64"/>
      <c r="Q144" s="64"/>
      <c r="R144" s="64"/>
      <c r="S144" s="64"/>
      <c r="T144" s="65"/>
      <c r="AT144" s="15" t="s">
        <v>134</v>
      </c>
      <c r="AU144" s="15" t="s">
        <v>88</v>
      </c>
    </row>
    <row r="145" spans="2:65" s="1" customFormat="1" ht="24" customHeight="1">
      <c r="B145" s="32"/>
      <c r="C145" s="190" t="s">
        <v>189</v>
      </c>
      <c r="D145" s="190" t="s">
        <v>128</v>
      </c>
      <c r="E145" s="191" t="s">
        <v>376</v>
      </c>
      <c r="F145" s="192" t="s">
        <v>377</v>
      </c>
      <c r="G145" s="193" t="s">
        <v>144</v>
      </c>
      <c r="H145" s="194">
        <v>4.995</v>
      </c>
      <c r="I145" s="195"/>
      <c r="J145" s="196">
        <f>ROUND(I145*H145,2)</f>
        <v>0</v>
      </c>
      <c r="K145" s="192" t="s">
        <v>139</v>
      </c>
      <c r="L145" s="36"/>
      <c r="M145" s="197" t="s">
        <v>1</v>
      </c>
      <c r="N145" s="198" t="s">
        <v>43</v>
      </c>
      <c r="O145" s="64"/>
      <c r="P145" s="199">
        <f>O145*H145</f>
        <v>0</v>
      </c>
      <c r="Q145" s="199">
        <v>3.85724</v>
      </c>
      <c r="R145" s="199">
        <f>Q145*H145</f>
        <v>19.2669138</v>
      </c>
      <c r="S145" s="199">
        <v>0</v>
      </c>
      <c r="T145" s="200">
        <f>S145*H145</f>
        <v>0</v>
      </c>
      <c r="AR145" s="201" t="s">
        <v>132</v>
      </c>
      <c r="AT145" s="201" t="s">
        <v>128</v>
      </c>
      <c r="AU145" s="201" t="s">
        <v>88</v>
      </c>
      <c r="AY145" s="15" t="s">
        <v>126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5" t="s">
        <v>86</v>
      </c>
      <c r="BK145" s="202">
        <f>ROUND(I145*H145,2)</f>
        <v>0</v>
      </c>
      <c r="BL145" s="15" t="s">
        <v>132</v>
      </c>
      <c r="BM145" s="201" t="s">
        <v>378</v>
      </c>
    </row>
    <row r="146" spans="2:51" s="12" customFormat="1" ht="12">
      <c r="B146" s="206"/>
      <c r="C146" s="207"/>
      <c r="D146" s="203" t="s">
        <v>146</v>
      </c>
      <c r="E146" s="208" t="s">
        <v>1</v>
      </c>
      <c r="F146" s="209" t="s">
        <v>379</v>
      </c>
      <c r="G146" s="207"/>
      <c r="H146" s="210">
        <v>2.775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146</v>
      </c>
      <c r="AU146" s="216" t="s">
        <v>88</v>
      </c>
      <c r="AV146" s="12" t="s">
        <v>88</v>
      </c>
      <c r="AW146" s="12" t="s">
        <v>33</v>
      </c>
      <c r="AX146" s="12" t="s">
        <v>78</v>
      </c>
      <c r="AY146" s="216" t="s">
        <v>126</v>
      </c>
    </row>
    <row r="147" spans="2:51" s="12" customFormat="1" ht="12">
      <c r="B147" s="206"/>
      <c r="C147" s="207"/>
      <c r="D147" s="203" t="s">
        <v>146</v>
      </c>
      <c r="E147" s="208" t="s">
        <v>1</v>
      </c>
      <c r="F147" s="209" t="s">
        <v>380</v>
      </c>
      <c r="G147" s="207"/>
      <c r="H147" s="210">
        <v>2.22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146</v>
      </c>
      <c r="AU147" s="216" t="s">
        <v>88</v>
      </c>
      <c r="AV147" s="12" t="s">
        <v>88</v>
      </c>
      <c r="AW147" s="12" t="s">
        <v>33</v>
      </c>
      <c r="AX147" s="12" t="s">
        <v>78</v>
      </c>
      <c r="AY147" s="216" t="s">
        <v>126</v>
      </c>
    </row>
    <row r="148" spans="2:51" s="13" customFormat="1" ht="12">
      <c r="B148" s="217"/>
      <c r="C148" s="218"/>
      <c r="D148" s="203" t="s">
        <v>146</v>
      </c>
      <c r="E148" s="219" t="s">
        <v>1</v>
      </c>
      <c r="F148" s="220" t="s">
        <v>149</v>
      </c>
      <c r="G148" s="218"/>
      <c r="H148" s="221">
        <v>4.995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146</v>
      </c>
      <c r="AU148" s="227" t="s">
        <v>88</v>
      </c>
      <c r="AV148" s="13" t="s">
        <v>132</v>
      </c>
      <c r="AW148" s="13" t="s">
        <v>33</v>
      </c>
      <c r="AX148" s="13" t="s">
        <v>86</v>
      </c>
      <c r="AY148" s="227" t="s">
        <v>126</v>
      </c>
    </row>
    <row r="149" spans="2:65" s="1" customFormat="1" ht="24" customHeight="1">
      <c r="B149" s="32"/>
      <c r="C149" s="190" t="s">
        <v>195</v>
      </c>
      <c r="D149" s="190" t="s">
        <v>128</v>
      </c>
      <c r="E149" s="191" t="s">
        <v>171</v>
      </c>
      <c r="F149" s="192" t="s">
        <v>172</v>
      </c>
      <c r="G149" s="193" t="s">
        <v>173</v>
      </c>
      <c r="H149" s="194">
        <v>10</v>
      </c>
      <c r="I149" s="195"/>
      <c r="J149" s="196">
        <f>ROUND(I149*H149,2)</f>
        <v>0</v>
      </c>
      <c r="K149" s="192" t="s">
        <v>157</v>
      </c>
      <c r="L149" s="36"/>
      <c r="M149" s="197" t="s">
        <v>1</v>
      </c>
      <c r="N149" s="198" t="s">
        <v>43</v>
      </c>
      <c r="O149" s="64"/>
      <c r="P149" s="199">
        <f>O149*H149</f>
        <v>0</v>
      </c>
      <c r="Q149" s="199">
        <v>6E-05</v>
      </c>
      <c r="R149" s="199">
        <f>Q149*H149</f>
        <v>0.0006000000000000001</v>
      </c>
      <c r="S149" s="199">
        <v>0.002</v>
      </c>
      <c r="T149" s="200">
        <f>S149*H149</f>
        <v>0.02</v>
      </c>
      <c r="AR149" s="201" t="s">
        <v>132</v>
      </c>
      <c r="AT149" s="201" t="s">
        <v>128</v>
      </c>
      <c r="AU149" s="201" t="s">
        <v>88</v>
      </c>
      <c r="AY149" s="15" t="s">
        <v>126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5" t="s">
        <v>86</v>
      </c>
      <c r="BK149" s="202">
        <f>ROUND(I149*H149,2)</f>
        <v>0</v>
      </c>
      <c r="BL149" s="15" t="s">
        <v>132</v>
      </c>
      <c r="BM149" s="201" t="s">
        <v>381</v>
      </c>
    </row>
    <row r="150" spans="2:51" s="12" customFormat="1" ht="12">
      <c r="B150" s="206"/>
      <c r="C150" s="207"/>
      <c r="D150" s="203" t="s">
        <v>146</v>
      </c>
      <c r="E150" s="208" t="s">
        <v>1</v>
      </c>
      <c r="F150" s="209" t="s">
        <v>370</v>
      </c>
      <c r="G150" s="207"/>
      <c r="H150" s="210">
        <v>10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146</v>
      </c>
      <c r="AU150" s="216" t="s">
        <v>88</v>
      </c>
      <c r="AV150" s="12" t="s">
        <v>88</v>
      </c>
      <c r="AW150" s="12" t="s">
        <v>33</v>
      </c>
      <c r="AX150" s="12" t="s">
        <v>86</v>
      </c>
      <c r="AY150" s="216" t="s">
        <v>126</v>
      </c>
    </row>
    <row r="151" spans="2:65" s="1" customFormat="1" ht="24" customHeight="1">
      <c r="B151" s="32"/>
      <c r="C151" s="190" t="s">
        <v>199</v>
      </c>
      <c r="D151" s="190" t="s">
        <v>128</v>
      </c>
      <c r="E151" s="191" t="s">
        <v>213</v>
      </c>
      <c r="F151" s="192" t="s">
        <v>214</v>
      </c>
      <c r="G151" s="193" t="s">
        <v>144</v>
      </c>
      <c r="H151" s="194">
        <v>1.87</v>
      </c>
      <c r="I151" s="195"/>
      <c r="J151" s="196">
        <f>ROUND(I151*H151,2)</f>
        <v>0</v>
      </c>
      <c r="K151" s="192" t="s">
        <v>139</v>
      </c>
      <c r="L151" s="36"/>
      <c r="M151" s="197" t="s">
        <v>1</v>
      </c>
      <c r="N151" s="198" t="s">
        <v>43</v>
      </c>
      <c r="O151" s="64"/>
      <c r="P151" s="199">
        <f>O151*H151</f>
        <v>0</v>
      </c>
      <c r="Q151" s="199">
        <v>2.80894</v>
      </c>
      <c r="R151" s="199">
        <f>Q151*H151</f>
        <v>5.252717800000001</v>
      </c>
      <c r="S151" s="199">
        <v>0</v>
      </c>
      <c r="T151" s="200">
        <f>S151*H151</f>
        <v>0</v>
      </c>
      <c r="AR151" s="201" t="s">
        <v>132</v>
      </c>
      <c r="AT151" s="201" t="s">
        <v>128</v>
      </c>
      <c r="AU151" s="201" t="s">
        <v>88</v>
      </c>
      <c r="AY151" s="15" t="s">
        <v>126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5" t="s">
        <v>86</v>
      </c>
      <c r="BK151" s="202">
        <f>ROUND(I151*H151,2)</f>
        <v>0</v>
      </c>
      <c r="BL151" s="15" t="s">
        <v>132</v>
      </c>
      <c r="BM151" s="201" t="s">
        <v>382</v>
      </c>
    </row>
    <row r="152" spans="2:51" s="12" customFormat="1" ht="12">
      <c r="B152" s="206"/>
      <c r="C152" s="207"/>
      <c r="D152" s="203" t="s">
        <v>146</v>
      </c>
      <c r="E152" s="208" t="s">
        <v>1</v>
      </c>
      <c r="F152" s="209" t="s">
        <v>383</v>
      </c>
      <c r="G152" s="207"/>
      <c r="H152" s="210">
        <v>1.169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146</v>
      </c>
      <c r="AU152" s="216" t="s">
        <v>88</v>
      </c>
      <c r="AV152" s="12" t="s">
        <v>88</v>
      </c>
      <c r="AW152" s="12" t="s">
        <v>33</v>
      </c>
      <c r="AX152" s="12" t="s">
        <v>78</v>
      </c>
      <c r="AY152" s="216" t="s">
        <v>126</v>
      </c>
    </row>
    <row r="153" spans="2:51" s="12" customFormat="1" ht="12">
      <c r="B153" s="206"/>
      <c r="C153" s="207"/>
      <c r="D153" s="203" t="s">
        <v>146</v>
      </c>
      <c r="E153" s="208" t="s">
        <v>1</v>
      </c>
      <c r="F153" s="209" t="s">
        <v>384</v>
      </c>
      <c r="G153" s="207"/>
      <c r="H153" s="210">
        <v>0.701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146</v>
      </c>
      <c r="AU153" s="216" t="s">
        <v>88</v>
      </c>
      <c r="AV153" s="12" t="s">
        <v>88</v>
      </c>
      <c r="AW153" s="12" t="s">
        <v>33</v>
      </c>
      <c r="AX153" s="12" t="s">
        <v>78</v>
      </c>
      <c r="AY153" s="216" t="s">
        <v>126</v>
      </c>
    </row>
    <row r="154" spans="2:51" s="13" customFormat="1" ht="12">
      <c r="B154" s="217"/>
      <c r="C154" s="218"/>
      <c r="D154" s="203" t="s">
        <v>146</v>
      </c>
      <c r="E154" s="219" t="s">
        <v>1</v>
      </c>
      <c r="F154" s="220" t="s">
        <v>149</v>
      </c>
      <c r="G154" s="218"/>
      <c r="H154" s="221">
        <v>1.87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146</v>
      </c>
      <c r="AU154" s="227" t="s">
        <v>88</v>
      </c>
      <c r="AV154" s="13" t="s">
        <v>132</v>
      </c>
      <c r="AW154" s="13" t="s">
        <v>33</v>
      </c>
      <c r="AX154" s="13" t="s">
        <v>86</v>
      </c>
      <c r="AY154" s="227" t="s">
        <v>126</v>
      </c>
    </row>
    <row r="155" spans="2:65" s="1" customFormat="1" ht="16.5" customHeight="1">
      <c r="B155" s="32"/>
      <c r="C155" s="190" t="s">
        <v>203</v>
      </c>
      <c r="D155" s="190" t="s">
        <v>128</v>
      </c>
      <c r="E155" s="191" t="s">
        <v>219</v>
      </c>
      <c r="F155" s="192" t="s">
        <v>220</v>
      </c>
      <c r="G155" s="193" t="s">
        <v>162</v>
      </c>
      <c r="H155" s="194">
        <v>6.27</v>
      </c>
      <c r="I155" s="195"/>
      <c r="J155" s="196">
        <f>ROUND(I155*H155,2)</f>
        <v>0</v>
      </c>
      <c r="K155" s="192" t="s">
        <v>157</v>
      </c>
      <c r="L155" s="36"/>
      <c r="M155" s="197" t="s">
        <v>1</v>
      </c>
      <c r="N155" s="198" t="s">
        <v>43</v>
      </c>
      <c r="O155" s="64"/>
      <c r="P155" s="199">
        <f>O155*H155</f>
        <v>0</v>
      </c>
      <c r="Q155" s="199">
        <v>0.00726</v>
      </c>
      <c r="R155" s="199">
        <f>Q155*H155</f>
        <v>0.0455202</v>
      </c>
      <c r="S155" s="199">
        <v>0</v>
      </c>
      <c r="T155" s="200">
        <f>S155*H155</f>
        <v>0</v>
      </c>
      <c r="AR155" s="201" t="s">
        <v>132</v>
      </c>
      <c r="AT155" s="201" t="s">
        <v>128</v>
      </c>
      <c r="AU155" s="201" t="s">
        <v>88</v>
      </c>
      <c r="AY155" s="15" t="s">
        <v>126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5" t="s">
        <v>86</v>
      </c>
      <c r="BK155" s="202">
        <f>ROUND(I155*H155,2)</f>
        <v>0</v>
      </c>
      <c r="BL155" s="15" t="s">
        <v>132</v>
      </c>
      <c r="BM155" s="201" t="s">
        <v>385</v>
      </c>
    </row>
    <row r="156" spans="2:51" s="12" customFormat="1" ht="12">
      <c r="B156" s="206"/>
      <c r="C156" s="207"/>
      <c r="D156" s="203" t="s">
        <v>146</v>
      </c>
      <c r="E156" s="208" t="s">
        <v>1</v>
      </c>
      <c r="F156" s="209" t="s">
        <v>386</v>
      </c>
      <c r="G156" s="207"/>
      <c r="H156" s="210">
        <v>2.585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146</v>
      </c>
      <c r="AU156" s="216" t="s">
        <v>88</v>
      </c>
      <c r="AV156" s="12" t="s">
        <v>88</v>
      </c>
      <c r="AW156" s="12" t="s">
        <v>33</v>
      </c>
      <c r="AX156" s="12" t="s">
        <v>78</v>
      </c>
      <c r="AY156" s="216" t="s">
        <v>126</v>
      </c>
    </row>
    <row r="157" spans="2:51" s="12" customFormat="1" ht="12">
      <c r="B157" s="206"/>
      <c r="C157" s="207"/>
      <c r="D157" s="203" t="s">
        <v>146</v>
      </c>
      <c r="E157" s="208" t="s">
        <v>1</v>
      </c>
      <c r="F157" s="209" t="s">
        <v>387</v>
      </c>
      <c r="G157" s="207"/>
      <c r="H157" s="210">
        <v>3.685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146</v>
      </c>
      <c r="AU157" s="216" t="s">
        <v>88</v>
      </c>
      <c r="AV157" s="12" t="s">
        <v>88</v>
      </c>
      <c r="AW157" s="12" t="s">
        <v>33</v>
      </c>
      <c r="AX157" s="12" t="s">
        <v>78</v>
      </c>
      <c r="AY157" s="216" t="s">
        <v>126</v>
      </c>
    </row>
    <row r="158" spans="2:51" s="13" customFormat="1" ht="12">
      <c r="B158" s="217"/>
      <c r="C158" s="218"/>
      <c r="D158" s="203" t="s">
        <v>146</v>
      </c>
      <c r="E158" s="219" t="s">
        <v>1</v>
      </c>
      <c r="F158" s="220" t="s">
        <v>149</v>
      </c>
      <c r="G158" s="218"/>
      <c r="H158" s="221">
        <v>6.27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146</v>
      </c>
      <c r="AU158" s="227" t="s">
        <v>88</v>
      </c>
      <c r="AV158" s="13" t="s">
        <v>132</v>
      </c>
      <c r="AW158" s="13" t="s">
        <v>33</v>
      </c>
      <c r="AX158" s="13" t="s">
        <v>86</v>
      </c>
      <c r="AY158" s="227" t="s">
        <v>126</v>
      </c>
    </row>
    <row r="159" spans="2:65" s="1" customFormat="1" ht="24" customHeight="1">
      <c r="B159" s="32"/>
      <c r="C159" s="190" t="s">
        <v>8</v>
      </c>
      <c r="D159" s="190" t="s">
        <v>128</v>
      </c>
      <c r="E159" s="191" t="s">
        <v>224</v>
      </c>
      <c r="F159" s="192" t="s">
        <v>225</v>
      </c>
      <c r="G159" s="193" t="s">
        <v>162</v>
      </c>
      <c r="H159" s="194">
        <v>6.27</v>
      </c>
      <c r="I159" s="195"/>
      <c r="J159" s="196">
        <f>ROUND(I159*H159,2)</f>
        <v>0</v>
      </c>
      <c r="K159" s="192" t="s">
        <v>157</v>
      </c>
      <c r="L159" s="36"/>
      <c r="M159" s="197" t="s">
        <v>1</v>
      </c>
      <c r="N159" s="198" t="s">
        <v>43</v>
      </c>
      <c r="O159" s="64"/>
      <c r="P159" s="199">
        <f>O159*H159</f>
        <v>0</v>
      </c>
      <c r="Q159" s="199">
        <v>0.00086</v>
      </c>
      <c r="R159" s="199">
        <f>Q159*H159</f>
        <v>0.0053922</v>
      </c>
      <c r="S159" s="199">
        <v>0</v>
      </c>
      <c r="T159" s="200">
        <f>S159*H159</f>
        <v>0</v>
      </c>
      <c r="AR159" s="201" t="s">
        <v>132</v>
      </c>
      <c r="AT159" s="201" t="s">
        <v>128</v>
      </c>
      <c r="AU159" s="201" t="s">
        <v>88</v>
      </c>
      <c r="AY159" s="15" t="s">
        <v>126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5" t="s">
        <v>86</v>
      </c>
      <c r="BK159" s="202">
        <f>ROUND(I159*H159,2)</f>
        <v>0</v>
      </c>
      <c r="BL159" s="15" t="s">
        <v>132</v>
      </c>
      <c r="BM159" s="201" t="s">
        <v>388</v>
      </c>
    </row>
    <row r="160" spans="2:65" s="1" customFormat="1" ht="24" customHeight="1">
      <c r="B160" s="32"/>
      <c r="C160" s="190" t="s">
        <v>212</v>
      </c>
      <c r="D160" s="190" t="s">
        <v>128</v>
      </c>
      <c r="E160" s="191" t="s">
        <v>233</v>
      </c>
      <c r="F160" s="192" t="s">
        <v>234</v>
      </c>
      <c r="G160" s="193" t="s">
        <v>192</v>
      </c>
      <c r="H160" s="194">
        <v>0.017</v>
      </c>
      <c r="I160" s="195"/>
      <c r="J160" s="196">
        <f>ROUND(I160*H160,2)</f>
        <v>0</v>
      </c>
      <c r="K160" s="192" t="s">
        <v>139</v>
      </c>
      <c r="L160" s="36"/>
      <c r="M160" s="197" t="s">
        <v>1</v>
      </c>
      <c r="N160" s="198" t="s">
        <v>43</v>
      </c>
      <c r="O160" s="64"/>
      <c r="P160" s="199">
        <f>O160*H160</f>
        <v>0</v>
      </c>
      <c r="Q160" s="199">
        <v>1.03951</v>
      </c>
      <c r="R160" s="199">
        <f>Q160*H160</f>
        <v>0.01767167</v>
      </c>
      <c r="S160" s="199">
        <v>0</v>
      </c>
      <c r="T160" s="200">
        <f>S160*H160</f>
        <v>0</v>
      </c>
      <c r="AR160" s="201" t="s">
        <v>132</v>
      </c>
      <c r="AT160" s="201" t="s">
        <v>128</v>
      </c>
      <c r="AU160" s="201" t="s">
        <v>88</v>
      </c>
      <c r="AY160" s="15" t="s">
        <v>126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5" t="s">
        <v>86</v>
      </c>
      <c r="BK160" s="202">
        <f>ROUND(I160*H160,2)</f>
        <v>0</v>
      </c>
      <c r="BL160" s="15" t="s">
        <v>132</v>
      </c>
      <c r="BM160" s="201" t="s">
        <v>389</v>
      </c>
    </row>
    <row r="161" spans="2:51" s="12" customFormat="1" ht="12">
      <c r="B161" s="206"/>
      <c r="C161" s="207"/>
      <c r="D161" s="203" t="s">
        <v>146</v>
      </c>
      <c r="E161" s="208" t="s">
        <v>1</v>
      </c>
      <c r="F161" s="209" t="s">
        <v>390</v>
      </c>
      <c r="G161" s="207"/>
      <c r="H161" s="210">
        <v>0.017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146</v>
      </c>
      <c r="AU161" s="216" t="s">
        <v>88</v>
      </c>
      <c r="AV161" s="12" t="s">
        <v>88</v>
      </c>
      <c r="AW161" s="12" t="s">
        <v>33</v>
      </c>
      <c r="AX161" s="12" t="s">
        <v>86</v>
      </c>
      <c r="AY161" s="216" t="s">
        <v>126</v>
      </c>
    </row>
    <row r="162" spans="2:63" s="11" customFormat="1" ht="22.9" customHeight="1">
      <c r="B162" s="174"/>
      <c r="C162" s="175"/>
      <c r="D162" s="176" t="s">
        <v>77</v>
      </c>
      <c r="E162" s="188" t="s">
        <v>132</v>
      </c>
      <c r="F162" s="188" t="s">
        <v>254</v>
      </c>
      <c r="G162" s="175"/>
      <c r="H162" s="175"/>
      <c r="I162" s="178"/>
      <c r="J162" s="189">
        <f>BK162</f>
        <v>0</v>
      </c>
      <c r="K162" s="175"/>
      <c r="L162" s="180"/>
      <c r="M162" s="181"/>
      <c r="N162" s="182"/>
      <c r="O162" s="182"/>
      <c r="P162" s="183">
        <f>SUM(P163:P171)</f>
        <v>0</v>
      </c>
      <c r="Q162" s="182"/>
      <c r="R162" s="183">
        <f>SUM(R163:R171)</f>
        <v>64.5626027</v>
      </c>
      <c r="S162" s="182"/>
      <c r="T162" s="184">
        <f>SUM(T163:T171)</f>
        <v>0</v>
      </c>
      <c r="AR162" s="185" t="s">
        <v>86</v>
      </c>
      <c r="AT162" s="186" t="s">
        <v>77</v>
      </c>
      <c r="AU162" s="186" t="s">
        <v>86</v>
      </c>
      <c r="AY162" s="185" t="s">
        <v>126</v>
      </c>
      <c r="BK162" s="187">
        <f>SUM(BK163:BK171)</f>
        <v>0</v>
      </c>
    </row>
    <row r="163" spans="2:65" s="1" customFormat="1" ht="24" customHeight="1">
      <c r="B163" s="32"/>
      <c r="C163" s="190" t="s">
        <v>218</v>
      </c>
      <c r="D163" s="190" t="s">
        <v>128</v>
      </c>
      <c r="E163" s="191" t="s">
        <v>256</v>
      </c>
      <c r="F163" s="192" t="s">
        <v>257</v>
      </c>
      <c r="G163" s="193" t="s">
        <v>162</v>
      </c>
      <c r="H163" s="194">
        <v>0.275</v>
      </c>
      <c r="I163" s="195"/>
      <c r="J163" s="196">
        <f>ROUND(I163*H163,2)</f>
        <v>0</v>
      </c>
      <c r="K163" s="192" t="s">
        <v>139</v>
      </c>
      <c r="L163" s="36"/>
      <c r="M163" s="197" t="s">
        <v>1</v>
      </c>
      <c r="N163" s="198" t="s">
        <v>43</v>
      </c>
      <c r="O163" s="64"/>
      <c r="P163" s="199">
        <f>O163*H163</f>
        <v>0</v>
      </c>
      <c r="Q163" s="199">
        <v>0.22798</v>
      </c>
      <c r="R163" s="199">
        <f>Q163*H163</f>
        <v>0.0626945</v>
      </c>
      <c r="S163" s="199">
        <v>0</v>
      </c>
      <c r="T163" s="200">
        <f>S163*H163</f>
        <v>0</v>
      </c>
      <c r="AR163" s="201" t="s">
        <v>132</v>
      </c>
      <c r="AT163" s="201" t="s">
        <v>128</v>
      </c>
      <c r="AU163" s="201" t="s">
        <v>88</v>
      </c>
      <c r="AY163" s="15" t="s">
        <v>126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5" t="s">
        <v>86</v>
      </c>
      <c r="BK163" s="202">
        <f>ROUND(I163*H163,2)</f>
        <v>0</v>
      </c>
      <c r="BL163" s="15" t="s">
        <v>132</v>
      </c>
      <c r="BM163" s="201" t="s">
        <v>391</v>
      </c>
    </row>
    <row r="164" spans="2:51" s="12" customFormat="1" ht="12">
      <c r="B164" s="206"/>
      <c r="C164" s="207"/>
      <c r="D164" s="203" t="s">
        <v>146</v>
      </c>
      <c r="E164" s="208" t="s">
        <v>1</v>
      </c>
      <c r="F164" s="209" t="s">
        <v>392</v>
      </c>
      <c r="G164" s="207"/>
      <c r="H164" s="210">
        <v>0.375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146</v>
      </c>
      <c r="AU164" s="216" t="s">
        <v>88</v>
      </c>
      <c r="AV164" s="12" t="s">
        <v>88</v>
      </c>
      <c r="AW164" s="12" t="s">
        <v>33</v>
      </c>
      <c r="AX164" s="12" t="s">
        <v>78</v>
      </c>
      <c r="AY164" s="216" t="s">
        <v>126</v>
      </c>
    </row>
    <row r="165" spans="2:51" s="12" customFormat="1" ht="12">
      <c r="B165" s="206"/>
      <c r="C165" s="207"/>
      <c r="D165" s="203" t="s">
        <v>146</v>
      </c>
      <c r="E165" s="208" t="s">
        <v>1</v>
      </c>
      <c r="F165" s="209" t="s">
        <v>393</v>
      </c>
      <c r="G165" s="207"/>
      <c r="H165" s="210">
        <v>0.275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146</v>
      </c>
      <c r="AU165" s="216" t="s">
        <v>88</v>
      </c>
      <c r="AV165" s="12" t="s">
        <v>88</v>
      </c>
      <c r="AW165" s="12" t="s">
        <v>33</v>
      </c>
      <c r="AX165" s="12" t="s">
        <v>86</v>
      </c>
      <c r="AY165" s="216" t="s">
        <v>126</v>
      </c>
    </row>
    <row r="166" spans="2:65" s="1" customFormat="1" ht="24" customHeight="1">
      <c r="B166" s="32"/>
      <c r="C166" s="190" t="s">
        <v>223</v>
      </c>
      <c r="D166" s="190" t="s">
        <v>128</v>
      </c>
      <c r="E166" s="191" t="s">
        <v>261</v>
      </c>
      <c r="F166" s="192" t="s">
        <v>262</v>
      </c>
      <c r="G166" s="193" t="s">
        <v>162</v>
      </c>
      <c r="H166" s="194">
        <v>89.25</v>
      </c>
      <c r="I166" s="195"/>
      <c r="J166" s="196">
        <f>ROUND(I166*H166,2)</f>
        <v>0</v>
      </c>
      <c r="K166" s="192" t="s">
        <v>139</v>
      </c>
      <c r="L166" s="36"/>
      <c r="M166" s="197" t="s">
        <v>1</v>
      </c>
      <c r="N166" s="198" t="s">
        <v>43</v>
      </c>
      <c r="O166" s="64"/>
      <c r="P166" s="199">
        <f>O166*H166</f>
        <v>0</v>
      </c>
      <c r="Q166" s="199">
        <v>0.20266</v>
      </c>
      <c r="R166" s="199">
        <f>Q166*H166</f>
        <v>18.087405</v>
      </c>
      <c r="S166" s="199">
        <v>0</v>
      </c>
      <c r="T166" s="200">
        <f>S166*H166</f>
        <v>0</v>
      </c>
      <c r="AR166" s="201" t="s">
        <v>132</v>
      </c>
      <c r="AT166" s="201" t="s">
        <v>128</v>
      </c>
      <c r="AU166" s="201" t="s">
        <v>88</v>
      </c>
      <c r="AY166" s="15" t="s">
        <v>126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5" t="s">
        <v>86</v>
      </c>
      <c r="BK166" s="202">
        <f>ROUND(I166*H166,2)</f>
        <v>0</v>
      </c>
      <c r="BL166" s="15" t="s">
        <v>132</v>
      </c>
      <c r="BM166" s="201" t="s">
        <v>394</v>
      </c>
    </row>
    <row r="167" spans="2:51" s="12" customFormat="1" ht="12">
      <c r="B167" s="206"/>
      <c r="C167" s="207"/>
      <c r="D167" s="203" t="s">
        <v>146</v>
      </c>
      <c r="E167" s="208" t="s">
        <v>1</v>
      </c>
      <c r="F167" s="209" t="s">
        <v>395</v>
      </c>
      <c r="G167" s="207"/>
      <c r="H167" s="210">
        <v>89.25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146</v>
      </c>
      <c r="AU167" s="216" t="s">
        <v>88</v>
      </c>
      <c r="AV167" s="12" t="s">
        <v>88</v>
      </c>
      <c r="AW167" s="12" t="s">
        <v>33</v>
      </c>
      <c r="AX167" s="12" t="s">
        <v>86</v>
      </c>
      <c r="AY167" s="216" t="s">
        <v>126</v>
      </c>
    </row>
    <row r="168" spans="2:65" s="1" customFormat="1" ht="24" customHeight="1">
      <c r="B168" s="32"/>
      <c r="C168" s="190" t="s">
        <v>227</v>
      </c>
      <c r="D168" s="190" t="s">
        <v>128</v>
      </c>
      <c r="E168" s="191" t="s">
        <v>266</v>
      </c>
      <c r="F168" s="192" t="s">
        <v>267</v>
      </c>
      <c r="G168" s="193" t="s">
        <v>144</v>
      </c>
      <c r="H168" s="194">
        <v>19.224</v>
      </c>
      <c r="I168" s="195"/>
      <c r="J168" s="196">
        <f>ROUND(I168*H168,2)</f>
        <v>0</v>
      </c>
      <c r="K168" s="192" t="s">
        <v>139</v>
      </c>
      <c r="L168" s="36"/>
      <c r="M168" s="197" t="s">
        <v>1</v>
      </c>
      <c r="N168" s="198" t="s">
        <v>43</v>
      </c>
      <c r="O168" s="64"/>
      <c r="P168" s="199">
        <f>O168*H168</f>
        <v>0</v>
      </c>
      <c r="Q168" s="199">
        <v>2.4143</v>
      </c>
      <c r="R168" s="199">
        <f>Q168*H168</f>
        <v>46.412503199999996</v>
      </c>
      <c r="S168" s="199">
        <v>0</v>
      </c>
      <c r="T168" s="200">
        <f>S168*H168</f>
        <v>0</v>
      </c>
      <c r="AR168" s="201" t="s">
        <v>132</v>
      </c>
      <c r="AT168" s="201" t="s">
        <v>128</v>
      </c>
      <c r="AU168" s="201" t="s">
        <v>88</v>
      </c>
      <c r="AY168" s="15" t="s">
        <v>126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5" t="s">
        <v>86</v>
      </c>
      <c r="BK168" s="202">
        <f>ROUND(I168*H168,2)</f>
        <v>0</v>
      </c>
      <c r="BL168" s="15" t="s">
        <v>132</v>
      </c>
      <c r="BM168" s="201" t="s">
        <v>396</v>
      </c>
    </row>
    <row r="169" spans="2:51" s="12" customFormat="1" ht="12">
      <c r="B169" s="206"/>
      <c r="C169" s="207"/>
      <c r="D169" s="203" t="s">
        <v>146</v>
      </c>
      <c r="E169" s="208" t="s">
        <v>1</v>
      </c>
      <c r="F169" s="209" t="s">
        <v>397</v>
      </c>
      <c r="G169" s="207"/>
      <c r="H169" s="210">
        <v>19.224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146</v>
      </c>
      <c r="AU169" s="216" t="s">
        <v>88</v>
      </c>
      <c r="AV169" s="12" t="s">
        <v>88</v>
      </c>
      <c r="AW169" s="12" t="s">
        <v>33</v>
      </c>
      <c r="AX169" s="12" t="s">
        <v>86</v>
      </c>
      <c r="AY169" s="216" t="s">
        <v>126</v>
      </c>
    </row>
    <row r="170" spans="2:65" s="1" customFormat="1" ht="16.5" customHeight="1">
      <c r="B170" s="32"/>
      <c r="C170" s="190" t="s">
        <v>232</v>
      </c>
      <c r="D170" s="190" t="s">
        <v>128</v>
      </c>
      <c r="E170" s="191" t="s">
        <v>272</v>
      </c>
      <c r="F170" s="192" t="s">
        <v>273</v>
      </c>
      <c r="G170" s="193" t="s">
        <v>162</v>
      </c>
      <c r="H170" s="194">
        <v>76.5</v>
      </c>
      <c r="I170" s="195"/>
      <c r="J170" s="196">
        <f>ROUND(I170*H170,2)</f>
        <v>0</v>
      </c>
      <c r="K170" s="192" t="s">
        <v>139</v>
      </c>
      <c r="L170" s="36"/>
      <c r="M170" s="197" t="s">
        <v>1</v>
      </c>
      <c r="N170" s="198" t="s">
        <v>43</v>
      </c>
      <c r="O170" s="64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01" t="s">
        <v>132</v>
      </c>
      <c r="AT170" s="201" t="s">
        <v>128</v>
      </c>
      <c r="AU170" s="201" t="s">
        <v>88</v>
      </c>
      <c r="AY170" s="15" t="s">
        <v>126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5" t="s">
        <v>86</v>
      </c>
      <c r="BK170" s="202">
        <f>ROUND(I170*H170,2)</f>
        <v>0</v>
      </c>
      <c r="BL170" s="15" t="s">
        <v>132</v>
      </c>
      <c r="BM170" s="201" t="s">
        <v>398</v>
      </c>
    </row>
    <row r="171" spans="2:51" s="12" customFormat="1" ht="12">
      <c r="B171" s="206"/>
      <c r="C171" s="207"/>
      <c r="D171" s="203" t="s">
        <v>146</v>
      </c>
      <c r="E171" s="208" t="s">
        <v>1</v>
      </c>
      <c r="F171" s="209" t="s">
        <v>399</v>
      </c>
      <c r="G171" s="207"/>
      <c r="H171" s="210">
        <v>76.5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146</v>
      </c>
      <c r="AU171" s="216" t="s">
        <v>88</v>
      </c>
      <c r="AV171" s="12" t="s">
        <v>88</v>
      </c>
      <c r="AW171" s="12" t="s">
        <v>33</v>
      </c>
      <c r="AX171" s="12" t="s">
        <v>86</v>
      </c>
      <c r="AY171" s="216" t="s">
        <v>126</v>
      </c>
    </row>
    <row r="172" spans="2:63" s="11" customFormat="1" ht="22.9" customHeight="1">
      <c r="B172" s="174"/>
      <c r="C172" s="175"/>
      <c r="D172" s="176" t="s">
        <v>77</v>
      </c>
      <c r="E172" s="188" t="s">
        <v>159</v>
      </c>
      <c r="F172" s="188" t="s">
        <v>321</v>
      </c>
      <c r="G172" s="175"/>
      <c r="H172" s="175"/>
      <c r="I172" s="178"/>
      <c r="J172" s="189">
        <f>BK172</f>
        <v>0</v>
      </c>
      <c r="K172" s="175"/>
      <c r="L172" s="180"/>
      <c r="M172" s="181"/>
      <c r="N172" s="182"/>
      <c r="O172" s="182"/>
      <c r="P172" s="183">
        <f>SUM(P173:P177)</f>
        <v>0</v>
      </c>
      <c r="Q172" s="182"/>
      <c r="R172" s="183">
        <f>SUM(R173:R177)</f>
        <v>0.0014804</v>
      </c>
      <c r="S172" s="182"/>
      <c r="T172" s="184">
        <f>SUM(T173:T177)</f>
        <v>0</v>
      </c>
      <c r="AR172" s="185" t="s">
        <v>86</v>
      </c>
      <c r="AT172" s="186" t="s">
        <v>77</v>
      </c>
      <c r="AU172" s="186" t="s">
        <v>86</v>
      </c>
      <c r="AY172" s="185" t="s">
        <v>126</v>
      </c>
      <c r="BK172" s="187">
        <f>SUM(BK173:BK177)</f>
        <v>0</v>
      </c>
    </row>
    <row r="173" spans="2:65" s="1" customFormat="1" ht="16.5" customHeight="1">
      <c r="B173" s="32"/>
      <c r="C173" s="190" t="s">
        <v>7</v>
      </c>
      <c r="D173" s="190" t="s">
        <v>128</v>
      </c>
      <c r="E173" s="191" t="s">
        <v>400</v>
      </c>
      <c r="F173" s="192" t="s">
        <v>401</v>
      </c>
      <c r="G173" s="193" t="s">
        <v>131</v>
      </c>
      <c r="H173" s="194">
        <v>1</v>
      </c>
      <c r="I173" s="195"/>
      <c r="J173" s="196">
        <f>ROUND(I173*H173,2)</f>
        <v>0</v>
      </c>
      <c r="K173" s="192" t="s">
        <v>1</v>
      </c>
      <c r="L173" s="36"/>
      <c r="M173" s="197" t="s">
        <v>1</v>
      </c>
      <c r="N173" s="198" t="s">
        <v>43</v>
      </c>
      <c r="O173" s="64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01" t="s">
        <v>132</v>
      </c>
      <c r="AT173" s="201" t="s">
        <v>128</v>
      </c>
      <c r="AU173" s="201" t="s">
        <v>88</v>
      </c>
      <c r="AY173" s="15" t="s">
        <v>126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5" t="s">
        <v>86</v>
      </c>
      <c r="BK173" s="202">
        <f>ROUND(I173*H173,2)</f>
        <v>0</v>
      </c>
      <c r="BL173" s="15" t="s">
        <v>132</v>
      </c>
      <c r="BM173" s="201" t="s">
        <v>402</v>
      </c>
    </row>
    <row r="174" spans="2:47" s="1" customFormat="1" ht="48.75">
      <c r="B174" s="32"/>
      <c r="C174" s="33"/>
      <c r="D174" s="203" t="s">
        <v>134</v>
      </c>
      <c r="E174" s="33"/>
      <c r="F174" s="204" t="s">
        <v>403</v>
      </c>
      <c r="G174" s="33"/>
      <c r="H174" s="33"/>
      <c r="I174" s="108"/>
      <c r="J174" s="33"/>
      <c r="K174" s="33"/>
      <c r="L174" s="36"/>
      <c r="M174" s="205"/>
      <c r="N174" s="64"/>
      <c r="O174" s="64"/>
      <c r="P174" s="64"/>
      <c r="Q174" s="64"/>
      <c r="R174" s="64"/>
      <c r="S174" s="64"/>
      <c r="T174" s="65"/>
      <c r="AT174" s="15" t="s">
        <v>134</v>
      </c>
      <c r="AU174" s="15" t="s">
        <v>88</v>
      </c>
    </row>
    <row r="175" spans="2:65" s="1" customFormat="1" ht="24" customHeight="1">
      <c r="B175" s="32"/>
      <c r="C175" s="190" t="s">
        <v>244</v>
      </c>
      <c r="D175" s="190" t="s">
        <v>128</v>
      </c>
      <c r="E175" s="191" t="s">
        <v>322</v>
      </c>
      <c r="F175" s="192" t="s">
        <v>323</v>
      </c>
      <c r="G175" s="193" t="s">
        <v>162</v>
      </c>
      <c r="H175" s="194">
        <v>3.54</v>
      </c>
      <c r="I175" s="195"/>
      <c r="J175" s="196">
        <f>ROUND(I175*H175,2)</f>
        <v>0</v>
      </c>
      <c r="K175" s="192" t="s">
        <v>139</v>
      </c>
      <c r="L175" s="36"/>
      <c r="M175" s="197" t="s">
        <v>1</v>
      </c>
      <c r="N175" s="198" t="s">
        <v>43</v>
      </c>
      <c r="O175" s="64"/>
      <c r="P175" s="199">
        <f>O175*H175</f>
        <v>0</v>
      </c>
      <c r="Q175" s="199">
        <v>0.00026</v>
      </c>
      <c r="R175" s="199">
        <f>Q175*H175</f>
        <v>0.0009203999999999999</v>
      </c>
      <c r="S175" s="199">
        <v>0</v>
      </c>
      <c r="T175" s="200">
        <f>S175*H175</f>
        <v>0</v>
      </c>
      <c r="AR175" s="201" t="s">
        <v>132</v>
      </c>
      <c r="AT175" s="201" t="s">
        <v>128</v>
      </c>
      <c r="AU175" s="201" t="s">
        <v>88</v>
      </c>
      <c r="AY175" s="15" t="s">
        <v>126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5" t="s">
        <v>86</v>
      </c>
      <c r="BK175" s="202">
        <f>ROUND(I175*H175,2)</f>
        <v>0</v>
      </c>
      <c r="BL175" s="15" t="s">
        <v>132</v>
      </c>
      <c r="BM175" s="201" t="s">
        <v>404</v>
      </c>
    </row>
    <row r="176" spans="2:51" s="12" customFormat="1" ht="12">
      <c r="B176" s="206"/>
      <c r="C176" s="207"/>
      <c r="D176" s="203" t="s">
        <v>146</v>
      </c>
      <c r="E176" s="208" t="s">
        <v>1</v>
      </c>
      <c r="F176" s="209" t="s">
        <v>405</v>
      </c>
      <c r="G176" s="207"/>
      <c r="H176" s="210">
        <v>3.54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146</v>
      </c>
      <c r="AU176" s="216" t="s">
        <v>88</v>
      </c>
      <c r="AV176" s="12" t="s">
        <v>88</v>
      </c>
      <c r="AW176" s="12" t="s">
        <v>33</v>
      </c>
      <c r="AX176" s="12" t="s">
        <v>86</v>
      </c>
      <c r="AY176" s="216" t="s">
        <v>126</v>
      </c>
    </row>
    <row r="177" spans="2:65" s="1" customFormat="1" ht="16.5" customHeight="1">
      <c r="B177" s="32"/>
      <c r="C177" s="190" t="s">
        <v>249</v>
      </c>
      <c r="D177" s="190" t="s">
        <v>128</v>
      </c>
      <c r="E177" s="191" t="s">
        <v>326</v>
      </c>
      <c r="F177" s="192" t="s">
        <v>327</v>
      </c>
      <c r="G177" s="193" t="s">
        <v>162</v>
      </c>
      <c r="H177" s="194">
        <v>3.5</v>
      </c>
      <c r="I177" s="195"/>
      <c r="J177" s="196">
        <f>ROUND(I177*H177,2)</f>
        <v>0</v>
      </c>
      <c r="K177" s="192" t="s">
        <v>139</v>
      </c>
      <c r="L177" s="36"/>
      <c r="M177" s="197" t="s">
        <v>1</v>
      </c>
      <c r="N177" s="198" t="s">
        <v>43</v>
      </c>
      <c r="O177" s="64"/>
      <c r="P177" s="199">
        <f>O177*H177</f>
        <v>0</v>
      </c>
      <c r="Q177" s="199">
        <v>0.00016</v>
      </c>
      <c r="R177" s="199">
        <f>Q177*H177</f>
        <v>0.0005600000000000001</v>
      </c>
      <c r="S177" s="199">
        <v>0</v>
      </c>
      <c r="T177" s="200">
        <f>S177*H177</f>
        <v>0</v>
      </c>
      <c r="AR177" s="201" t="s">
        <v>132</v>
      </c>
      <c r="AT177" s="201" t="s">
        <v>128</v>
      </c>
      <c r="AU177" s="201" t="s">
        <v>88</v>
      </c>
      <c r="AY177" s="15" t="s">
        <v>126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5" t="s">
        <v>86</v>
      </c>
      <c r="BK177" s="202">
        <f>ROUND(I177*H177,2)</f>
        <v>0</v>
      </c>
      <c r="BL177" s="15" t="s">
        <v>132</v>
      </c>
      <c r="BM177" s="201" t="s">
        <v>406</v>
      </c>
    </row>
    <row r="178" spans="2:63" s="11" customFormat="1" ht="22.9" customHeight="1">
      <c r="B178" s="174"/>
      <c r="C178" s="175"/>
      <c r="D178" s="176" t="s">
        <v>77</v>
      </c>
      <c r="E178" s="188" t="s">
        <v>176</v>
      </c>
      <c r="F178" s="188" t="s">
        <v>329</v>
      </c>
      <c r="G178" s="175"/>
      <c r="H178" s="175"/>
      <c r="I178" s="178"/>
      <c r="J178" s="189">
        <f>BK178</f>
        <v>0</v>
      </c>
      <c r="K178" s="175"/>
      <c r="L178" s="180"/>
      <c r="M178" s="181"/>
      <c r="N178" s="182"/>
      <c r="O178" s="182"/>
      <c r="P178" s="183">
        <f>SUM(P179:P183)</f>
        <v>0</v>
      </c>
      <c r="Q178" s="182"/>
      <c r="R178" s="183">
        <f>SUM(R179:R183)</f>
        <v>0.008083</v>
      </c>
      <c r="S178" s="182"/>
      <c r="T178" s="184">
        <f>SUM(T179:T183)</f>
        <v>0</v>
      </c>
      <c r="AR178" s="185" t="s">
        <v>86</v>
      </c>
      <c r="AT178" s="186" t="s">
        <v>77</v>
      </c>
      <c r="AU178" s="186" t="s">
        <v>86</v>
      </c>
      <c r="AY178" s="185" t="s">
        <v>126</v>
      </c>
      <c r="BK178" s="187">
        <f>SUM(BK179:BK183)</f>
        <v>0</v>
      </c>
    </row>
    <row r="179" spans="2:65" s="1" customFormat="1" ht="24" customHeight="1">
      <c r="B179" s="32"/>
      <c r="C179" s="190" t="s">
        <v>255</v>
      </c>
      <c r="D179" s="190" t="s">
        <v>128</v>
      </c>
      <c r="E179" s="191" t="s">
        <v>330</v>
      </c>
      <c r="F179" s="192" t="s">
        <v>331</v>
      </c>
      <c r="G179" s="193" t="s">
        <v>173</v>
      </c>
      <c r="H179" s="194">
        <v>5.9</v>
      </c>
      <c r="I179" s="195"/>
      <c r="J179" s="196">
        <f>ROUND(I179*H179,2)</f>
        <v>0</v>
      </c>
      <c r="K179" s="192" t="s">
        <v>139</v>
      </c>
      <c r="L179" s="36"/>
      <c r="M179" s="197" t="s">
        <v>1</v>
      </c>
      <c r="N179" s="198" t="s">
        <v>43</v>
      </c>
      <c r="O179" s="64"/>
      <c r="P179" s="199">
        <f>O179*H179</f>
        <v>0</v>
      </c>
      <c r="Q179" s="199">
        <v>0.00137</v>
      </c>
      <c r="R179" s="199">
        <f>Q179*H179</f>
        <v>0.008083</v>
      </c>
      <c r="S179" s="199">
        <v>0</v>
      </c>
      <c r="T179" s="200">
        <f>S179*H179</f>
        <v>0</v>
      </c>
      <c r="AR179" s="201" t="s">
        <v>132</v>
      </c>
      <c r="AT179" s="201" t="s">
        <v>128</v>
      </c>
      <c r="AU179" s="201" t="s">
        <v>88</v>
      </c>
      <c r="AY179" s="15" t="s">
        <v>126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5" t="s">
        <v>86</v>
      </c>
      <c r="BK179" s="202">
        <f>ROUND(I179*H179,2)</f>
        <v>0</v>
      </c>
      <c r="BL179" s="15" t="s">
        <v>132</v>
      </c>
      <c r="BM179" s="201" t="s">
        <v>407</v>
      </c>
    </row>
    <row r="180" spans="2:47" s="1" customFormat="1" ht="19.5">
      <c r="B180" s="32"/>
      <c r="C180" s="33"/>
      <c r="D180" s="203" t="s">
        <v>134</v>
      </c>
      <c r="E180" s="33"/>
      <c r="F180" s="204" t="s">
        <v>333</v>
      </c>
      <c r="G180" s="33"/>
      <c r="H180" s="33"/>
      <c r="I180" s="108"/>
      <c r="J180" s="33"/>
      <c r="K180" s="33"/>
      <c r="L180" s="36"/>
      <c r="M180" s="205"/>
      <c r="N180" s="64"/>
      <c r="O180" s="64"/>
      <c r="P180" s="64"/>
      <c r="Q180" s="64"/>
      <c r="R180" s="64"/>
      <c r="S180" s="64"/>
      <c r="T180" s="65"/>
      <c r="AT180" s="15" t="s">
        <v>134</v>
      </c>
      <c r="AU180" s="15" t="s">
        <v>88</v>
      </c>
    </row>
    <row r="181" spans="2:51" s="12" customFormat="1" ht="12">
      <c r="B181" s="206"/>
      <c r="C181" s="207"/>
      <c r="D181" s="203" t="s">
        <v>146</v>
      </c>
      <c r="E181" s="208" t="s">
        <v>1</v>
      </c>
      <c r="F181" s="209" t="s">
        <v>408</v>
      </c>
      <c r="G181" s="207"/>
      <c r="H181" s="210">
        <v>5.9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146</v>
      </c>
      <c r="AU181" s="216" t="s">
        <v>88</v>
      </c>
      <c r="AV181" s="12" t="s">
        <v>88</v>
      </c>
      <c r="AW181" s="12" t="s">
        <v>33</v>
      </c>
      <c r="AX181" s="12" t="s">
        <v>86</v>
      </c>
      <c r="AY181" s="216" t="s">
        <v>126</v>
      </c>
    </row>
    <row r="182" spans="2:65" s="1" customFormat="1" ht="24" customHeight="1">
      <c r="B182" s="32"/>
      <c r="C182" s="190" t="s">
        <v>260</v>
      </c>
      <c r="D182" s="190" t="s">
        <v>128</v>
      </c>
      <c r="E182" s="191" t="s">
        <v>334</v>
      </c>
      <c r="F182" s="192" t="s">
        <v>335</v>
      </c>
      <c r="G182" s="193" t="s">
        <v>162</v>
      </c>
      <c r="H182" s="194">
        <v>54.28</v>
      </c>
      <c r="I182" s="195"/>
      <c r="J182" s="196">
        <f>ROUND(I182*H182,2)</f>
        <v>0</v>
      </c>
      <c r="K182" s="192" t="s">
        <v>139</v>
      </c>
      <c r="L182" s="36"/>
      <c r="M182" s="197" t="s">
        <v>1</v>
      </c>
      <c r="N182" s="198" t="s">
        <v>43</v>
      </c>
      <c r="O182" s="64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01" t="s">
        <v>132</v>
      </c>
      <c r="AT182" s="201" t="s">
        <v>128</v>
      </c>
      <c r="AU182" s="201" t="s">
        <v>88</v>
      </c>
      <c r="AY182" s="15" t="s">
        <v>126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5" t="s">
        <v>86</v>
      </c>
      <c r="BK182" s="202">
        <f>ROUND(I182*H182,2)</f>
        <v>0</v>
      </c>
      <c r="BL182" s="15" t="s">
        <v>132</v>
      </c>
      <c r="BM182" s="201" t="s">
        <v>409</v>
      </c>
    </row>
    <row r="183" spans="2:51" s="12" customFormat="1" ht="12">
      <c r="B183" s="206"/>
      <c r="C183" s="207"/>
      <c r="D183" s="203" t="s">
        <v>146</v>
      </c>
      <c r="E183" s="208" t="s">
        <v>1</v>
      </c>
      <c r="F183" s="209" t="s">
        <v>410</v>
      </c>
      <c r="G183" s="207"/>
      <c r="H183" s="210">
        <v>54.28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146</v>
      </c>
      <c r="AU183" s="216" t="s">
        <v>88</v>
      </c>
      <c r="AV183" s="12" t="s">
        <v>88</v>
      </c>
      <c r="AW183" s="12" t="s">
        <v>33</v>
      </c>
      <c r="AX183" s="12" t="s">
        <v>86</v>
      </c>
      <c r="AY183" s="216" t="s">
        <v>126</v>
      </c>
    </row>
    <row r="184" spans="2:63" s="11" customFormat="1" ht="22.9" customHeight="1">
      <c r="B184" s="174"/>
      <c r="C184" s="175"/>
      <c r="D184" s="176" t="s">
        <v>77</v>
      </c>
      <c r="E184" s="188" t="s">
        <v>276</v>
      </c>
      <c r="F184" s="188" t="s">
        <v>277</v>
      </c>
      <c r="G184" s="175"/>
      <c r="H184" s="175"/>
      <c r="I184" s="178"/>
      <c r="J184" s="189">
        <f>BK184</f>
        <v>0</v>
      </c>
      <c r="K184" s="175"/>
      <c r="L184" s="180"/>
      <c r="M184" s="181"/>
      <c r="N184" s="182"/>
      <c r="O184" s="182"/>
      <c r="P184" s="183">
        <f>P185</f>
        <v>0</v>
      </c>
      <c r="Q184" s="182"/>
      <c r="R184" s="183">
        <f>R185</f>
        <v>0</v>
      </c>
      <c r="S184" s="182"/>
      <c r="T184" s="184">
        <f>T185</f>
        <v>0</v>
      </c>
      <c r="AR184" s="185" t="s">
        <v>86</v>
      </c>
      <c r="AT184" s="186" t="s">
        <v>77</v>
      </c>
      <c r="AU184" s="186" t="s">
        <v>86</v>
      </c>
      <c r="AY184" s="185" t="s">
        <v>126</v>
      </c>
      <c r="BK184" s="187">
        <f>BK185</f>
        <v>0</v>
      </c>
    </row>
    <row r="185" spans="2:65" s="1" customFormat="1" ht="16.5" customHeight="1">
      <c r="B185" s="32"/>
      <c r="C185" s="190" t="s">
        <v>265</v>
      </c>
      <c r="D185" s="190" t="s">
        <v>128</v>
      </c>
      <c r="E185" s="191" t="s">
        <v>279</v>
      </c>
      <c r="F185" s="192" t="s">
        <v>280</v>
      </c>
      <c r="G185" s="193" t="s">
        <v>192</v>
      </c>
      <c r="H185" s="194">
        <v>89.785</v>
      </c>
      <c r="I185" s="195"/>
      <c r="J185" s="196">
        <f>ROUND(I185*H185,2)</f>
        <v>0</v>
      </c>
      <c r="K185" s="192" t="s">
        <v>139</v>
      </c>
      <c r="L185" s="36"/>
      <c r="M185" s="197" t="s">
        <v>1</v>
      </c>
      <c r="N185" s="198" t="s">
        <v>43</v>
      </c>
      <c r="O185" s="64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AR185" s="201" t="s">
        <v>132</v>
      </c>
      <c r="AT185" s="201" t="s">
        <v>128</v>
      </c>
      <c r="AU185" s="201" t="s">
        <v>88</v>
      </c>
      <c r="AY185" s="15" t="s">
        <v>126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5" t="s">
        <v>86</v>
      </c>
      <c r="BK185" s="202">
        <f>ROUND(I185*H185,2)</f>
        <v>0</v>
      </c>
      <c r="BL185" s="15" t="s">
        <v>132</v>
      </c>
      <c r="BM185" s="201" t="s">
        <v>411</v>
      </c>
    </row>
    <row r="186" spans="2:63" s="11" customFormat="1" ht="25.9" customHeight="1">
      <c r="B186" s="174"/>
      <c r="C186" s="175"/>
      <c r="D186" s="176" t="s">
        <v>77</v>
      </c>
      <c r="E186" s="177" t="s">
        <v>338</v>
      </c>
      <c r="F186" s="177" t="s">
        <v>339</v>
      </c>
      <c r="G186" s="175"/>
      <c r="H186" s="175"/>
      <c r="I186" s="178"/>
      <c r="J186" s="179">
        <f>BK186</f>
        <v>0</v>
      </c>
      <c r="K186" s="175"/>
      <c r="L186" s="180"/>
      <c r="M186" s="181"/>
      <c r="N186" s="182"/>
      <c r="O186" s="182"/>
      <c r="P186" s="183">
        <f>P187</f>
        <v>0</v>
      </c>
      <c r="Q186" s="182"/>
      <c r="R186" s="183">
        <f>R187</f>
        <v>0.0030491999999999993</v>
      </c>
      <c r="S186" s="182"/>
      <c r="T186" s="184">
        <f>T187</f>
        <v>0</v>
      </c>
      <c r="AR186" s="185" t="s">
        <v>88</v>
      </c>
      <c r="AT186" s="186" t="s">
        <v>77</v>
      </c>
      <c r="AU186" s="186" t="s">
        <v>78</v>
      </c>
      <c r="AY186" s="185" t="s">
        <v>126</v>
      </c>
      <c r="BK186" s="187">
        <f>BK187</f>
        <v>0</v>
      </c>
    </row>
    <row r="187" spans="2:63" s="11" customFormat="1" ht="22.9" customHeight="1">
      <c r="B187" s="174"/>
      <c r="C187" s="175"/>
      <c r="D187" s="176" t="s">
        <v>77</v>
      </c>
      <c r="E187" s="188" t="s">
        <v>340</v>
      </c>
      <c r="F187" s="188" t="s">
        <v>341</v>
      </c>
      <c r="G187" s="175"/>
      <c r="H187" s="175"/>
      <c r="I187" s="178"/>
      <c r="J187" s="189">
        <f>BK187</f>
        <v>0</v>
      </c>
      <c r="K187" s="175"/>
      <c r="L187" s="180"/>
      <c r="M187" s="181"/>
      <c r="N187" s="182"/>
      <c r="O187" s="182"/>
      <c r="P187" s="183">
        <f>SUM(P188:P198)</f>
        <v>0</v>
      </c>
      <c r="Q187" s="182"/>
      <c r="R187" s="183">
        <f>SUM(R188:R198)</f>
        <v>0.0030491999999999993</v>
      </c>
      <c r="S187" s="182"/>
      <c r="T187" s="184">
        <f>SUM(T188:T198)</f>
        <v>0</v>
      </c>
      <c r="AR187" s="185" t="s">
        <v>88</v>
      </c>
      <c r="AT187" s="186" t="s">
        <v>77</v>
      </c>
      <c r="AU187" s="186" t="s">
        <v>86</v>
      </c>
      <c r="AY187" s="185" t="s">
        <v>126</v>
      </c>
      <c r="BK187" s="187">
        <f>SUM(BK188:BK198)</f>
        <v>0</v>
      </c>
    </row>
    <row r="188" spans="2:65" s="1" customFormat="1" ht="16.5" customHeight="1">
      <c r="B188" s="32"/>
      <c r="C188" s="190" t="s">
        <v>271</v>
      </c>
      <c r="D188" s="190" t="s">
        <v>128</v>
      </c>
      <c r="E188" s="191" t="s">
        <v>412</v>
      </c>
      <c r="F188" s="192" t="s">
        <v>413</v>
      </c>
      <c r="G188" s="193" t="s">
        <v>131</v>
      </c>
      <c r="H188" s="194">
        <v>1</v>
      </c>
      <c r="I188" s="195"/>
      <c r="J188" s="196">
        <f>ROUND(I188*H188,2)</f>
        <v>0</v>
      </c>
      <c r="K188" s="192" t="s">
        <v>1</v>
      </c>
      <c r="L188" s="36"/>
      <c r="M188" s="197" t="s">
        <v>1</v>
      </c>
      <c r="N188" s="198" t="s">
        <v>43</v>
      </c>
      <c r="O188" s="64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01" t="s">
        <v>212</v>
      </c>
      <c r="AT188" s="201" t="s">
        <v>128</v>
      </c>
      <c r="AU188" s="201" t="s">
        <v>88</v>
      </c>
      <c r="AY188" s="15" t="s">
        <v>126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5" t="s">
        <v>86</v>
      </c>
      <c r="BK188" s="202">
        <f>ROUND(I188*H188,2)</f>
        <v>0</v>
      </c>
      <c r="BL188" s="15" t="s">
        <v>212</v>
      </c>
      <c r="BM188" s="201" t="s">
        <v>414</v>
      </c>
    </row>
    <row r="189" spans="2:47" s="1" customFormat="1" ht="48.75">
      <c r="B189" s="32"/>
      <c r="C189" s="33"/>
      <c r="D189" s="203" t="s">
        <v>134</v>
      </c>
      <c r="E189" s="33"/>
      <c r="F189" s="204" t="s">
        <v>415</v>
      </c>
      <c r="G189" s="33"/>
      <c r="H189" s="33"/>
      <c r="I189" s="108"/>
      <c r="J189" s="33"/>
      <c r="K189" s="33"/>
      <c r="L189" s="36"/>
      <c r="M189" s="205"/>
      <c r="N189" s="64"/>
      <c r="O189" s="64"/>
      <c r="P189" s="64"/>
      <c r="Q189" s="64"/>
      <c r="R189" s="64"/>
      <c r="S189" s="64"/>
      <c r="T189" s="65"/>
      <c r="AT189" s="15" t="s">
        <v>134</v>
      </c>
      <c r="AU189" s="15" t="s">
        <v>88</v>
      </c>
    </row>
    <row r="190" spans="2:65" s="1" customFormat="1" ht="24" customHeight="1">
      <c r="B190" s="32"/>
      <c r="C190" s="190" t="s">
        <v>278</v>
      </c>
      <c r="D190" s="190" t="s">
        <v>128</v>
      </c>
      <c r="E190" s="191" t="s">
        <v>342</v>
      </c>
      <c r="F190" s="192" t="s">
        <v>343</v>
      </c>
      <c r="G190" s="193" t="s">
        <v>162</v>
      </c>
      <c r="H190" s="194">
        <v>11.62</v>
      </c>
      <c r="I190" s="195"/>
      <c r="J190" s="196">
        <f>ROUND(I190*H190,2)</f>
        <v>0</v>
      </c>
      <c r="K190" s="192" t="s">
        <v>139</v>
      </c>
      <c r="L190" s="36"/>
      <c r="M190" s="197" t="s">
        <v>1</v>
      </c>
      <c r="N190" s="198" t="s">
        <v>43</v>
      </c>
      <c r="O190" s="64"/>
      <c r="P190" s="199">
        <f>O190*H190</f>
        <v>0</v>
      </c>
      <c r="Q190" s="199">
        <v>2E-05</v>
      </c>
      <c r="R190" s="199">
        <f>Q190*H190</f>
        <v>0.0002324</v>
      </c>
      <c r="S190" s="199">
        <v>0</v>
      </c>
      <c r="T190" s="200">
        <f>S190*H190</f>
        <v>0</v>
      </c>
      <c r="AR190" s="201" t="s">
        <v>212</v>
      </c>
      <c r="AT190" s="201" t="s">
        <v>128</v>
      </c>
      <c r="AU190" s="201" t="s">
        <v>88</v>
      </c>
      <c r="AY190" s="15" t="s">
        <v>126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5" t="s">
        <v>86</v>
      </c>
      <c r="BK190" s="202">
        <f>ROUND(I190*H190,2)</f>
        <v>0</v>
      </c>
      <c r="BL190" s="15" t="s">
        <v>212</v>
      </c>
      <c r="BM190" s="201" t="s">
        <v>416</v>
      </c>
    </row>
    <row r="191" spans="2:51" s="12" customFormat="1" ht="12">
      <c r="B191" s="206"/>
      <c r="C191" s="207"/>
      <c r="D191" s="203" t="s">
        <v>146</v>
      </c>
      <c r="E191" s="208" t="s">
        <v>1</v>
      </c>
      <c r="F191" s="209" t="s">
        <v>417</v>
      </c>
      <c r="G191" s="207"/>
      <c r="H191" s="210">
        <v>4.69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146</v>
      </c>
      <c r="AU191" s="216" t="s">
        <v>88</v>
      </c>
      <c r="AV191" s="12" t="s">
        <v>88</v>
      </c>
      <c r="AW191" s="12" t="s">
        <v>33</v>
      </c>
      <c r="AX191" s="12" t="s">
        <v>78</v>
      </c>
      <c r="AY191" s="216" t="s">
        <v>126</v>
      </c>
    </row>
    <row r="192" spans="2:51" s="12" customFormat="1" ht="12">
      <c r="B192" s="206"/>
      <c r="C192" s="207"/>
      <c r="D192" s="203" t="s">
        <v>146</v>
      </c>
      <c r="E192" s="208" t="s">
        <v>1</v>
      </c>
      <c r="F192" s="209" t="s">
        <v>418</v>
      </c>
      <c r="G192" s="207"/>
      <c r="H192" s="210">
        <v>6.93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146</v>
      </c>
      <c r="AU192" s="216" t="s">
        <v>88</v>
      </c>
      <c r="AV192" s="12" t="s">
        <v>88</v>
      </c>
      <c r="AW192" s="12" t="s">
        <v>33</v>
      </c>
      <c r="AX192" s="12" t="s">
        <v>78</v>
      </c>
      <c r="AY192" s="216" t="s">
        <v>126</v>
      </c>
    </row>
    <row r="193" spans="2:51" s="13" customFormat="1" ht="12">
      <c r="B193" s="217"/>
      <c r="C193" s="218"/>
      <c r="D193" s="203" t="s">
        <v>146</v>
      </c>
      <c r="E193" s="219" t="s">
        <v>1</v>
      </c>
      <c r="F193" s="220" t="s">
        <v>149</v>
      </c>
      <c r="G193" s="218"/>
      <c r="H193" s="221">
        <v>11.620000000000001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146</v>
      </c>
      <c r="AU193" s="227" t="s">
        <v>88</v>
      </c>
      <c r="AV193" s="13" t="s">
        <v>132</v>
      </c>
      <c r="AW193" s="13" t="s">
        <v>33</v>
      </c>
      <c r="AX193" s="13" t="s">
        <v>86</v>
      </c>
      <c r="AY193" s="227" t="s">
        <v>126</v>
      </c>
    </row>
    <row r="194" spans="2:65" s="1" customFormat="1" ht="24" customHeight="1">
      <c r="B194" s="32"/>
      <c r="C194" s="190" t="s">
        <v>419</v>
      </c>
      <c r="D194" s="190" t="s">
        <v>128</v>
      </c>
      <c r="E194" s="191" t="s">
        <v>345</v>
      </c>
      <c r="F194" s="192" t="s">
        <v>346</v>
      </c>
      <c r="G194" s="193" t="s">
        <v>162</v>
      </c>
      <c r="H194" s="194">
        <v>11.62</v>
      </c>
      <c r="I194" s="195"/>
      <c r="J194" s="196">
        <f>ROUND(I194*H194,2)</f>
        <v>0</v>
      </c>
      <c r="K194" s="192" t="s">
        <v>139</v>
      </c>
      <c r="L194" s="36"/>
      <c r="M194" s="197" t="s">
        <v>1</v>
      </c>
      <c r="N194" s="198" t="s">
        <v>43</v>
      </c>
      <c r="O194" s="64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AR194" s="201" t="s">
        <v>212</v>
      </c>
      <c r="AT194" s="201" t="s">
        <v>128</v>
      </c>
      <c r="AU194" s="201" t="s">
        <v>88</v>
      </c>
      <c r="AY194" s="15" t="s">
        <v>126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5" t="s">
        <v>86</v>
      </c>
      <c r="BK194" s="202">
        <f>ROUND(I194*H194,2)</f>
        <v>0</v>
      </c>
      <c r="BL194" s="15" t="s">
        <v>212</v>
      </c>
      <c r="BM194" s="201" t="s">
        <v>420</v>
      </c>
    </row>
    <row r="195" spans="2:65" s="1" customFormat="1" ht="24" customHeight="1">
      <c r="B195" s="32"/>
      <c r="C195" s="190" t="s">
        <v>421</v>
      </c>
      <c r="D195" s="190" t="s">
        <v>128</v>
      </c>
      <c r="E195" s="191" t="s">
        <v>348</v>
      </c>
      <c r="F195" s="192" t="s">
        <v>349</v>
      </c>
      <c r="G195" s="193" t="s">
        <v>162</v>
      </c>
      <c r="H195" s="194">
        <v>11.62</v>
      </c>
      <c r="I195" s="195"/>
      <c r="J195" s="196">
        <f>ROUND(I195*H195,2)</f>
        <v>0</v>
      </c>
      <c r="K195" s="192" t="s">
        <v>139</v>
      </c>
      <c r="L195" s="36"/>
      <c r="M195" s="197" t="s">
        <v>1</v>
      </c>
      <c r="N195" s="198" t="s">
        <v>43</v>
      </c>
      <c r="O195" s="64"/>
      <c r="P195" s="199">
        <f>O195*H195</f>
        <v>0</v>
      </c>
      <c r="Q195" s="199">
        <v>0.00014</v>
      </c>
      <c r="R195" s="199">
        <f>Q195*H195</f>
        <v>0.0016267999999999996</v>
      </c>
      <c r="S195" s="199">
        <v>0</v>
      </c>
      <c r="T195" s="200">
        <f>S195*H195</f>
        <v>0</v>
      </c>
      <c r="AR195" s="201" t="s">
        <v>212</v>
      </c>
      <c r="AT195" s="201" t="s">
        <v>128</v>
      </c>
      <c r="AU195" s="201" t="s">
        <v>88</v>
      </c>
      <c r="AY195" s="15" t="s">
        <v>126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5" t="s">
        <v>86</v>
      </c>
      <c r="BK195" s="202">
        <f>ROUND(I195*H195,2)</f>
        <v>0</v>
      </c>
      <c r="BL195" s="15" t="s">
        <v>212</v>
      </c>
      <c r="BM195" s="201" t="s">
        <v>422</v>
      </c>
    </row>
    <row r="196" spans="2:65" s="1" customFormat="1" ht="24" customHeight="1">
      <c r="B196" s="32"/>
      <c r="C196" s="190" t="s">
        <v>423</v>
      </c>
      <c r="D196" s="190" t="s">
        <v>128</v>
      </c>
      <c r="E196" s="191" t="s">
        <v>424</v>
      </c>
      <c r="F196" s="192" t="s">
        <v>425</v>
      </c>
      <c r="G196" s="193" t="s">
        <v>162</v>
      </c>
      <c r="H196" s="194">
        <v>3.5</v>
      </c>
      <c r="I196" s="195"/>
      <c r="J196" s="196">
        <f>ROUND(I196*H196,2)</f>
        <v>0</v>
      </c>
      <c r="K196" s="192" t="s">
        <v>139</v>
      </c>
      <c r="L196" s="36"/>
      <c r="M196" s="197" t="s">
        <v>1</v>
      </c>
      <c r="N196" s="198" t="s">
        <v>43</v>
      </c>
      <c r="O196" s="64"/>
      <c r="P196" s="199">
        <f>O196*H196</f>
        <v>0</v>
      </c>
      <c r="Q196" s="199">
        <v>8E-05</v>
      </c>
      <c r="R196" s="199">
        <f>Q196*H196</f>
        <v>0.00028000000000000003</v>
      </c>
      <c r="S196" s="199">
        <v>0</v>
      </c>
      <c r="T196" s="200">
        <f>S196*H196</f>
        <v>0</v>
      </c>
      <c r="AR196" s="201" t="s">
        <v>212</v>
      </c>
      <c r="AT196" s="201" t="s">
        <v>128</v>
      </c>
      <c r="AU196" s="201" t="s">
        <v>88</v>
      </c>
      <c r="AY196" s="15" t="s">
        <v>126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5" t="s">
        <v>86</v>
      </c>
      <c r="BK196" s="202">
        <f>ROUND(I196*H196,2)</f>
        <v>0</v>
      </c>
      <c r="BL196" s="15" t="s">
        <v>212</v>
      </c>
      <c r="BM196" s="201" t="s">
        <v>426</v>
      </c>
    </row>
    <row r="197" spans="2:65" s="1" customFormat="1" ht="24" customHeight="1">
      <c r="B197" s="32"/>
      <c r="C197" s="190" t="s">
        <v>427</v>
      </c>
      <c r="D197" s="190" t="s">
        <v>128</v>
      </c>
      <c r="E197" s="191" t="s">
        <v>428</v>
      </c>
      <c r="F197" s="192" t="s">
        <v>429</v>
      </c>
      <c r="G197" s="193" t="s">
        <v>162</v>
      </c>
      <c r="H197" s="194">
        <v>3.5</v>
      </c>
      <c r="I197" s="195"/>
      <c r="J197" s="196">
        <f>ROUND(I197*H197,2)</f>
        <v>0</v>
      </c>
      <c r="K197" s="192" t="s">
        <v>139</v>
      </c>
      <c r="L197" s="36"/>
      <c r="M197" s="197" t="s">
        <v>1</v>
      </c>
      <c r="N197" s="198" t="s">
        <v>43</v>
      </c>
      <c r="O197" s="64"/>
      <c r="P197" s="199">
        <f>O197*H197</f>
        <v>0</v>
      </c>
      <c r="Q197" s="199">
        <v>0.00014</v>
      </c>
      <c r="R197" s="199">
        <f>Q197*H197</f>
        <v>0.00049</v>
      </c>
      <c r="S197" s="199">
        <v>0</v>
      </c>
      <c r="T197" s="200">
        <f>S197*H197</f>
        <v>0</v>
      </c>
      <c r="AR197" s="201" t="s">
        <v>212</v>
      </c>
      <c r="AT197" s="201" t="s">
        <v>128</v>
      </c>
      <c r="AU197" s="201" t="s">
        <v>88</v>
      </c>
      <c r="AY197" s="15" t="s">
        <v>126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5" t="s">
        <v>86</v>
      </c>
      <c r="BK197" s="202">
        <f>ROUND(I197*H197,2)</f>
        <v>0</v>
      </c>
      <c r="BL197" s="15" t="s">
        <v>212</v>
      </c>
      <c r="BM197" s="201" t="s">
        <v>430</v>
      </c>
    </row>
    <row r="198" spans="2:65" s="1" customFormat="1" ht="24" customHeight="1">
      <c r="B198" s="32"/>
      <c r="C198" s="190" t="s">
        <v>431</v>
      </c>
      <c r="D198" s="190" t="s">
        <v>128</v>
      </c>
      <c r="E198" s="191" t="s">
        <v>432</v>
      </c>
      <c r="F198" s="192" t="s">
        <v>433</v>
      </c>
      <c r="G198" s="193" t="s">
        <v>162</v>
      </c>
      <c r="H198" s="194">
        <v>3.5</v>
      </c>
      <c r="I198" s="195"/>
      <c r="J198" s="196">
        <f>ROUND(I198*H198,2)</f>
        <v>0</v>
      </c>
      <c r="K198" s="192" t="s">
        <v>139</v>
      </c>
      <c r="L198" s="36"/>
      <c r="M198" s="238" t="s">
        <v>1</v>
      </c>
      <c r="N198" s="239" t="s">
        <v>43</v>
      </c>
      <c r="O198" s="240"/>
      <c r="P198" s="241">
        <f>O198*H198</f>
        <v>0</v>
      </c>
      <c r="Q198" s="241">
        <v>0.00012</v>
      </c>
      <c r="R198" s="241">
        <f>Q198*H198</f>
        <v>0.00042</v>
      </c>
      <c r="S198" s="241">
        <v>0</v>
      </c>
      <c r="T198" s="242">
        <f>S198*H198</f>
        <v>0</v>
      </c>
      <c r="AR198" s="201" t="s">
        <v>212</v>
      </c>
      <c r="AT198" s="201" t="s">
        <v>128</v>
      </c>
      <c r="AU198" s="201" t="s">
        <v>88</v>
      </c>
      <c r="AY198" s="15" t="s">
        <v>126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5" t="s">
        <v>86</v>
      </c>
      <c r="BK198" s="202">
        <f>ROUND(I198*H198,2)</f>
        <v>0</v>
      </c>
      <c r="BL198" s="15" t="s">
        <v>212</v>
      </c>
      <c r="BM198" s="201" t="s">
        <v>434</v>
      </c>
    </row>
    <row r="199" spans="2:12" s="1" customFormat="1" ht="6.95" customHeight="1">
      <c r="B199" s="47"/>
      <c r="C199" s="48"/>
      <c r="D199" s="48"/>
      <c r="E199" s="48"/>
      <c r="F199" s="48"/>
      <c r="G199" s="48"/>
      <c r="H199" s="48"/>
      <c r="I199" s="140"/>
      <c r="J199" s="48"/>
      <c r="K199" s="48"/>
      <c r="L199" s="36"/>
    </row>
  </sheetData>
  <sheetProtection algorithmName="SHA-512" hashValue="CpzyuvZM28wTcEEbFEc658GPGBv6fmwpoWeKf8lF0P8/x1EVJZkMFj3uYvr5jDA/+kEHlMhWZ0ZgwqF2qoUmMg==" saltValue="VcuzlZAbPnDPMh9MdvPb526os18kXW+LKrar0Y/F1LazQ/BpkEsR5BQVMvr7HE3ymlS83dti6sUglDsXSvlFyQ==" spinCount="100000" sheet="1" objects="1" scenarios="1" formatColumns="0" formatRows="0" autoFilter="0"/>
  <autoFilter ref="C124:K19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97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88</v>
      </c>
    </row>
    <row r="4" spans="2:46" ht="24.95" customHeight="1">
      <c r="B4" s="18"/>
      <c r="D4" s="105" t="s">
        <v>98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30" customHeight="1">
      <c r="B7" s="18"/>
      <c r="E7" s="287" t="str">
        <f>'Rekapitulace stavby'!K6</f>
        <v>Rekonstrukce funkčních objektů na průtočném systému odstavených ramen a náhonů v areálu NH Kladruby nad Labem</v>
      </c>
      <c r="F7" s="288"/>
      <c r="G7" s="288"/>
      <c r="H7" s="288"/>
      <c r="L7" s="18"/>
    </row>
    <row r="8" spans="2:12" s="1" customFormat="1" ht="12" customHeight="1">
      <c r="B8" s="36"/>
      <c r="D8" s="107" t="s">
        <v>99</v>
      </c>
      <c r="I8" s="108"/>
      <c r="L8" s="36"/>
    </row>
    <row r="9" spans="2:12" s="1" customFormat="1" ht="36.95" customHeight="1">
      <c r="B9" s="36"/>
      <c r="E9" s="289" t="s">
        <v>435</v>
      </c>
      <c r="F9" s="290"/>
      <c r="G9" s="290"/>
      <c r="H9" s="290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'Rekapitulace stavby'!AN8</f>
        <v>30. 4. 2019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24</v>
      </c>
      <c r="I14" s="110" t="s">
        <v>25</v>
      </c>
      <c r="J14" s="109" t="s">
        <v>26</v>
      </c>
      <c r="L14" s="36"/>
    </row>
    <row r="15" spans="2:12" s="1" customFormat="1" ht="18" customHeight="1">
      <c r="B15" s="36"/>
      <c r="E15" s="109" t="s">
        <v>27</v>
      </c>
      <c r="I15" s="110" t="s">
        <v>28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29</v>
      </c>
      <c r="I17" s="110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91" t="str">
        <f>'Rekapitulace stavby'!E14</f>
        <v>Vyplň údaj</v>
      </c>
      <c r="F18" s="292"/>
      <c r="G18" s="292"/>
      <c r="H18" s="292"/>
      <c r="I18" s="110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31</v>
      </c>
      <c r="I20" s="110" t="s">
        <v>25</v>
      </c>
      <c r="J20" s="109" t="s">
        <v>1</v>
      </c>
      <c r="L20" s="36"/>
    </row>
    <row r="21" spans="2:12" s="1" customFormat="1" ht="18" customHeight="1">
      <c r="B21" s="36"/>
      <c r="E21" s="109" t="s">
        <v>32</v>
      </c>
      <c r="I21" s="110" t="s">
        <v>28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34</v>
      </c>
      <c r="I23" s="110" t="s">
        <v>25</v>
      </c>
      <c r="J23" s="109" t="s">
        <v>35</v>
      </c>
      <c r="L23" s="36"/>
    </row>
    <row r="24" spans="2:12" s="1" customFormat="1" ht="18" customHeight="1">
      <c r="B24" s="36"/>
      <c r="E24" s="109" t="s">
        <v>36</v>
      </c>
      <c r="I24" s="110" t="s">
        <v>28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37</v>
      </c>
      <c r="I26" s="108"/>
      <c r="L26" s="36"/>
    </row>
    <row r="27" spans="2:12" s="7" customFormat="1" ht="16.5" customHeight="1">
      <c r="B27" s="112"/>
      <c r="E27" s="293" t="s">
        <v>1</v>
      </c>
      <c r="F27" s="293"/>
      <c r="G27" s="293"/>
      <c r="H27" s="293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38</v>
      </c>
      <c r="I30" s="108"/>
      <c r="J30" s="116">
        <f>ROUND(J116,2)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40</v>
      </c>
      <c r="I32" s="118" t="s">
        <v>39</v>
      </c>
      <c r="J32" s="117" t="s">
        <v>41</v>
      </c>
      <c r="L32" s="36"/>
    </row>
    <row r="33" spans="2:12" s="1" customFormat="1" ht="14.45" customHeight="1">
      <c r="B33" s="36"/>
      <c r="D33" s="119" t="s">
        <v>42</v>
      </c>
      <c r="E33" s="107" t="s">
        <v>43</v>
      </c>
      <c r="F33" s="120">
        <f>ROUND((SUM(BE116:BE126)),2)</f>
        <v>0</v>
      </c>
      <c r="I33" s="121">
        <v>0.21</v>
      </c>
      <c r="J33" s="120">
        <f>ROUND(((SUM(BE116:BE126))*I33),2)</f>
        <v>0</v>
      </c>
      <c r="L33" s="36"/>
    </row>
    <row r="34" spans="2:12" s="1" customFormat="1" ht="14.45" customHeight="1">
      <c r="B34" s="36"/>
      <c r="E34" s="107" t="s">
        <v>44</v>
      </c>
      <c r="F34" s="120">
        <f>ROUND((SUM(BF116:BF126)),2)</f>
        <v>0</v>
      </c>
      <c r="I34" s="121">
        <v>0.15</v>
      </c>
      <c r="J34" s="120">
        <f>ROUND(((SUM(BF116:BF126))*I34),2)</f>
        <v>0</v>
      </c>
      <c r="L34" s="36"/>
    </row>
    <row r="35" spans="2:12" s="1" customFormat="1" ht="14.45" customHeight="1" hidden="1">
      <c r="B35" s="36"/>
      <c r="E35" s="107" t="s">
        <v>45</v>
      </c>
      <c r="F35" s="120">
        <f>ROUND((SUM(BG116:BG126)),2)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46</v>
      </c>
      <c r="F36" s="120">
        <f>ROUND((SUM(BH116:BH126)),2)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47</v>
      </c>
      <c r="F37" s="120">
        <f>ROUND((SUM(BI116:BI126)),2)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51</v>
      </c>
      <c r="E50" s="131"/>
      <c r="F50" s="131"/>
      <c r="G50" s="130" t="s">
        <v>52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53</v>
      </c>
      <c r="E61" s="134"/>
      <c r="F61" s="135" t="s">
        <v>54</v>
      </c>
      <c r="G61" s="133" t="s">
        <v>53</v>
      </c>
      <c r="H61" s="134"/>
      <c r="I61" s="136"/>
      <c r="J61" s="137" t="s">
        <v>54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55</v>
      </c>
      <c r="E65" s="131"/>
      <c r="F65" s="131"/>
      <c r="G65" s="130" t="s">
        <v>56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53</v>
      </c>
      <c r="E76" s="134"/>
      <c r="F76" s="135" t="s">
        <v>54</v>
      </c>
      <c r="G76" s="133" t="s">
        <v>53</v>
      </c>
      <c r="H76" s="134"/>
      <c r="I76" s="136"/>
      <c r="J76" s="137" t="s">
        <v>54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101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85" t="str">
        <f>E7</f>
        <v>Rekonstrukce funkčních objektů na průtočném systému odstavených ramen a náhonů v areálu NH Kladruby nad Labem</v>
      </c>
      <c r="F85" s="286"/>
      <c r="G85" s="286"/>
      <c r="H85" s="286"/>
      <c r="I85" s="108"/>
      <c r="J85" s="33"/>
      <c r="K85" s="33"/>
      <c r="L85" s="36"/>
    </row>
    <row r="86" spans="2:12" s="1" customFormat="1" ht="12" customHeight="1">
      <c r="B86" s="32"/>
      <c r="C86" s="27" t="s">
        <v>99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68" t="str">
        <f>E9</f>
        <v>VRN - Vedlejší rozpočtové náklady</v>
      </c>
      <c r="F87" s="284"/>
      <c r="G87" s="284"/>
      <c r="H87" s="284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k.ú. Semín, k.ú. Kladruby nad Labem</v>
      </c>
      <c r="G89" s="33"/>
      <c r="H89" s="33"/>
      <c r="I89" s="110" t="s">
        <v>22</v>
      </c>
      <c r="J89" s="59" t="str">
        <f>IF(J12="","",J12)</f>
        <v>30. 4. 2019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24</v>
      </c>
      <c r="D91" s="33"/>
      <c r="E91" s="33"/>
      <c r="F91" s="25" t="str">
        <f>E15</f>
        <v>Národní Hřebčín Kladruby nad Labem</v>
      </c>
      <c r="G91" s="33"/>
      <c r="H91" s="33"/>
      <c r="I91" s="110" t="s">
        <v>31</v>
      </c>
      <c r="J91" s="30" t="str">
        <f>E21</f>
        <v>Ing. Libor Kouřík</v>
      </c>
      <c r="K91" s="33"/>
      <c r="L91" s="36"/>
    </row>
    <row r="92" spans="2:12" s="1" customFormat="1" ht="15.2" customHeight="1">
      <c r="B92" s="32"/>
      <c r="C92" s="27" t="s">
        <v>29</v>
      </c>
      <c r="D92" s="33"/>
      <c r="E92" s="33"/>
      <c r="F92" s="25" t="str">
        <f>IF(E18="","",E18)</f>
        <v>Vyplň údaj</v>
      </c>
      <c r="G92" s="33"/>
      <c r="H92" s="33"/>
      <c r="I92" s="110" t="s">
        <v>34</v>
      </c>
      <c r="J92" s="30" t="str">
        <f>E24</f>
        <v>AQUATEST a.s.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102</v>
      </c>
      <c r="D94" s="145"/>
      <c r="E94" s="145"/>
      <c r="F94" s="145"/>
      <c r="G94" s="145"/>
      <c r="H94" s="145"/>
      <c r="I94" s="146"/>
      <c r="J94" s="147" t="s">
        <v>103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104</v>
      </c>
      <c r="D96" s="33"/>
      <c r="E96" s="33"/>
      <c r="F96" s="33"/>
      <c r="G96" s="33"/>
      <c r="H96" s="33"/>
      <c r="I96" s="108"/>
      <c r="J96" s="77">
        <f>J116</f>
        <v>0</v>
      </c>
      <c r="K96" s="33"/>
      <c r="L96" s="36"/>
      <c r="AU96" s="15" t="s">
        <v>105</v>
      </c>
    </row>
    <row r="97" spans="2:12" s="1" customFormat="1" ht="21.75" customHeight="1">
      <c r="B97" s="32"/>
      <c r="C97" s="33"/>
      <c r="D97" s="33"/>
      <c r="E97" s="33"/>
      <c r="F97" s="33"/>
      <c r="G97" s="33"/>
      <c r="H97" s="33"/>
      <c r="I97" s="108"/>
      <c r="J97" s="33"/>
      <c r="K97" s="33"/>
      <c r="L97" s="36"/>
    </row>
    <row r="98" spans="2:12" s="1" customFormat="1" ht="6.95" customHeight="1">
      <c r="B98" s="47"/>
      <c r="C98" s="48"/>
      <c r="D98" s="48"/>
      <c r="E98" s="48"/>
      <c r="F98" s="48"/>
      <c r="G98" s="48"/>
      <c r="H98" s="48"/>
      <c r="I98" s="140"/>
      <c r="J98" s="48"/>
      <c r="K98" s="48"/>
      <c r="L98" s="36"/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43"/>
      <c r="J102" s="50"/>
      <c r="K102" s="50"/>
      <c r="L102" s="36"/>
    </row>
    <row r="103" spans="2:12" s="1" customFormat="1" ht="24.95" customHeight="1">
      <c r="B103" s="32"/>
      <c r="C103" s="21" t="s">
        <v>111</v>
      </c>
      <c r="D103" s="33"/>
      <c r="E103" s="33"/>
      <c r="F103" s="33"/>
      <c r="G103" s="33"/>
      <c r="H103" s="33"/>
      <c r="I103" s="108"/>
      <c r="J103" s="33"/>
      <c r="K103" s="33"/>
      <c r="L103" s="36"/>
    </row>
    <row r="104" spans="2:12" s="1" customFormat="1" ht="6.95" customHeight="1">
      <c r="B104" s="32"/>
      <c r="C104" s="33"/>
      <c r="D104" s="33"/>
      <c r="E104" s="33"/>
      <c r="F104" s="33"/>
      <c r="G104" s="33"/>
      <c r="H104" s="33"/>
      <c r="I104" s="108"/>
      <c r="J104" s="33"/>
      <c r="K104" s="33"/>
      <c r="L104" s="36"/>
    </row>
    <row r="105" spans="2:12" s="1" customFormat="1" ht="12" customHeight="1">
      <c r="B105" s="32"/>
      <c r="C105" s="27" t="s">
        <v>16</v>
      </c>
      <c r="D105" s="33"/>
      <c r="E105" s="33"/>
      <c r="F105" s="33"/>
      <c r="G105" s="33"/>
      <c r="H105" s="33"/>
      <c r="I105" s="108"/>
      <c r="J105" s="33"/>
      <c r="K105" s="33"/>
      <c r="L105" s="36"/>
    </row>
    <row r="106" spans="2:12" s="1" customFormat="1" ht="16.5" customHeight="1">
      <c r="B106" s="32"/>
      <c r="C106" s="33"/>
      <c r="D106" s="33"/>
      <c r="E106" s="285" t="str">
        <f>E7</f>
        <v>Rekonstrukce funkčních objektů na průtočném systému odstavených ramen a náhonů v areálu NH Kladruby nad Labem</v>
      </c>
      <c r="F106" s="286"/>
      <c r="G106" s="286"/>
      <c r="H106" s="286"/>
      <c r="I106" s="108"/>
      <c r="J106" s="33"/>
      <c r="K106" s="33"/>
      <c r="L106" s="36"/>
    </row>
    <row r="107" spans="2:12" s="1" customFormat="1" ht="12" customHeight="1">
      <c r="B107" s="32"/>
      <c r="C107" s="27" t="s">
        <v>99</v>
      </c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16.5" customHeight="1">
      <c r="B108" s="32"/>
      <c r="C108" s="33"/>
      <c r="D108" s="33"/>
      <c r="E108" s="268" t="str">
        <f>E9</f>
        <v>VRN - Vedlejší rozpočtové náklady</v>
      </c>
      <c r="F108" s="284"/>
      <c r="G108" s="284"/>
      <c r="H108" s="284"/>
      <c r="I108" s="108"/>
      <c r="J108" s="33"/>
      <c r="K108" s="33"/>
      <c r="L108" s="36"/>
    </row>
    <row r="109" spans="2:12" s="1" customFormat="1" ht="6.95" customHeight="1">
      <c r="B109" s="32"/>
      <c r="C109" s="33"/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2" customHeight="1">
      <c r="B110" s="32"/>
      <c r="C110" s="27" t="s">
        <v>20</v>
      </c>
      <c r="D110" s="33"/>
      <c r="E110" s="33"/>
      <c r="F110" s="25" t="str">
        <f>F12</f>
        <v>k.ú. Semín, k.ú. Kladruby nad Labem</v>
      </c>
      <c r="G110" s="33"/>
      <c r="H110" s="33"/>
      <c r="I110" s="110" t="s">
        <v>22</v>
      </c>
      <c r="J110" s="59" t="str">
        <f>IF(J12="","",J12)</f>
        <v>30. 4. 2019</v>
      </c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5.2" customHeight="1">
      <c r="B112" s="32"/>
      <c r="C112" s="27" t="s">
        <v>24</v>
      </c>
      <c r="D112" s="33"/>
      <c r="E112" s="33"/>
      <c r="F112" s="25" t="str">
        <f>E15</f>
        <v>Národní Hřebčín Kladruby nad Labem</v>
      </c>
      <c r="G112" s="33"/>
      <c r="H112" s="33"/>
      <c r="I112" s="110" t="s">
        <v>31</v>
      </c>
      <c r="J112" s="30" t="str">
        <f>E21</f>
        <v>Ing. Libor Kouřík</v>
      </c>
      <c r="K112" s="33"/>
      <c r="L112" s="36"/>
    </row>
    <row r="113" spans="2:12" s="1" customFormat="1" ht="15.2" customHeight="1">
      <c r="B113" s="32"/>
      <c r="C113" s="27" t="s">
        <v>29</v>
      </c>
      <c r="D113" s="33"/>
      <c r="E113" s="33"/>
      <c r="F113" s="25" t="str">
        <f>IF(E18="","",E18)</f>
        <v>Vyplň údaj</v>
      </c>
      <c r="G113" s="33"/>
      <c r="H113" s="33"/>
      <c r="I113" s="110" t="s">
        <v>34</v>
      </c>
      <c r="J113" s="30" t="str">
        <f>E24</f>
        <v>AQUATEST a.s.</v>
      </c>
      <c r="K113" s="33"/>
      <c r="L113" s="36"/>
    </row>
    <row r="114" spans="2:12" s="1" customFormat="1" ht="10.35" customHeight="1"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20" s="10" customFormat="1" ht="29.25" customHeight="1">
      <c r="B115" s="163"/>
      <c r="C115" s="164" t="s">
        <v>112</v>
      </c>
      <c r="D115" s="165" t="s">
        <v>63</v>
      </c>
      <c r="E115" s="165" t="s">
        <v>59</v>
      </c>
      <c r="F115" s="165" t="s">
        <v>60</v>
      </c>
      <c r="G115" s="165" t="s">
        <v>113</v>
      </c>
      <c r="H115" s="165" t="s">
        <v>114</v>
      </c>
      <c r="I115" s="166" t="s">
        <v>115</v>
      </c>
      <c r="J115" s="167" t="s">
        <v>103</v>
      </c>
      <c r="K115" s="168" t="s">
        <v>116</v>
      </c>
      <c r="L115" s="169"/>
      <c r="M115" s="68" t="s">
        <v>1</v>
      </c>
      <c r="N115" s="69" t="s">
        <v>42</v>
      </c>
      <c r="O115" s="69" t="s">
        <v>117</v>
      </c>
      <c r="P115" s="69" t="s">
        <v>118</v>
      </c>
      <c r="Q115" s="69" t="s">
        <v>119</v>
      </c>
      <c r="R115" s="69" t="s">
        <v>120</v>
      </c>
      <c r="S115" s="69" t="s">
        <v>121</v>
      </c>
      <c r="T115" s="70" t="s">
        <v>122</v>
      </c>
    </row>
    <row r="116" spans="2:63" s="1" customFormat="1" ht="22.9" customHeight="1">
      <c r="B116" s="32"/>
      <c r="C116" s="75" t="s">
        <v>123</v>
      </c>
      <c r="D116" s="33"/>
      <c r="E116" s="33"/>
      <c r="F116" s="33"/>
      <c r="G116" s="33"/>
      <c r="H116" s="33"/>
      <c r="I116" s="108"/>
      <c r="J116" s="170">
        <f>BK116</f>
        <v>0</v>
      </c>
      <c r="K116" s="33"/>
      <c r="L116" s="36"/>
      <c r="M116" s="71"/>
      <c r="N116" s="72"/>
      <c r="O116" s="72"/>
      <c r="P116" s="171">
        <f>SUM(P117:P126)</f>
        <v>0</v>
      </c>
      <c r="Q116" s="72"/>
      <c r="R116" s="171">
        <f>SUM(R117:R126)</f>
        <v>0</v>
      </c>
      <c r="S116" s="72"/>
      <c r="T116" s="172">
        <f>SUM(T117:T126)</f>
        <v>0</v>
      </c>
      <c r="AT116" s="15" t="s">
        <v>77</v>
      </c>
      <c r="AU116" s="15" t="s">
        <v>105</v>
      </c>
      <c r="BK116" s="173">
        <f>SUM(BK117:BK126)</f>
        <v>0</v>
      </c>
    </row>
    <row r="117" spans="2:65" s="1" customFormat="1" ht="60" customHeight="1">
      <c r="B117" s="32"/>
      <c r="C117" s="190" t="s">
        <v>86</v>
      </c>
      <c r="D117" s="190" t="s">
        <v>128</v>
      </c>
      <c r="E117" s="191" t="s">
        <v>436</v>
      </c>
      <c r="F117" s="192" t="s">
        <v>437</v>
      </c>
      <c r="G117" s="193" t="s">
        <v>131</v>
      </c>
      <c r="H117" s="194">
        <v>1</v>
      </c>
      <c r="I117" s="195"/>
      <c r="J117" s="196">
        <f>ROUND(I117*H117,2)</f>
        <v>0</v>
      </c>
      <c r="K117" s="192" t="s">
        <v>1</v>
      </c>
      <c r="L117" s="36"/>
      <c r="M117" s="197" t="s">
        <v>1</v>
      </c>
      <c r="N117" s="198" t="s">
        <v>43</v>
      </c>
      <c r="O117" s="64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01" t="s">
        <v>132</v>
      </c>
      <c r="AT117" s="201" t="s">
        <v>128</v>
      </c>
      <c r="AU117" s="201" t="s">
        <v>78</v>
      </c>
      <c r="AY117" s="15" t="s">
        <v>126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5" t="s">
        <v>86</v>
      </c>
      <c r="BK117" s="202">
        <f>ROUND(I117*H117,2)</f>
        <v>0</v>
      </c>
      <c r="BL117" s="15" t="s">
        <v>132</v>
      </c>
      <c r="BM117" s="201" t="s">
        <v>438</v>
      </c>
    </row>
    <row r="118" spans="2:65" s="1" customFormat="1" ht="16.5" customHeight="1">
      <c r="B118" s="32"/>
      <c r="C118" s="190" t="s">
        <v>88</v>
      </c>
      <c r="D118" s="190" t="s">
        <v>128</v>
      </c>
      <c r="E118" s="191" t="s">
        <v>439</v>
      </c>
      <c r="F118" s="192" t="s">
        <v>440</v>
      </c>
      <c r="G118" s="193" t="s">
        <v>131</v>
      </c>
      <c r="H118" s="194">
        <v>1</v>
      </c>
      <c r="I118" s="195"/>
      <c r="J118" s="196">
        <f>ROUND(I118*H118,2)</f>
        <v>0</v>
      </c>
      <c r="K118" s="192" t="s">
        <v>1</v>
      </c>
      <c r="L118" s="36"/>
      <c r="M118" s="197" t="s">
        <v>1</v>
      </c>
      <c r="N118" s="198" t="s">
        <v>43</v>
      </c>
      <c r="O118" s="64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01" t="s">
        <v>132</v>
      </c>
      <c r="AT118" s="201" t="s">
        <v>128</v>
      </c>
      <c r="AU118" s="201" t="s">
        <v>78</v>
      </c>
      <c r="AY118" s="15" t="s">
        <v>126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5" t="s">
        <v>86</v>
      </c>
      <c r="BK118" s="202">
        <f>ROUND(I118*H118,2)</f>
        <v>0</v>
      </c>
      <c r="BL118" s="15" t="s">
        <v>132</v>
      </c>
      <c r="BM118" s="201" t="s">
        <v>441</v>
      </c>
    </row>
    <row r="119" spans="2:65" s="1" customFormat="1" ht="48" customHeight="1">
      <c r="B119" s="32"/>
      <c r="C119" s="190" t="s">
        <v>141</v>
      </c>
      <c r="D119" s="190" t="s">
        <v>128</v>
      </c>
      <c r="E119" s="191" t="s">
        <v>442</v>
      </c>
      <c r="F119" s="192" t="s">
        <v>443</v>
      </c>
      <c r="G119" s="193" t="s">
        <v>131</v>
      </c>
      <c r="H119" s="194">
        <v>1</v>
      </c>
      <c r="I119" s="195"/>
      <c r="J119" s="196">
        <f>ROUND(I119*H119,2)</f>
        <v>0</v>
      </c>
      <c r="K119" s="192" t="s">
        <v>1</v>
      </c>
      <c r="L119" s="36"/>
      <c r="M119" s="197" t="s">
        <v>1</v>
      </c>
      <c r="N119" s="198" t="s">
        <v>43</v>
      </c>
      <c r="O119" s="64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01" t="s">
        <v>132</v>
      </c>
      <c r="AT119" s="201" t="s">
        <v>128</v>
      </c>
      <c r="AU119" s="201" t="s">
        <v>78</v>
      </c>
      <c r="AY119" s="15" t="s">
        <v>126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5" t="s">
        <v>86</v>
      </c>
      <c r="BK119" s="202">
        <f>ROUND(I119*H119,2)</f>
        <v>0</v>
      </c>
      <c r="BL119" s="15" t="s">
        <v>132</v>
      </c>
      <c r="BM119" s="201" t="s">
        <v>444</v>
      </c>
    </row>
    <row r="120" spans="2:47" s="1" customFormat="1" ht="29.25">
      <c r="B120" s="32"/>
      <c r="C120" s="33"/>
      <c r="D120" s="203" t="s">
        <v>134</v>
      </c>
      <c r="E120" s="33"/>
      <c r="F120" s="204" t="s">
        <v>445</v>
      </c>
      <c r="G120" s="33"/>
      <c r="H120" s="33"/>
      <c r="I120" s="108"/>
      <c r="J120" s="33"/>
      <c r="K120" s="33"/>
      <c r="L120" s="36"/>
      <c r="M120" s="205"/>
      <c r="N120" s="64"/>
      <c r="O120" s="64"/>
      <c r="P120" s="64"/>
      <c r="Q120" s="64"/>
      <c r="R120" s="64"/>
      <c r="S120" s="64"/>
      <c r="T120" s="65"/>
      <c r="AT120" s="15" t="s">
        <v>134</v>
      </c>
      <c r="AU120" s="15" t="s">
        <v>78</v>
      </c>
    </row>
    <row r="121" spans="2:65" s="1" customFormat="1" ht="24" customHeight="1">
      <c r="B121" s="32"/>
      <c r="C121" s="190" t="s">
        <v>132</v>
      </c>
      <c r="D121" s="190" t="s">
        <v>128</v>
      </c>
      <c r="E121" s="191" t="s">
        <v>446</v>
      </c>
      <c r="F121" s="192" t="s">
        <v>447</v>
      </c>
      <c r="G121" s="193" t="s">
        <v>131</v>
      </c>
      <c r="H121" s="194">
        <v>1</v>
      </c>
      <c r="I121" s="195"/>
      <c r="J121" s="196">
        <f>ROUND(I121*H121,2)</f>
        <v>0</v>
      </c>
      <c r="K121" s="192" t="s">
        <v>1</v>
      </c>
      <c r="L121" s="36"/>
      <c r="M121" s="197" t="s">
        <v>1</v>
      </c>
      <c r="N121" s="198" t="s">
        <v>43</v>
      </c>
      <c r="O121" s="64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01" t="s">
        <v>132</v>
      </c>
      <c r="AT121" s="201" t="s">
        <v>128</v>
      </c>
      <c r="AU121" s="201" t="s">
        <v>78</v>
      </c>
      <c r="AY121" s="15" t="s">
        <v>126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5" t="s">
        <v>86</v>
      </c>
      <c r="BK121" s="202">
        <f>ROUND(I121*H121,2)</f>
        <v>0</v>
      </c>
      <c r="BL121" s="15" t="s">
        <v>132</v>
      </c>
      <c r="BM121" s="201" t="s">
        <v>448</v>
      </c>
    </row>
    <row r="122" spans="2:47" s="1" customFormat="1" ht="39">
      <c r="B122" s="32"/>
      <c r="C122" s="33"/>
      <c r="D122" s="203" t="s">
        <v>134</v>
      </c>
      <c r="E122" s="33"/>
      <c r="F122" s="204" t="s">
        <v>449</v>
      </c>
      <c r="G122" s="33"/>
      <c r="H122" s="33"/>
      <c r="I122" s="108"/>
      <c r="J122" s="33"/>
      <c r="K122" s="33"/>
      <c r="L122" s="36"/>
      <c r="M122" s="205"/>
      <c r="N122" s="64"/>
      <c r="O122" s="64"/>
      <c r="P122" s="64"/>
      <c r="Q122" s="64"/>
      <c r="R122" s="64"/>
      <c r="S122" s="64"/>
      <c r="T122" s="65"/>
      <c r="AT122" s="15" t="s">
        <v>134</v>
      </c>
      <c r="AU122" s="15" t="s">
        <v>78</v>
      </c>
    </row>
    <row r="123" spans="2:65" s="1" customFormat="1" ht="72" customHeight="1">
      <c r="B123" s="32"/>
      <c r="C123" s="190" t="s">
        <v>153</v>
      </c>
      <c r="D123" s="190" t="s">
        <v>128</v>
      </c>
      <c r="E123" s="191" t="s">
        <v>450</v>
      </c>
      <c r="F123" s="192" t="s">
        <v>451</v>
      </c>
      <c r="G123" s="193" t="s">
        <v>131</v>
      </c>
      <c r="H123" s="194">
        <v>1</v>
      </c>
      <c r="I123" s="195"/>
      <c r="J123" s="196">
        <f>ROUND(I123*H123,2)</f>
        <v>0</v>
      </c>
      <c r="K123" s="192" t="s">
        <v>1</v>
      </c>
      <c r="L123" s="36"/>
      <c r="M123" s="197" t="s">
        <v>1</v>
      </c>
      <c r="N123" s="198" t="s">
        <v>43</v>
      </c>
      <c r="O123" s="64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01" t="s">
        <v>132</v>
      </c>
      <c r="AT123" s="201" t="s">
        <v>128</v>
      </c>
      <c r="AU123" s="201" t="s">
        <v>78</v>
      </c>
      <c r="AY123" s="15" t="s">
        <v>126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5" t="s">
        <v>86</v>
      </c>
      <c r="BK123" s="202">
        <f>ROUND(I123*H123,2)</f>
        <v>0</v>
      </c>
      <c r="BL123" s="15" t="s">
        <v>132</v>
      </c>
      <c r="BM123" s="201" t="s">
        <v>452</v>
      </c>
    </row>
    <row r="124" spans="2:47" s="1" customFormat="1" ht="29.25">
      <c r="B124" s="32"/>
      <c r="C124" s="33"/>
      <c r="D124" s="203" t="s">
        <v>134</v>
      </c>
      <c r="E124" s="33"/>
      <c r="F124" s="204" t="s">
        <v>453</v>
      </c>
      <c r="G124" s="33"/>
      <c r="H124" s="33"/>
      <c r="I124" s="108"/>
      <c r="J124" s="33"/>
      <c r="K124" s="33"/>
      <c r="L124" s="36"/>
      <c r="M124" s="205"/>
      <c r="N124" s="64"/>
      <c r="O124" s="64"/>
      <c r="P124" s="64"/>
      <c r="Q124" s="64"/>
      <c r="R124" s="64"/>
      <c r="S124" s="64"/>
      <c r="T124" s="65"/>
      <c r="AT124" s="15" t="s">
        <v>134</v>
      </c>
      <c r="AU124" s="15" t="s">
        <v>78</v>
      </c>
    </row>
    <row r="125" spans="2:65" s="1" customFormat="1" ht="48" customHeight="1">
      <c r="B125" s="32"/>
      <c r="C125" s="190" t="s">
        <v>159</v>
      </c>
      <c r="D125" s="190" t="s">
        <v>128</v>
      </c>
      <c r="E125" s="191" t="s">
        <v>454</v>
      </c>
      <c r="F125" s="192" t="s">
        <v>455</v>
      </c>
      <c r="G125" s="193" t="s">
        <v>131</v>
      </c>
      <c r="H125" s="194">
        <v>1</v>
      </c>
      <c r="I125" s="195"/>
      <c r="J125" s="196">
        <f>ROUND(I125*H125,2)</f>
        <v>0</v>
      </c>
      <c r="K125" s="192" t="s">
        <v>1</v>
      </c>
      <c r="L125" s="36"/>
      <c r="M125" s="197" t="s">
        <v>1</v>
      </c>
      <c r="N125" s="198" t="s">
        <v>43</v>
      </c>
      <c r="O125" s="64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01" t="s">
        <v>132</v>
      </c>
      <c r="AT125" s="201" t="s">
        <v>128</v>
      </c>
      <c r="AU125" s="201" t="s">
        <v>78</v>
      </c>
      <c r="AY125" s="15" t="s">
        <v>126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5" t="s">
        <v>86</v>
      </c>
      <c r="BK125" s="202">
        <f>ROUND(I125*H125,2)</f>
        <v>0</v>
      </c>
      <c r="BL125" s="15" t="s">
        <v>132</v>
      </c>
      <c r="BM125" s="201" t="s">
        <v>456</v>
      </c>
    </row>
    <row r="126" spans="2:65" s="1" customFormat="1" ht="16.5" customHeight="1">
      <c r="B126" s="32"/>
      <c r="C126" s="190" t="s">
        <v>165</v>
      </c>
      <c r="D126" s="190" t="s">
        <v>128</v>
      </c>
      <c r="E126" s="191" t="s">
        <v>457</v>
      </c>
      <c r="F126" s="192" t="s">
        <v>458</v>
      </c>
      <c r="G126" s="193" t="s">
        <v>131</v>
      </c>
      <c r="H126" s="194">
        <v>1</v>
      </c>
      <c r="I126" s="195"/>
      <c r="J126" s="196">
        <f>ROUND(I126*H126,2)</f>
        <v>0</v>
      </c>
      <c r="K126" s="192" t="s">
        <v>1</v>
      </c>
      <c r="L126" s="36"/>
      <c r="M126" s="238" t="s">
        <v>1</v>
      </c>
      <c r="N126" s="239" t="s">
        <v>43</v>
      </c>
      <c r="O126" s="240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AR126" s="201" t="s">
        <v>459</v>
      </c>
      <c r="AT126" s="201" t="s">
        <v>128</v>
      </c>
      <c r="AU126" s="201" t="s">
        <v>78</v>
      </c>
      <c r="AY126" s="15" t="s">
        <v>126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5" t="s">
        <v>86</v>
      </c>
      <c r="BK126" s="202">
        <f>ROUND(I126*H126,2)</f>
        <v>0</v>
      </c>
      <c r="BL126" s="15" t="s">
        <v>459</v>
      </c>
      <c r="BM126" s="201" t="s">
        <v>460</v>
      </c>
    </row>
    <row r="127" spans="2:12" s="1" customFormat="1" ht="6.95" customHeight="1">
      <c r="B127" s="47"/>
      <c r="C127" s="48"/>
      <c r="D127" s="48"/>
      <c r="E127" s="48"/>
      <c r="F127" s="48"/>
      <c r="G127" s="48"/>
      <c r="H127" s="48"/>
      <c r="I127" s="140"/>
      <c r="J127" s="48"/>
      <c r="K127" s="48"/>
      <c r="L127" s="36"/>
    </row>
  </sheetData>
  <sheetProtection algorithmName="SHA-512" hashValue="byVQyhKraOuazb2rL5Tmi+uv0pGe9plch2vbIWgDqAgaKjg3dE22c0rfmV1MhteyAGyLh+WiNmGxjWoNjmJFrQ==" saltValue="vy5vLPorI/iQ6OTB/GXG/bZgveO2gaUcookmYhhZ68L/0V23vOKtXFs+L8dAh87v2qPJ1CYGdB1pKmBnm8i0jg==" spinCount="100000" sheet="1" objects="1" scenarios="1" formatColumns="0" formatRows="0" autoFilter="0"/>
  <autoFilter ref="C115:K126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Kouřík Libor</dc:creator>
  <cp:keywords/>
  <dc:description/>
  <cp:lastModifiedBy>Lenka Suchánková</cp:lastModifiedBy>
  <cp:lastPrinted>2020-07-03T05:03:11Z</cp:lastPrinted>
  <dcterms:created xsi:type="dcterms:W3CDTF">2019-04-30T12:14:23Z</dcterms:created>
  <dcterms:modified xsi:type="dcterms:W3CDTF">2020-07-03T05:03:16Z</dcterms:modified>
  <cp:category/>
  <cp:version/>
  <cp:contentType/>
  <cp:contentStatus/>
</cp:coreProperties>
</file>