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 Gregorka, Lit..." sheetId="2" r:id="rId2"/>
  </sheets>
  <definedNames>
    <definedName name="_xlnm._FilterDatabase" localSheetId="1" hidden="1">' Gregorka, Lit...'!$C$115:$K$223</definedName>
    <definedName name="_xlnm.Print_Area" localSheetId="1">' Gregorka, Lit...'!$C$4:$J$76,' Gregorka, Lit...'!$C$82:$J$99,' Gregorka, Lit...'!$C$105:$K$223</definedName>
    <definedName name="_xlnm.Print_Area" localSheetId="0">'Rekapitulace stavby'!$D$4:$AO$76,'Rekapitulace stavby'!$C$82:$AQ$96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<sst xmlns="http://schemas.openxmlformats.org/spreadsheetml/2006/main" count="1076" uniqueCount="336">
  <si>
    <t>Export Komplet</t>
  </si>
  <si>
    <t/>
  </si>
  <si>
    <t>2.0</t>
  </si>
  <si>
    <t>ZAMOK</t>
  </si>
  <si>
    <t>False</t>
  </si>
  <si>
    <t>{3c034326-b0c6-448d-b9d7-d7628343080d}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</si>
  <si>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</si>
  <si>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</si>
  <si>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</si>
  <si>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</si>
  <si>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</si>
  <si>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</si>
  <si>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</si>
  <si>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</si>
  <si>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LCH5/2020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</si>
  <si>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</si>
  <si>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</si>
  <si>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Gregorka, Litomyšl, odstranění nánosů a porostů z úpravy, ř. km 0,432 – 1,133</t>
  </si>
  <si>
    <t>KSO:</t>
  </si>
  <si>
    <t>CC-CZ:</t>
  </si>
  <si>
    <t>Místo:</t>
  </si>
  <si>
    <t>Litomyšl</t>
  </si>
  <si>
    <t>Datum:</t>
  </si>
  <si>
    <t>13. 5. 2020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</si>
  <si>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</si>
  <si>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</si>
  <si>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</si>
  <si>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</si>
  <si>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</si>
  <si>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</si>
  <si>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</si>
  <si>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</si>
  <si>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</si>
  <si>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</si>
  <si>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</si>
  <si>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Ladislav Chleboun,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</si>
  <si>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</si>
  <si>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</si>
  <si>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</si>
  <si>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</si>
  <si>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</si>
  <si>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</si>
  <si>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</si>
  <si>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</si>
  <si>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</si>
  <si>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</si>
  <si>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</si>
  <si>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</si>
  <si>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</si>
  <si>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</si>
  <si>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</si>
  <si>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</si>
  <si>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</si>
  <si>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</si>
  <si>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</si>
  <si>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</si>
  <si>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</si>
  <si>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</si>
  <si>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</si>
  <si>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</si>
  <si>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</si>
  <si>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</si>
  <si>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</si>
  <si>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</si>
  <si>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</si>
  <si>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</si>
  <si>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</si>
  <si>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</si>
  <si>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</si>
  <si>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</si>
  <si>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</si>
  <si>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</si>
  <si>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</si>
  <si>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</si>
  <si>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</si>
  <si>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</si>
  <si>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</si>
  <si>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</si>
  <si>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</si>
  <si>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</si>
  <si>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</si>
  <si>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</si>
  <si>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</si>
  <si>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</si>
  <si>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</si>
  <si>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</si>
  <si>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</si>
  <si>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</si>
  <si>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</si>
  <si>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</si>
  <si>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</si>
  <si>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</si>
  <si>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</si>
  <si>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</si>
  <si>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</si>
  <si>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</si>
  <si>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</si>
  <si>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</si>
  <si>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</si>
  <si>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</si>
  <si>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</si>
  <si>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</si>
  <si>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</si>
  <si>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</si>
  <si>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</si>
  <si>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</si>
  <si>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</si>
  <si>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</si>
  <si>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</si>
  <si>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</si>
  <si>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</si>
  <si>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</si>
  <si>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49</t>
  </si>
  <si>
    <t>K</t>
  </si>
  <si>
    <t>111103202</t>
  </si>
  <si>
    <t>Kosení ve vegetačním období travního porostu středně hustého</t>
  </si>
  <si>
    <t>ha</t>
  </si>
  <si>
    <t>4</t>
  </si>
  <si>
    <t>-101641217</t>
  </si>
  <si>
    <t>PP</t>
  </si>
  <si>
    <t>Kosení travin a vodních rostlin ve vegetačním období travního porostu středně hustého</t>
  </si>
  <si>
    <t>P</t>
  </si>
  <si>
    <t>Poznámka k položce:
sečení trávy a buřiny v korytě vodního toku v šíři 2 m x 700 m x 2 ( LB + PB),  dále posekání pozemků umožňující přístup ke korytu ( 900 m2 pozemek č.232/1 a 1450m2 část pozemků č.135/1 a 148/2)</t>
  </si>
  <si>
    <t>3</t>
  </si>
  <si>
    <t>112151111</t>
  </si>
  <si>
    <t>Směrové kácení stromů s rozřezáním a odvětvením D kmene do 200 mm</t>
  </si>
  <si>
    <t>kus</t>
  </si>
  <si>
    <t>-1621143645</t>
  </si>
  <si>
    <t>Pokácení stromu směrové v celku s odřezáním kmene a s odvětvením průměru kmene přes 100 do 200 mm</t>
  </si>
  <si>
    <t>112151112</t>
  </si>
  <si>
    <t>Směrové kácení stromů s rozřezáním a odvětvením D kmene do 300 mm</t>
  </si>
  <si>
    <t>-1332318867</t>
  </si>
  <si>
    <t>Pokácení stromu směrové v celku s odřezáním kmene a s odvětvením průměru kmene přes 200 do 300 mm</t>
  </si>
  <si>
    <t>5</t>
  </si>
  <si>
    <t>112151113</t>
  </si>
  <si>
    <t>Směrové kácení stromů s rozřezáním a odvětvením D kmene do 400 mm</t>
  </si>
  <si>
    <t>-157084352</t>
  </si>
  <si>
    <t>Pokácení stromu směrové v celku s odřezáním kmene a s odvětvením průměru kmene přes 300 do 400 mm</t>
  </si>
  <si>
    <t>33</t>
  </si>
  <si>
    <t>112251101</t>
  </si>
  <si>
    <t>Odstranění pařezů D do 300 mm</t>
  </si>
  <si>
    <t>2003783739</t>
  </si>
  <si>
    <t>Odstranění pařezů strojně s jejich vykopáním, vytrháním nebo odstřelením průměru přes 100 do 300 mm</t>
  </si>
  <si>
    <t>7</t>
  </si>
  <si>
    <t>112201102</t>
  </si>
  <si>
    <t>Odstranění pařezů D do 500 mm</t>
  </si>
  <si>
    <t>716563117</t>
  </si>
  <si>
    <t>Odstranění pařezů  s jejich vykopáním, vytrháním nebo odstřelením, s přesekáním kořenů průměru přes 300 do 500 mm</t>
  </si>
  <si>
    <t>Poznámka k položce:
1 ks odstranění pařezu v průtočném profilu z předchozí etapy kácení</t>
  </si>
  <si>
    <t>32</t>
  </si>
  <si>
    <t>112251104</t>
  </si>
  <si>
    <t>Odstranění pařezů D do 900 mm</t>
  </si>
  <si>
    <t>1966419938</t>
  </si>
  <si>
    <t>Odstranění pařezů strojně s jejich vykopáním, vytrháním nebo odstřelením průměru přes 700 do 900 mm</t>
  </si>
  <si>
    <t>38</t>
  </si>
  <si>
    <t>125703301</t>
  </si>
  <si>
    <t>Čištění melioračních kanálů od naplavenin tl do 250 mm dno nezpevněné</t>
  </si>
  <si>
    <t>m3</t>
  </si>
  <si>
    <t>-1211308868</t>
  </si>
  <si>
    <t>Čištění melioračních kanálů s úpravou svahu do výšky naplavené vrstvy tloušťky naplavené vrstvy do 250 mm, se dnem nezpevněným</t>
  </si>
  <si>
    <t>39</t>
  </si>
  <si>
    <t>125703311</t>
  </si>
  <si>
    <t>Čištění melioračních kanálů od naplavenin tl přes 250 do 500 mm nezpevněné dno</t>
  </si>
  <si>
    <t>376117187</t>
  </si>
  <si>
    <t>Čištění melioračních kanálů s úpravou svahu do výšky naplavené vrstvy tloušťky naplavené vrstvy přes 250 do 500 mm, se dnem nezpevněným</t>
  </si>
  <si>
    <t>40</t>
  </si>
  <si>
    <t>125703321</t>
  </si>
  <si>
    <t>Čištění melioračních kanálů od naplavenin tl přes 500 mm nezpevněné dno</t>
  </si>
  <si>
    <t>1666629072</t>
  </si>
  <si>
    <t>Čištění melioračních kanálů s úpravou svahu do výšky naplavené vrstvy tloušťky naplavené vrstvy přes 500 mm, se dnem nezpevněným</t>
  </si>
  <si>
    <t>47</t>
  </si>
  <si>
    <t>162251102</t>
  </si>
  <si>
    <t>Vodorovné přemístění do 50 m výkopku/sypaniny z horniny třídy těžitelnosti I, skupiny 1 až 3</t>
  </si>
  <si>
    <t>940243737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</si>
  <si>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</si>
  <si>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Poznámka k položce:
mezi profily PF 13-17</t>
  </si>
  <si>
    <t>46</t>
  </si>
  <si>
    <t>162351103</t>
  </si>
  <si>
    <t>Vodorovné přemístění do 500 m výkopku/sypaniny z horniny třídy těžitelnosti I, skupiny 1 až 3</t>
  </si>
  <si>
    <t>779162285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</si>
  <si>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</si>
  <si>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Poznámka k položce:
mezi profily PF 4-10</t>
  </si>
  <si>
    <t>52</t>
  </si>
  <si>
    <t>174211201</t>
  </si>
  <si>
    <t>Zásyp jam po pařezech D pařezů do 300 mm ručně</t>
  </si>
  <si>
    <t>-1947797741</t>
  </si>
  <si>
    <t>Zásyp jam po pařezech ručně výkopkem z horniny získané při dobývání pařezů s hrubým urovnáním povrchu zasypávky průměru pařezu přes 100 do 300 mm</t>
  </si>
  <si>
    <t>53</t>
  </si>
  <si>
    <t>174211202</t>
  </si>
  <si>
    <t>Zásyp jam po pařezech D pařezů do 500 mm ručně</t>
  </si>
  <si>
    <t>1312169088</t>
  </si>
  <si>
    <t>Zásyp jam po pařezech ručně výkopkem z horniny získané při dobývání pařezů s hrubým urovnáním povrchu zasypávky průměru pařezu přes 300 do 500 mm</t>
  </si>
  <si>
    <t>54</t>
  </si>
  <si>
    <t>174211204</t>
  </si>
  <si>
    <t>Zásyp jam po pařezech D pařezů do 900 mm ručně</t>
  </si>
  <si>
    <t>137345003</t>
  </si>
  <si>
    <t>Zásyp jam po pařezech ručně výkopkem z horniny získané při dobývání pařezů s hrubým urovnáním povrchu zasypávky průměru pařezu přes 700 do 900 mm</t>
  </si>
  <si>
    <t>56</t>
  </si>
  <si>
    <t>184818232</t>
  </si>
  <si>
    <t>Ochrana kmene průměru přes 300 do 500 mm bedněním výšky do 2 m</t>
  </si>
  <si>
    <t>1342546952</t>
  </si>
  <si>
    <t>Ochrana kmene bedněním před poškozením stavebním provozem zřízení včetně odstranění výšky bednění do 2 m průměru kmene přes 300 do 500 mm</t>
  </si>
  <si>
    <t>41</t>
  </si>
  <si>
    <t>R000</t>
  </si>
  <si>
    <t>Ztížené podmínky čištění koryta</t>
  </si>
  <si>
    <t>kpl.</t>
  </si>
  <si>
    <t>-1956260622</t>
  </si>
  <si>
    <t>Poznámka k položce:
ztížený přístup do koryta toku a ztížené odstraňování sedimentů v úseku PF 4-10 a 13-17, těžení pomocí minibagru nebo ruční těžení</t>
  </si>
  <si>
    <t>22</t>
  </si>
  <si>
    <t>162201401</t>
  </si>
  <si>
    <t>Vodorovné přemístění větví stromů listnatých do 1 km D kmene do 300 mm</t>
  </si>
  <si>
    <t>-2059153356</t>
  </si>
  <si>
    <t>Vodorovné přemístění větví, kmenů nebo pařezů  s naložením, složením a dopravou do 1000 m větví stromů listnatých, průměru kmene přes 100 do 300 mm</t>
  </si>
  <si>
    <t xml:space="preserve">Poznámka k položce:
Přemístění na mezideponii </t>
  </si>
  <si>
    <t>23</t>
  </si>
  <si>
    <t>162201402</t>
  </si>
  <si>
    <t>Vodorovné přemístění větví stromů listnatých do 1 km D kmene do 500 mm</t>
  </si>
  <si>
    <t>-771870553</t>
  </si>
  <si>
    <t>Vodorovné přemístění větví, kmenů nebo pařezů  s naložením, složením a dopravou do 1000 m větví stromů listnatých, průměru kmene přes 300 do 500 mm</t>
  </si>
  <si>
    <t xml:space="preserve">Poznámka k položce:
Přemístění na mezideponii
</t>
  </si>
  <si>
    <t>24</t>
  </si>
  <si>
    <t>162201411</t>
  </si>
  <si>
    <t>Vodorovné přemístění kmenů stromů listnatých do 1 km D kmene do 300 mm</t>
  </si>
  <si>
    <t>16591259</t>
  </si>
  <si>
    <t>Vodorovné přemístění větví, kmenů nebo pařezů  s naložením, složením a dopravou do 1000 m kmenů stromů listnatých, průměru přes 100 do 300 mm</t>
  </si>
  <si>
    <t>25</t>
  </si>
  <si>
    <t>162201412</t>
  </si>
  <si>
    <t>Vodorovné přemístění kmenů stromů listnatých do 1 km D kmene do 500 mm</t>
  </si>
  <si>
    <t>665945136</t>
  </si>
  <si>
    <t>Vodorovné přemístění větví, kmenů nebo pařezů  s naložením, složením a dopravou do 1000 m kmenů stromů listnatých, průměru přes 300 do 500 mm</t>
  </si>
  <si>
    <t>42</t>
  </si>
  <si>
    <t>162651112</t>
  </si>
  <si>
    <t>Vodorovné přemístění do 5000 m výkopku/sypaniny z horniny třídy těžitelnosti I, skupiny 1 až 3</t>
  </si>
  <si>
    <t>-45085459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</si>
  <si>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</si>
  <si>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10</t>
  </si>
  <si>
    <t>171201201</t>
  </si>
  <si>
    <t>Uložení sypaniny na skládky</t>
  </si>
  <si>
    <t>-1555316344</t>
  </si>
  <si>
    <t>Uložení sypaniny  na skládky</t>
  </si>
  <si>
    <t>11</t>
  </si>
  <si>
    <t>171201211</t>
  </si>
  <si>
    <t>Poplatek za uložení stavebního odpadu - zeminy a kameniva na skládce</t>
  </si>
  <si>
    <t>t</t>
  </si>
  <si>
    <t>942368778</t>
  </si>
  <si>
    <t>Poplatek za uložení stavebního odpadu na skládce (skládkovné) zeminy a kameniva zatříděného do Katalogu odpadů pod kódem 170 504</t>
  </si>
  <si>
    <t>Poznámka k položce:
kód odpadu 170504 - viz rozbor sedimentů</t>
  </si>
  <si>
    <t>34</t>
  </si>
  <si>
    <t>185803107</t>
  </si>
  <si>
    <t>Shrabání a odvoz pokoseného vodního porostu do 20 km</t>
  </si>
  <si>
    <t>2066381154</t>
  </si>
  <si>
    <t>Shrabání a odvoz pokoseného porostu a organických naplavenin vodního rostlinstva z břehu i z vody</t>
  </si>
  <si>
    <t>48</t>
  </si>
  <si>
    <t>181101121</t>
  </si>
  <si>
    <t>Úprava pozemku s rozpojením, přehrnutím, urovnáním a přehrnutím do 20 m zeminy tř 1 a 2</t>
  </si>
  <si>
    <t>-224497080</t>
  </si>
  <si>
    <t>Úprava pozemku s rozpojením a přehrnutím včetně urovnání v zemině tř. 1 a 2, s přemístěním na vzdálenost do 20 m</t>
  </si>
  <si>
    <t>Poznámka k položce:
navrácení příjezdové luční cesty v horním úseku toku do původního stavu, navrácení přilehlých pozemků do původního stavu - zahrnutí vyjetých kolejí</t>
  </si>
  <si>
    <t>Vodorovné konstrukce</t>
  </si>
  <si>
    <t>9</t>
  </si>
  <si>
    <t>Ostatní konstrukce a práce, bourání</t>
  </si>
  <si>
    <t>51</t>
  </si>
  <si>
    <t>938902422</t>
  </si>
  <si>
    <t>Čištění propustků strojně tlakovou vodou D do 1000 mm při tl nánosu do 50% DN</t>
  </si>
  <si>
    <t>m</t>
  </si>
  <si>
    <t>-768209511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</si>
  <si>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500 do 1000 mm</t>
  </si>
  <si>
    <t>Poznámka k položce:
1 x propustek 4 m dn. 600mm
1 x propustek 7 m dn. 600mm</t>
  </si>
  <si>
    <t>29</t>
  </si>
  <si>
    <t>938902442</t>
  </si>
  <si>
    <t>Čištění propustků strojně tlakovou vodou D do 1000 mm při tl nánosu přes 75% DN</t>
  </si>
  <si>
    <t>1710393809</t>
  </si>
  <si>
    <t>Čištění propustků s odstraněním travnatého porostu nebo nánosu, s naložením na dopravní prostředek nebo s přemístěním na hromady na vzdálenost do 20 m strojně tlakovou vodou tloušťky nánosu přes 75% průměru propustku přes 500 do 1000 mm</t>
  </si>
  <si>
    <t>Poznámka k položce:
1 x propustek 6 m dn. 600mm</t>
  </si>
  <si>
    <t>938909331</t>
  </si>
  <si>
    <t>Čištění vozovek metením ručně podkladu nebo krytu betonového nebo živičného</t>
  </si>
  <si>
    <t>m2</t>
  </si>
  <si>
    <t>230832621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</si>
  <si>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</si>
  <si>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
metení příjezdové komunikace - 2x  2800 m2 (úsek dlouhý celkem 700 m x 4 m šíře pruhu - příjezdové komunikace na začátku úseku, prostředku a konci úseku) = 5600 m2
viz. situační výkres - příjezd na staveniště</t>
  </si>
  <si>
    <t>16</t>
  </si>
  <si>
    <t>R001</t>
  </si>
  <si>
    <t>Manipulace s dřevní hmotou</t>
  </si>
  <si>
    <t>kpl</t>
  </si>
  <si>
    <t>-58112365</t>
  </si>
  <si>
    <t>manipulace s dřevní hmotou</t>
  </si>
  <si>
    <t xml:space="preserve">Poznámka k položce:
Položka obsahuje rozmanipulování kmene na délku 2,0 m a větví (průměru nad 10 cm) na hráně o délce 1,0 m, vytažení z koryta vodního toku </t>
  </si>
  <si>
    <t>17</t>
  </si>
  <si>
    <t>R002</t>
  </si>
  <si>
    <t>Zřízení a odstranění doprovodného dopravního značení</t>
  </si>
  <si>
    <t>-1798316954</t>
  </si>
  <si>
    <t>zřízení a odstranění doprovodného dopravního značení</t>
  </si>
  <si>
    <t>Poznámka k položce:
2 x dopravní značka (výjezd stavebních strojů) na každý směr veřejné komunikace, tj. 4 kusy</t>
  </si>
  <si>
    <t>18</t>
  </si>
  <si>
    <t>R003</t>
  </si>
  <si>
    <t>Likvidace větví, křovin a pařezů</t>
  </si>
  <si>
    <t>1238417705</t>
  </si>
  <si>
    <t>Poznámka k položce:
např. pálením nebo štěpkováním s následným odvozem
Likvidace pařezů s odvozem na skládku</t>
  </si>
  <si>
    <t>26</t>
  </si>
  <si>
    <t>R004</t>
  </si>
  <si>
    <t>Číselník dřevní hmoty</t>
  </si>
  <si>
    <t>-556252076</t>
  </si>
  <si>
    <t>číselník dřevní hmoty</t>
  </si>
  <si>
    <t>Poznámka k položce:
vyhotovení číselníku dřevní hmoty s uvedením druhu a objemu.
každý kus popsat průměrem ve středové tloušťce.</t>
  </si>
  <si>
    <t>27</t>
  </si>
  <si>
    <t>R005</t>
  </si>
  <si>
    <t>Fotodokumentace</t>
  </si>
  <si>
    <t>-129410626</t>
  </si>
  <si>
    <t>fotodokumentace</t>
  </si>
  <si>
    <t>Poznámka k položce:
pořízení kompletní fotodokumentace z provádění stavby, fotodokumentace dotčených pozemků a komunikací před započetím prací.</t>
  </si>
  <si>
    <t>28</t>
  </si>
  <si>
    <t>R006</t>
  </si>
  <si>
    <t>Zajištění vjezdu na stavbu - oznámení příslušným orgánům</t>
  </si>
  <si>
    <t>249905124</t>
  </si>
  <si>
    <t xml:space="preserve">Poznámka k položce:
 Vjezdy k místům těžení jsou osazeny dopravním značením B11 - Zákaz vjezdu všech motorových vozidel a B4 - Zákaz vjezdu nákladních automobilů nad 3,5 t. Všechny značky jsou osazeny dodatkovou tabulkou „mimo dopravní obsluhy“. Před zahájením prací zhotovitel oznámí zahájení prací příslušným orgánům. </t>
  </si>
  <si>
    <t>44</t>
  </si>
  <si>
    <t>R009</t>
  </si>
  <si>
    <t>Zřízení sedimentační hrázky před zatrubněním do zámeckých zahrad</t>
  </si>
  <si>
    <t>-1750277940</t>
  </si>
  <si>
    <t>Demontáž a zpětná montáž ohradníku z trubkového lešení - 20 bm</t>
  </si>
  <si>
    <t>Poznámka k položce:
Zřízení provizorní záchytné hrázky po dobu těžení sedimentu.</t>
  </si>
  <si>
    <t>36</t>
  </si>
  <si>
    <t>R007</t>
  </si>
  <si>
    <t>Likvidace posekané trávy</t>
  </si>
  <si>
    <t>-673256385</t>
  </si>
  <si>
    <t>Poznámka k položce:
Likvidace trávy na bioskládku</t>
  </si>
  <si>
    <t>50</t>
  </si>
  <si>
    <t>R011</t>
  </si>
  <si>
    <t>Navrácení veškerých používaných pozemků do původního stavu, předání a převzetí  používaných pozemků včetně protokolárního předání majitelům</t>
  </si>
  <si>
    <t>-794446174</t>
  </si>
  <si>
    <t>Poznámka k položce:
Navrácení veškerých používaných pozemků do původního stavu, převzetí pozemků před započetím stavby. Celkový úklid, konečné urovnání terénu, případné osetí, předávací protokoly majitelům pozemků</t>
  </si>
  <si>
    <t>55</t>
  </si>
  <si>
    <t>R012</t>
  </si>
  <si>
    <t>Zajištění BOZP na stavbě</t>
  </si>
  <si>
    <t>2029337211</t>
  </si>
  <si>
    <t>Poznámka k položce:
Kompletní zajištění BOZP na stavbě,osazení  bezpečnostních tabulí, zabezpečení staveniště, ochranné pomůcky pracovníkům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</si>
</sst>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1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19"/>
      <c r="AQ5" s="19"/>
      <c r="AR5" s="17"/>
      <c r="BE5" s="24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3" t="s">
        <v>17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19"/>
      <c r="AQ6" s="19"/>
      <c r="AR6" s="17"/>
      <c r="BE6" s="249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9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9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9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49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49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9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49"/>
      <c r="BS13" s="14" t="s">
        <v>6</v>
      </c>
    </row>
    <row r="14" spans="2:71" ht="12.75">
      <c r="B14" s="18"/>
      <c r="C14" s="19"/>
      <c r="D14" s="19"/>
      <c r="E14" s="254" t="s">
        <v>30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49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9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9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49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9"/>
      <c r="BS18" s="14" t="s">
        <v>6</v>
      </c>
    </row>
    <row r="19" spans="2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9"/>
      <c r="BS19" s="14" t="s">
        <v>6</v>
      </c>
    </row>
    <row r="20" spans="2:71" s="1" customFormat="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49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9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9"/>
    </row>
    <row r="23" spans="2:57" s="1" customFormat="1" ht="16.5" customHeight="1">
      <c r="B23" s="18"/>
      <c r="C23" s="19"/>
      <c r="D23" s="19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19"/>
      <c r="AP23" s="19"/>
      <c r="AQ23" s="19"/>
      <c r="AR23" s="17"/>
      <c r="BE23" s="24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9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7">
        <f>ROUND(AG94,2)</f>
        <v>0</v>
      </c>
      <c r="AL26" s="258"/>
      <c r="AM26" s="258"/>
      <c r="AN26" s="258"/>
      <c r="AO26" s="258"/>
      <c r="AP26" s="33"/>
      <c r="AQ26" s="33"/>
      <c r="AR26" s="36"/>
      <c r="BE26" s="24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9" t="s">
        <v>38</v>
      </c>
      <c r="M28" s="259"/>
      <c r="N28" s="259"/>
      <c r="O28" s="259"/>
      <c r="P28" s="259"/>
      <c r="Q28" s="33"/>
      <c r="R28" s="33"/>
      <c r="S28" s="33"/>
      <c r="T28" s="33"/>
      <c r="U28" s="33"/>
      <c r="V28" s="33"/>
      <c r="W28" s="259" t="s">
        <v>39</v>
      </c>
      <c r="X28" s="259"/>
      <c r="Y28" s="259"/>
      <c r="Z28" s="259"/>
      <c r="AA28" s="259"/>
      <c r="AB28" s="259"/>
      <c r="AC28" s="259"/>
      <c r="AD28" s="259"/>
      <c r="AE28" s="259"/>
      <c r="AF28" s="33"/>
      <c r="AG28" s="33"/>
      <c r="AH28" s="33"/>
      <c r="AI28" s="33"/>
      <c r="AJ28" s="33"/>
      <c r="AK28" s="259" t="s">
        <v>40</v>
      </c>
      <c r="AL28" s="259"/>
      <c r="AM28" s="259"/>
      <c r="AN28" s="259"/>
      <c r="AO28" s="259"/>
      <c r="AP28" s="33"/>
      <c r="AQ28" s="33"/>
      <c r="AR28" s="36"/>
      <c r="BE28" s="249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43">
        <v>0.21</v>
      </c>
      <c r="M29" s="242"/>
      <c r="N29" s="242"/>
      <c r="O29" s="242"/>
      <c r="P29" s="242"/>
      <c r="Q29" s="38"/>
      <c r="R29" s="38"/>
      <c r="S29" s="38"/>
      <c r="T29" s="38"/>
      <c r="U29" s="38"/>
      <c r="V29" s="38"/>
      <c r="W29" s="241">
        <f>ROUND(AZ94,2)</f>
        <v>0</v>
      </c>
      <c r="X29" s="242"/>
      <c r="Y29" s="242"/>
      <c r="Z29" s="242"/>
      <c r="AA29" s="242"/>
      <c r="AB29" s="242"/>
      <c r="AC29" s="242"/>
      <c r="AD29" s="242"/>
      <c r="AE29" s="242"/>
      <c r="AF29" s="38"/>
      <c r="AG29" s="38"/>
      <c r="AH29" s="38"/>
      <c r="AI29" s="38"/>
      <c r="AJ29" s="38"/>
      <c r="AK29" s="241">
        <f>ROUND(AV94,2)</f>
        <v>0</v>
      </c>
      <c r="AL29" s="242"/>
      <c r="AM29" s="242"/>
      <c r="AN29" s="242"/>
      <c r="AO29" s="242"/>
      <c r="AP29" s="38"/>
      <c r="AQ29" s="38"/>
      <c r="AR29" s="39"/>
      <c r="BE29" s="250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43">
        <v>0.15</v>
      </c>
      <c r="M30" s="242"/>
      <c r="N30" s="242"/>
      <c r="O30" s="242"/>
      <c r="P30" s="242"/>
      <c r="Q30" s="38"/>
      <c r="R30" s="38"/>
      <c r="S30" s="38"/>
      <c r="T30" s="38"/>
      <c r="U30" s="38"/>
      <c r="V30" s="38"/>
      <c r="W30" s="241">
        <f>ROUND(BA94,2)</f>
        <v>0</v>
      </c>
      <c r="X30" s="242"/>
      <c r="Y30" s="242"/>
      <c r="Z30" s="242"/>
      <c r="AA30" s="242"/>
      <c r="AB30" s="242"/>
      <c r="AC30" s="242"/>
      <c r="AD30" s="242"/>
      <c r="AE30" s="242"/>
      <c r="AF30" s="38"/>
      <c r="AG30" s="38"/>
      <c r="AH30" s="38"/>
      <c r="AI30" s="38"/>
      <c r="AJ30" s="38"/>
      <c r="AK30" s="241">
        <f>ROUND(AW94,2)</f>
        <v>0</v>
      </c>
      <c r="AL30" s="242"/>
      <c r="AM30" s="242"/>
      <c r="AN30" s="242"/>
      <c r="AO30" s="242"/>
      <c r="AP30" s="38"/>
      <c r="AQ30" s="38"/>
      <c r="AR30" s="39"/>
      <c r="BE30" s="250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43">
        <v>0.21</v>
      </c>
      <c r="M31" s="242"/>
      <c r="N31" s="242"/>
      <c r="O31" s="242"/>
      <c r="P31" s="242"/>
      <c r="Q31" s="38"/>
      <c r="R31" s="38"/>
      <c r="S31" s="38"/>
      <c r="T31" s="38"/>
      <c r="U31" s="38"/>
      <c r="V31" s="38"/>
      <c r="W31" s="241">
        <f>ROUND(BB94,2)</f>
        <v>0</v>
      </c>
      <c r="X31" s="242"/>
      <c r="Y31" s="242"/>
      <c r="Z31" s="242"/>
      <c r="AA31" s="242"/>
      <c r="AB31" s="242"/>
      <c r="AC31" s="242"/>
      <c r="AD31" s="242"/>
      <c r="AE31" s="242"/>
      <c r="AF31" s="38"/>
      <c r="AG31" s="38"/>
      <c r="AH31" s="38"/>
      <c r="AI31" s="38"/>
      <c r="AJ31" s="38"/>
      <c r="AK31" s="241">
        <v>0</v>
      </c>
      <c r="AL31" s="242"/>
      <c r="AM31" s="242"/>
      <c r="AN31" s="242"/>
      <c r="AO31" s="242"/>
      <c r="AP31" s="38"/>
      <c r="AQ31" s="38"/>
      <c r="AR31" s="39"/>
      <c r="BE31" s="250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43">
        <v>0.15</v>
      </c>
      <c r="M32" s="242"/>
      <c r="N32" s="242"/>
      <c r="O32" s="242"/>
      <c r="P32" s="242"/>
      <c r="Q32" s="38"/>
      <c r="R32" s="38"/>
      <c r="S32" s="38"/>
      <c r="T32" s="38"/>
      <c r="U32" s="38"/>
      <c r="V32" s="38"/>
      <c r="W32" s="241">
        <f>ROUND(BC94,2)</f>
        <v>0</v>
      </c>
      <c r="X32" s="242"/>
      <c r="Y32" s="242"/>
      <c r="Z32" s="242"/>
      <c r="AA32" s="242"/>
      <c r="AB32" s="242"/>
      <c r="AC32" s="242"/>
      <c r="AD32" s="242"/>
      <c r="AE32" s="242"/>
      <c r="AF32" s="38"/>
      <c r="AG32" s="38"/>
      <c r="AH32" s="38"/>
      <c r="AI32" s="38"/>
      <c r="AJ32" s="38"/>
      <c r="AK32" s="241">
        <v>0</v>
      </c>
      <c r="AL32" s="242"/>
      <c r="AM32" s="242"/>
      <c r="AN32" s="242"/>
      <c r="AO32" s="242"/>
      <c r="AP32" s="38"/>
      <c r="AQ32" s="38"/>
      <c r="AR32" s="39"/>
      <c r="BE32" s="250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43">
        <v>0</v>
      </c>
      <c r="M33" s="242"/>
      <c r="N33" s="242"/>
      <c r="O33" s="242"/>
      <c r="P33" s="242"/>
      <c r="Q33" s="38"/>
      <c r="R33" s="38"/>
      <c r="S33" s="38"/>
      <c r="T33" s="38"/>
      <c r="U33" s="38"/>
      <c r="V33" s="38"/>
      <c r="W33" s="241">
        <f>ROUND(BD94,2)</f>
        <v>0</v>
      </c>
      <c r="X33" s="242"/>
      <c r="Y33" s="242"/>
      <c r="Z33" s="242"/>
      <c r="AA33" s="242"/>
      <c r="AB33" s="242"/>
      <c r="AC33" s="242"/>
      <c r="AD33" s="242"/>
      <c r="AE33" s="242"/>
      <c r="AF33" s="38"/>
      <c r="AG33" s="38"/>
      <c r="AH33" s="38"/>
      <c r="AI33" s="38"/>
      <c r="AJ33" s="38"/>
      <c r="AK33" s="241">
        <v>0</v>
      </c>
      <c r="AL33" s="242"/>
      <c r="AM33" s="242"/>
      <c r="AN33" s="242"/>
      <c r="AO33" s="242"/>
      <c r="AP33" s="38"/>
      <c r="AQ33" s="38"/>
      <c r="AR33" s="39"/>
      <c r="BE33" s="25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9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44" t="s">
        <v>49</v>
      </c>
      <c r="Y35" s="245"/>
      <c r="Z35" s="245"/>
      <c r="AA35" s="245"/>
      <c r="AB35" s="245"/>
      <c r="AC35" s="42"/>
      <c r="AD35" s="42"/>
      <c r="AE35" s="42"/>
      <c r="AF35" s="42"/>
      <c r="AG35" s="42"/>
      <c r="AH35" s="42"/>
      <c r="AI35" s="42"/>
      <c r="AJ35" s="42"/>
      <c r="AK35" s="246">
        <f>SUM(AK26:AK33)</f>
        <v>0</v>
      </c>
      <c r="AL35" s="245"/>
      <c r="AM35" s="245"/>
      <c r="AN35" s="245"/>
      <c r="AO35" s="24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LCH5/2020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0" t="str">
        <f>K6</f>
        <v>Gregorka, Litomyšl, odstranění nánosů a porostů z úpravy, ř. km 0,432 – 1,133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Litomyšl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2" t="str">
        <f>IF(AN8="","",AN8)</f>
        <v>13. 5. 2020</v>
      </c>
      <c r="AN87" s="23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Povodí Labe, s.p.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33" t="str">
        <f>IF(E17="","",E17)</f>
        <v xml:space="preserve"> </v>
      </c>
      <c r="AN89" s="234"/>
      <c r="AO89" s="234"/>
      <c r="AP89" s="234"/>
      <c r="AQ89" s="33"/>
      <c r="AR89" s="36"/>
      <c r="AS89" s="235" t="s">
        <v>57</v>
      </c>
      <c r="AT89" s="23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33" t="str">
        <f>IF(E20="","",E20)</f>
        <v>Ladislav Chleboun, DiS.</v>
      </c>
      <c r="AN90" s="234"/>
      <c r="AO90" s="234"/>
      <c r="AP90" s="234"/>
      <c r="AQ90" s="33"/>
      <c r="AR90" s="36"/>
      <c r="AS90" s="237"/>
      <c r="AT90" s="23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9"/>
      <c r="AT91" s="24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0" t="s">
        <v>58</v>
      </c>
      <c r="D92" s="221"/>
      <c r="E92" s="221"/>
      <c r="F92" s="221"/>
      <c r="G92" s="221"/>
      <c r="H92" s="70"/>
      <c r="I92" s="222" t="s">
        <v>59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60</v>
      </c>
      <c r="AH92" s="221"/>
      <c r="AI92" s="221"/>
      <c r="AJ92" s="221"/>
      <c r="AK92" s="221"/>
      <c r="AL92" s="221"/>
      <c r="AM92" s="221"/>
      <c r="AN92" s="222" t="s">
        <v>61</v>
      </c>
      <c r="AO92" s="221"/>
      <c r="AP92" s="224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28">
        <f>ROUND(AG95,2)</f>
        <v>0</v>
      </c>
      <c r="AH94" s="228"/>
      <c r="AI94" s="228"/>
      <c r="AJ94" s="228"/>
      <c r="AK94" s="228"/>
      <c r="AL94" s="228"/>
      <c r="AM94" s="228"/>
      <c r="AN94" s="229">
        <f>SUM(AG94,AT94)</f>
        <v>0</v>
      </c>
      <c r="AO94" s="229"/>
      <c r="AP94" s="229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24.75" customHeight="1">
      <c r="A95" s="89" t="s">
        <v>80</v>
      </c>
      <c r="B95" s="90"/>
      <c r="C95" s="91"/>
      <c r="D95" s="227" t="s">
        <v>14</v>
      </c>
      <c r="E95" s="227"/>
      <c r="F95" s="227"/>
      <c r="G95" s="227"/>
      <c r="H95" s="227"/>
      <c r="I95" s="92"/>
      <c r="J95" s="227" t="s">
        <v>17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 Gregorka, Lit...'!J28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93" t="s">
        <v>81</v>
      </c>
      <c r="AR95" s="94"/>
      <c r="AS95" s="95">
        <v>0</v>
      </c>
      <c r="AT95" s="96">
        <f>ROUND(SUM(AV95:AW95),2)</f>
        <v>0</v>
      </c>
      <c r="AU95" s="97">
        <f>' Gregorka, Lit...'!P116</f>
        <v>0</v>
      </c>
      <c r="AV95" s="96">
        <f>' Gregorka, Lit...'!J31</f>
        <v>0</v>
      </c>
      <c r="AW95" s="96">
        <f>' Gregorka, Lit...'!J32</f>
        <v>0</v>
      </c>
      <c r="AX95" s="96">
        <f>' Gregorka, Lit...'!J33</f>
        <v>0</v>
      </c>
      <c r="AY95" s="96">
        <f>' Gregorka, Lit...'!J34</f>
        <v>0</v>
      </c>
      <c r="AZ95" s="96">
        <f>' Gregorka, Lit...'!F31</f>
        <v>0</v>
      </c>
      <c r="BA95" s="96">
        <f>' Gregorka, Lit...'!F32</f>
        <v>0</v>
      </c>
      <c r="BB95" s="96">
        <f>' Gregorka, Lit...'!F33</f>
        <v>0</v>
      </c>
      <c r="BC95" s="96">
        <f>' Gregorka, Lit...'!F34</f>
        <v>0</v>
      </c>
      <c r="BD95" s="98">
        <f>' Gregorka, Lit...'!F35</f>
        <v>0</v>
      </c>
      <c r="BT95" s="99" t="s">
        <v>82</v>
      </c>
      <c r="BU95" s="99" t="s">
        <v>83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dMZmGAOMk2jT3vGmQppFZy3vHDRKG4fKVH/tMzynuQmm8vJvhdU37eoWKaLLmKxFIj10mgvyzu592COC0gHzfg==" saltValue="Hf3PNSRCof/xypvenM4+Kkr8pv6TgDe5HHunKVKdWxLqhAGfYVi0MIl3WdzSUmQuzC3DTmRHDV/T7HvqI0iH6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LCH5-2020 - Gregorka, Li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 topLeftCell="A2">
      <selection activeCell="F113" sqref="F1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84</v>
      </c>
    </row>
    <row r="4" spans="2:46" s="1" customFormat="1" ht="24.95" customHeight="1">
      <c r="B4" s="17"/>
      <c r="D4" s="104" t="s">
        <v>85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24.75" customHeight="1">
      <c r="A7" s="31"/>
      <c r="B7" s="36"/>
      <c r="C7" s="31"/>
      <c r="D7" s="31"/>
      <c r="E7" s="260" t="s">
        <v>17</v>
      </c>
      <c r="F7" s="261"/>
      <c r="G7" s="261"/>
      <c r="H7" s="261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13. 5. 2020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27</v>
      </c>
      <c r="F13" s="31"/>
      <c r="G13" s="31"/>
      <c r="H13" s="31"/>
      <c r="I13" s="109" t="s">
        <v>28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29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2" t="str">
        <f>'Rekapitulace stavby'!E14</f>
        <v>Vyplň údaj</v>
      </c>
      <c r="F16" s="263"/>
      <c r="G16" s="263"/>
      <c r="H16" s="263"/>
      <c r="I16" s="109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31</v>
      </c>
      <c r="E18" s="31"/>
      <c r="F18" s="31"/>
      <c r="G18" s="31"/>
      <c r="H18" s="31"/>
      <c r="I18" s="109" t="s">
        <v>25</v>
      </c>
      <c r="J18" s="108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">
        <v>32</v>
      </c>
      <c r="F19" s="31"/>
      <c r="G19" s="31"/>
      <c r="H19" s="31"/>
      <c r="I19" s="109" t="s">
        <v>28</v>
      </c>
      <c r="J19" s="108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34</v>
      </c>
      <c r="E21" s="31"/>
      <c r="F21" s="31"/>
      <c r="G21" s="31"/>
      <c r="H21" s="31"/>
      <c r="I21" s="109" t="s">
        <v>25</v>
      </c>
      <c r="J21" s="108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">
        <v>35</v>
      </c>
      <c r="F22" s="31"/>
      <c r="G22" s="31"/>
      <c r="H22" s="31"/>
      <c r="I22" s="109" t="s">
        <v>28</v>
      </c>
      <c r="J22" s="108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36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4" t="s">
        <v>1</v>
      </c>
      <c r="F25" s="264"/>
      <c r="G25" s="264"/>
      <c r="H25" s="264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37</v>
      </c>
      <c r="E28" s="31"/>
      <c r="F28" s="31"/>
      <c r="G28" s="31"/>
      <c r="H28" s="31"/>
      <c r="I28" s="107"/>
      <c r="J28" s="118">
        <f>ROUND(J116,2)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39</v>
      </c>
      <c r="G30" s="31"/>
      <c r="H30" s="31"/>
      <c r="I30" s="120" t="s">
        <v>38</v>
      </c>
      <c r="J30" s="119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41</v>
      </c>
      <c r="E31" s="106" t="s">
        <v>42</v>
      </c>
      <c r="F31" s="122">
        <f>ROUND((SUM(BE116:BE223)),2)</f>
        <v>0</v>
      </c>
      <c r="G31" s="31"/>
      <c r="H31" s="31"/>
      <c r="I31" s="123">
        <v>0.21</v>
      </c>
      <c r="J31" s="122">
        <f>ROUND(((SUM(BE116:BE223))*I31),2)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43</v>
      </c>
      <c r="F32" s="122">
        <f>ROUND((SUM(BF116:BF223)),2)</f>
        <v>0</v>
      </c>
      <c r="G32" s="31"/>
      <c r="H32" s="31"/>
      <c r="I32" s="123">
        <v>0.15</v>
      </c>
      <c r="J32" s="122">
        <f>ROUND(((SUM(BF116:BF223))*I32),2)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44</v>
      </c>
      <c r="F33" s="122">
        <f>ROUND((SUM(BG116:BG223)),2)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45</v>
      </c>
      <c r="F34" s="122">
        <f>ROUND((SUM(BH116:BH223)),2)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46</v>
      </c>
      <c r="F35" s="122">
        <f>ROUND((SUM(BI116:BI223)),2)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47</v>
      </c>
      <c r="E37" s="126"/>
      <c r="F37" s="126"/>
      <c r="G37" s="127" t="s">
        <v>48</v>
      </c>
      <c r="H37" s="128" t="s">
        <v>49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32" t="s">
        <v>54</v>
      </c>
      <c r="E65" s="140"/>
      <c r="F65" s="140"/>
      <c r="G65" s="132" t="s">
        <v>55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86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4.75" customHeight="1">
      <c r="A85" s="31"/>
      <c r="B85" s="32"/>
      <c r="C85" s="33"/>
      <c r="D85" s="33"/>
      <c r="E85" s="230" t="str">
        <f>E7</f>
        <v>Gregorka, Litomyšl, odstranění nánosů a porostů z úpravy, ř. km 0,432 – 1,133</v>
      </c>
      <c r="F85" s="265"/>
      <c r="G85" s="265"/>
      <c r="H85" s="265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Litomyšl</v>
      </c>
      <c r="G87" s="33"/>
      <c r="H87" s="33"/>
      <c r="I87" s="109" t="s">
        <v>22</v>
      </c>
      <c r="J87" s="63" t="str">
        <f>IF(J10="","",J10)</f>
        <v>13. 5. 2020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Povodí Labe, s.p.</v>
      </c>
      <c r="G89" s="33"/>
      <c r="H89" s="33"/>
      <c r="I89" s="109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109" t="s">
        <v>34</v>
      </c>
      <c r="J90" s="29" t="str">
        <f>E22</f>
        <v>Ladislav Chleboun, DiS.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87</v>
      </c>
      <c r="D92" s="149"/>
      <c r="E92" s="149"/>
      <c r="F92" s="149"/>
      <c r="G92" s="149"/>
      <c r="H92" s="149"/>
      <c r="I92" s="150"/>
      <c r="J92" s="151" t="s">
        <v>88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89</v>
      </c>
      <c r="D94" s="33"/>
      <c r="E94" s="33"/>
      <c r="F94" s="33"/>
      <c r="G94" s="33"/>
      <c r="H94" s="33"/>
      <c r="I94" s="107"/>
      <c r="J94" s="81">
        <f>J116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90</v>
      </c>
    </row>
    <row r="95" spans="2:12" s="9" customFormat="1" ht="24.95" customHeight="1">
      <c r="B95" s="153"/>
      <c r="C95" s="154"/>
      <c r="D95" s="155" t="s">
        <v>91</v>
      </c>
      <c r="E95" s="156"/>
      <c r="F95" s="156"/>
      <c r="G95" s="156"/>
      <c r="H95" s="156"/>
      <c r="I95" s="157"/>
      <c r="J95" s="158">
        <f>J117</f>
        <v>0</v>
      </c>
      <c r="K95" s="154"/>
      <c r="L95" s="159"/>
    </row>
    <row r="96" spans="2:12" s="10" customFormat="1" ht="19.9" customHeight="1">
      <c r="B96" s="160"/>
      <c r="C96" s="161"/>
      <c r="D96" s="162" t="s">
        <v>92</v>
      </c>
      <c r="E96" s="163"/>
      <c r="F96" s="163"/>
      <c r="G96" s="163"/>
      <c r="H96" s="163"/>
      <c r="I96" s="164"/>
      <c r="J96" s="165">
        <f>J118</f>
        <v>0</v>
      </c>
      <c r="K96" s="161"/>
      <c r="L96" s="166"/>
    </row>
    <row r="97" spans="2:12" s="10" customFormat="1" ht="19.9" customHeight="1">
      <c r="B97" s="160"/>
      <c r="C97" s="161"/>
      <c r="D97" s="162" t="s">
        <v>93</v>
      </c>
      <c r="E97" s="163"/>
      <c r="F97" s="163"/>
      <c r="G97" s="163"/>
      <c r="H97" s="163"/>
      <c r="I97" s="164"/>
      <c r="J97" s="165">
        <f>J183</f>
        <v>0</v>
      </c>
      <c r="K97" s="161"/>
      <c r="L97" s="166"/>
    </row>
    <row r="98" spans="2:12" s="10" customFormat="1" ht="19.9" customHeight="1">
      <c r="B98" s="160"/>
      <c r="C98" s="161"/>
      <c r="D98" s="162" t="s">
        <v>94</v>
      </c>
      <c r="E98" s="163"/>
      <c r="F98" s="163"/>
      <c r="G98" s="163"/>
      <c r="H98" s="163"/>
      <c r="I98" s="164"/>
      <c r="J98" s="165">
        <f>J184</f>
        <v>0</v>
      </c>
      <c r="K98" s="161"/>
      <c r="L98" s="166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107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144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47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95</v>
      </c>
      <c r="D105" s="33"/>
      <c r="E105" s="33"/>
      <c r="F105" s="33"/>
      <c r="G105" s="33"/>
      <c r="H105" s="33"/>
      <c r="I105" s="107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07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07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75" customHeight="1">
      <c r="A108" s="31"/>
      <c r="B108" s="32"/>
      <c r="C108" s="33"/>
      <c r="D108" s="33"/>
      <c r="E108" s="230" t="str">
        <f>E7</f>
        <v>Gregorka, Litomyšl, odstranění nánosů a porostů z úpravy, ř. km 0,432 – 1,133</v>
      </c>
      <c r="F108" s="265"/>
      <c r="G108" s="265"/>
      <c r="H108" s="265"/>
      <c r="I108" s="107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F10</f>
        <v>Litomyšl</v>
      </c>
      <c r="G110" s="33"/>
      <c r="H110" s="33"/>
      <c r="I110" s="109" t="s">
        <v>22</v>
      </c>
      <c r="J110" s="63" t="str">
        <f>IF(J10="","",J10)</f>
        <v>13. 5. 2020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07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2" customHeight="1">
      <c r="A112" s="31"/>
      <c r="B112" s="32"/>
      <c r="C112" s="26" t="s">
        <v>24</v>
      </c>
      <c r="D112" s="33"/>
      <c r="E112" s="33"/>
      <c r="F112" s="24" t="str">
        <f>E13</f>
        <v>Povodí Labe, s.p.</v>
      </c>
      <c r="G112" s="33"/>
      <c r="H112" s="33"/>
      <c r="I112" s="109" t="s">
        <v>31</v>
      </c>
      <c r="J112" s="29" t="str">
        <f>E19</f>
        <v xml:space="preserve"> 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5.7" customHeight="1">
      <c r="A113" s="31"/>
      <c r="B113" s="32"/>
      <c r="C113" s="26" t="s">
        <v>29</v>
      </c>
      <c r="D113" s="33"/>
      <c r="E113" s="33"/>
      <c r="F113" s="24" t="str">
        <f>IF(E16="","",E16)</f>
        <v>Vyplň údaj</v>
      </c>
      <c r="G113" s="33"/>
      <c r="H113" s="33"/>
      <c r="I113" s="109" t="s">
        <v>34</v>
      </c>
      <c r="J113" s="29" t="str">
        <f>E22</f>
        <v>Ladislav Chleboun, DiS.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107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1" customFormat="1" ht="29.25" customHeight="1">
      <c r="A115" s="167"/>
      <c r="B115" s="168"/>
      <c r="C115" s="169" t="s">
        <v>96</v>
      </c>
      <c r="D115" s="170" t="s">
        <v>62</v>
      </c>
      <c r="E115" s="170" t="s">
        <v>58</v>
      </c>
      <c r="F115" s="170" t="s">
        <v>59</v>
      </c>
      <c r="G115" s="170" t="s">
        <v>97</v>
      </c>
      <c r="H115" s="170" t="s">
        <v>98</v>
      </c>
      <c r="I115" s="171" t="s">
        <v>99</v>
      </c>
      <c r="J115" s="172" t="s">
        <v>88</v>
      </c>
      <c r="K115" s="173" t="s">
        <v>100</v>
      </c>
      <c r="L115" s="174"/>
      <c r="M115" s="72" t="s">
        <v>1</v>
      </c>
      <c r="N115" s="73" t="s">
        <v>41</v>
      </c>
      <c r="O115" s="73" t="s">
        <v>101</v>
      </c>
      <c r="P115" s="73" t="s">
        <v>102</v>
      </c>
      <c r="Q115" s="73" t="s">
        <v>103</v>
      </c>
      <c r="R115" s="73" t="s">
        <v>104</v>
      </c>
      <c r="S115" s="73" t="s">
        <v>105</v>
      </c>
      <c r="T115" s="74" t="s">
        <v>106</v>
      </c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</row>
    <row r="116" spans="1:63" s="2" customFormat="1" ht="22.9" customHeight="1">
      <c r="A116" s="31"/>
      <c r="B116" s="32"/>
      <c r="C116" s="79" t="s">
        <v>107</v>
      </c>
      <c r="D116" s="33"/>
      <c r="E116" s="33"/>
      <c r="F116" s="33"/>
      <c r="G116" s="33"/>
      <c r="H116" s="33"/>
      <c r="I116" s="107"/>
      <c r="J116" s="175">
        <f>BK116</f>
        <v>0</v>
      </c>
      <c r="K116" s="33"/>
      <c r="L116" s="36"/>
      <c r="M116" s="75"/>
      <c r="N116" s="176"/>
      <c r="O116" s="76"/>
      <c r="P116" s="177">
        <f>P117</f>
        <v>0</v>
      </c>
      <c r="Q116" s="76"/>
      <c r="R116" s="177">
        <f>R117</f>
        <v>0.10685000000000001</v>
      </c>
      <c r="S116" s="76"/>
      <c r="T116" s="178">
        <f>T117</f>
        <v>115.747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76</v>
      </c>
      <c r="AU116" s="14" t="s">
        <v>90</v>
      </c>
      <c r="BK116" s="179">
        <f>BK117</f>
        <v>0</v>
      </c>
    </row>
    <row r="117" spans="2:63" s="12" customFormat="1" ht="25.9" customHeight="1">
      <c r="B117" s="180"/>
      <c r="C117" s="181"/>
      <c r="D117" s="182" t="s">
        <v>76</v>
      </c>
      <c r="E117" s="183" t="s">
        <v>108</v>
      </c>
      <c r="F117" s="183" t="s">
        <v>109</v>
      </c>
      <c r="G117" s="181"/>
      <c r="H117" s="181"/>
      <c r="I117" s="184"/>
      <c r="J117" s="185">
        <f>BK117</f>
        <v>0</v>
      </c>
      <c r="K117" s="181"/>
      <c r="L117" s="186"/>
      <c r="M117" s="187"/>
      <c r="N117" s="188"/>
      <c r="O117" s="188"/>
      <c r="P117" s="189">
        <f>P118+P183+P184</f>
        <v>0</v>
      </c>
      <c r="Q117" s="188"/>
      <c r="R117" s="189">
        <f>R118+R183+R184</f>
        <v>0.10685000000000001</v>
      </c>
      <c r="S117" s="188"/>
      <c r="T117" s="190">
        <f>T118+T183+T184</f>
        <v>115.747</v>
      </c>
      <c r="AR117" s="191" t="s">
        <v>82</v>
      </c>
      <c r="AT117" s="192" t="s">
        <v>76</v>
      </c>
      <c r="AU117" s="192" t="s">
        <v>77</v>
      </c>
      <c r="AY117" s="191" t="s">
        <v>110</v>
      </c>
      <c r="BK117" s="193">
        <f>BK118+BK183+BK184</f>
        <v>0</v>
      </c>
    </row>
    <row r="118" spans="2:63" s="12" customFormat="1" ht="22.9" customHeight="1">
      <c r="B118" s="180"/>
      <c r="C118" s="181"/>
      <c r="D118" s="182" t="s">
        <v>76</v>
      </c>
      <c r="E118" s="194" t="s">
        <v>82</v>
      </c>
      <c r="F118" s="194" t="s">
        <v>111</v>
      </c>
      <c r="G118" s="181"/>
      <c r="H118" s="181"/>
      <c r="I118" s="184"/>
      <c r="J118" s="195">
        <f>BK118</f>
        <v>0</v>
      </c>
      <c r="K118" s="181"/>
      <c r="L118" s="186"/>
      <c r="M118" s="187"/>
      <c r="N118" s="188"/>
      <c r="O118" s="188"/>
      <c r="P118" s="189">
        <f>SUM(P119:P182)</f>
        <v>0</v>
      </c>
      <c r="Q118" s="188"/>
      <c r="R118" s="189">
        <f>SUM(R119:R182)</f>
        <v>0.10685000000000001</v>
      </c>
      <c r="S118" s="188"/>
      <c r="T118" s="190">
        <f>SUM(T119:T182)</f>
        <v>0</v>
      </c>
      <c r="AR118" s="191" t="s">
        <v>82</v>
      </c>
      <c r="AT118" s="192" t="s">
        <v>76</v>
      </c>
      <c r="AU118" s="192" t="s">
        <v>82</v>
      </c>
      <c r="AY118" s="191" t="s">
        <v>110</v>
      </c>
      <c r="BK118" s="193">
        <f>SUM(BK119:BK182)</f>
        <v>0</v>
      </c>
    </row>
    <row r="119" spans="1:65" s="2" customFormat="1" ht="21.75" customHeight="1">
      <c r="A119" s="31"/>
      <c r="B119" s="32"/>
      <c r="C119" s="196" t="s">
        <v>112</v>
      </c>
      <c r="D119" s="196" t="s">
        <v>113</v>
      </c>
      <c r="E119" s="197" t="s">
        <v>114</v>
      </c>
      <c r="F119" s="198" t="s">
        <v>115</v>
      </c>
      <c r="G119" s="199" t="s">
        <v>116</v>
      </c>
      <c r="H119" s="200">
        <v>0.52</v>
      </c>
      <c r="I119" s="201"/>
      <c r="J119" s="202">
        <f>ROUND(I119*H119,2)</f>
        <v>0</v>
      </c>
      <c r="K119" s="203"/>
      <c r="L119" s="36"/>
      <c r="M119" s="204" t="s">
        <v>1</v>
      </c>
      <c r="N119" s="205" t="s">
        <v>42</v>
      </c>
      <c r="O119" s="68"/>
      <c r="P119" s="206">
        <f>O119*H119</f>
        <v>0</v>
      </c>
      <c r="Q119" s="206">
        <v>0</v>
      </c>
      <c r="R119" s="206">
        <f>Q119*H119</f>
        <v>0</v>
      </c>
      <c r="S119" s="206">
        <v>0</v>
      </c>
      <c r="T119" s="207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208" t="s">
        <v>117</v>
      </c>
      <c r="AT119" s="208" t="s">
        <v>113</v>
      </c>
      <c r="AU119" s="208" t="s">
        <v>84</v>
      </c>
      <c r="AY119" s="14" t="s">
        <v>110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4" t="s">
        <v>82</v>
      </c>
      <c r="BK119" s="209">
        <f>ROUND(I119*H119,2)</f>
        <v>0</v>
      </c>
      <c r="BL119" s="14" t="s">
        <v>117</v>
      </c>
      <c r="BM119" s="208" t="s">
        <v>118</v>
      </c>
    </row>
    <row r="120" spans="1:47" s="2" customFormat="1" ht="19.5">
      <c r="A120" s="31"/>
      <c r="B120" s="32"/>
      <c r="C120" s="33"/>
      <c r="D120" s="210" t="s">
        <v>119</v>
      </c>
      <c r="E120" s="33"/>
      <c r="F120" s="211" t="s">
        <v>120</v>
      </c>
      <c r="G120" s="33"/>
      <c r="H120" s="33"/>
      <c r="I120" s="107"/>
      <c r="J120" s="33"/>
      <c r="K120" s="33"/>
      <c r="L120" s="36"/>
      <c r="M120" s="212"/>
      <c r="N120" s="213"/>
      <c r="O120" s="68"/>
      <c r="P120" s="68"/>
      <c r="Q120" s="68"/>
      <c r="R120" s="68"/>
      <c r="S120" s="68"/>
      <c r="T120" s="69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119</v>
      </c>
      <c r="AU120" s="14" t="s">
        <v>84</v>
      </c>
    </row>
    <row r="121" spans="1:47" s="2" customFormat="1" ht="39">
      <c r="A121" s="31"/>
      <c r="B121" s="32"/>
      <c r="C121" s="33"/>
      <c r="D121" s="210" t="s">
        <v>121</v>
      </c>
      <c r="E121" s="33"/>
      <c r="F121" s="214" t="s">
        <v>122</v>
      </c>
      <c r="G121" s="33"/>
      <c r="H121" s="33"/>
      <c r="I121" s="107"/>
      <c r="J121" s="33"/>
      <c r="K121" s="33"/>
      <c r="L121" s="36"/>
      <c r="M121" s="212"/>
      <c r="N121" s="213"/>
      <c r="O121" s="68"/>
      <c r="P121" s="68"/>
      <c r="Q121" s="68"/>
      <c r="R121" s="68"/>
      <c r="S121" s="68"/>
      <c r="T121" s="69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121</v>
      </c>
      <c r="AU121" s="14" t="s">
        <v>84</v>
      </c>
    </row>
    <row r="122" spans="1:65" s="2" customFormat="1" ht="21.75" customHeight="1">
      <c r="A122" s="31"/>
      <c r="B122" s="32"/>
      <c r="C122" s="196" t="s">
        <v>123</v>
      </c>
      <c r="D122" s="196" t="s">
        <v>113</v>
      </c>
      <c r="E122" s="197" t="s">
        <v>124</v>
      </c>
      <c r="F122" s="198" t="s">
        <v>125</v>
      </c>
      <c r="G122" s="199" t="s">
        <v>126</v>
      </c>
      <c r="H122" s="200">
        <v>32</v>
      </c>
      <c r="I122" s="201"/>
      <c r="J122" s="202">
        <f>ROUND(I122*H122,2)</f>
        <v>0</v>
      </c>
      <c r="K122" s="203"/>
      <c r="L122" s="36"/>
      <c r="M122" s="204" t="s">
        <v>1</v>
      </c>
      <c r="N122" s="205" t="s">
        <v>42</v>
      </c>
      <c r="O122" s="68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8" t="s">
        <v>117</v>
      </c>
      <c r="AT122" s="208" t="s">
        <v>113</v>
      </c>
      <c r="AU122" s="208" t="s">
        <v>84</v>
      </c>
      <c r="AY122" s="14" t="s">
        <v>110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4" t="s">
        <v>82</v>
      </c>
      <c r="BK122" s="209">
        <f>ROUND(I122*H122,2)</f>
        <v>0</v>
      </c>
      <c r="BL122" s="14" t="s">
        <v>117</v>
      </c>
      <c r="BM122" s="208" t="s">
        <v>127</v>
      </c>
    </row>
    <row r="123" spans="1:47" s="2" customFormat="1" ht="19.5">
      <c r="A123" s="31"/>
      <c r="B123" s="32"/>
      <c r="C123" s="33"/>
      <c r="D123" s="210" t="s">
        <v>119</v>
      </c>
      <c r="E123" s="33"/>
      <c r="F123" s="211" t="s">
        <v>128</v>
      </c>
      <c r="G123" s="33"/>
      <c r="H123" s="33"/>
      <c r="I123" s="107"/>
      <c r="J123" s="33"/>
      <c r="K123" s="33"/>
      <c r="L123" s="36"/>
      <c r="M123" s="212"/>
      <c r="N123" s="213"/>
      <c r="O123" s="68"/>
      <c r="P123" s="68"/>
      <c r="Q123" s="68"/>
      <c r="R123" s="68"/>
      <c r="S123" s="68"/>
      <c r="T123" s="6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119</v>
      </c>
      <c r="AU123" s="14" t="s">
        <v>84</v>
      </c>
    </row>
    <row r="124" spans="1:65" s="2" customFormat="1" ht="21.75" customHeight="1">
      <c r="A124" s="31"/>
      <c r="B124" s="32"/>
      <c r="C124" s="196" t="s">
        <v>117</v>
      </c>
      <c r="D124" s="196" t="s">
        <v>113</v>
      </c>
      <c r="E124" s="197" t="s">
        <v>129</v>
      </c>
      <c r="F124" s="198" t="s">
        <v>130</v>
      </c>
      <c r="G124" s="199" t="s">
        <v>126</v>
      </c>
      <c r="H124" s="200">
        <v>1</v>
      </c>
      <c r="I124" s="201"/>
      <c r="J124" s="202">
        <f>ROUND(I124*H124,2)</f>
        <v>0</v>
      </c>
      <c r="K124" s="203"/>
      <c r="L124" s="36"/>
      <c r="M124" s="204" t="s">
        <v>1</v>
      </c>
      <c r="N124" s="205" t="s">
        <v>42</v>
      </c>
      <c r="O124" s="68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8" t="s">
        <v>117</v>
      </c>
      <c r="AT124" s="208" t="s">
        <v>113</v>
      </c>
      <c r="AU124" s="208" t="s">
        <v>84</v>
      </c>
      <c r="AY124" s="14" t="s">
        <v>110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4" t="s">
        <v>82</v>
      </c>
      <c r="BK124" s="209">
        <f>ROUND(I124*H124,2)</f>
        <v>0</v>
      </c>
      <c r="BL124" s="14" t="s">
        <v>117</v>
      </c>
      <c r="BM124" s="208" t="s">
        <v>131</v>
      </c>
    </row>
    <row r="125" spans="1:47" s="2" customFormat="1" ht="19.5">
      <c r="A125" s="31"/>
      <c r="B125" s="32"/>
      <c r="C125" s="33"/>
      <c r="D125" s="210" t="s">
        <v>119</v>
      </c>
      <c r="E125" s="33"/>
      <c r="F125" s="211" t="s">
        <v>132</v>
      </c>
      <c r="G125" s="33"/>
      <c r="H125" s="33"/>
      <c r="I125" s="107"/>
      <c r="J125" s="33"/>
      <c r="K125" s="33"/>
      <c r="L125" s="36"/>
      <c r="M125" s="212"/>
      <c r="N125" s="213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119</v>
      </c>
      <c r="AU125" s="14" t="s">
        <v>84</v>
      </c>
    </row>
    <row r="126" spans="1:65" s="2" customFormat="1" ht="21.75" customHeight="1">
      <c r="A126" s="31"/>
      <c r="B126" s="32"/>
      <c r="C126" s="196" t="s">
        <v>133</v>
      </c>
      <c r="D126" s="196" t="s">
        <v>113</v>
      </c>
      <c r="E126" s="197" t="s">
        <v>134</v>
      </c>
      <c r="F126" s="198" t="s">
        <v>135</v>
      </c>
      <c r="G126" s="199" t="s">
        <v>126</v>
      </c>
      <c r="H126" s="200">
        <v>4</v>
      </c>
      <c r="I126" s="201"/>
      <c r="J126" s="202">
        <f>ROUND(I126*H126,2)</f>
        <v>0</v>
      </c>
      <c r="K126" s="203"/>
      <c r="L126" s="36"/>
      <c r="M126" s="204" t="s">
        <v>1</v>
      </c>
      <c r="N126" s="205" t="s">
        <v>42</v>
      </c>
      <c r="O126" s="68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8" t="s">
        <v>117</v>
      </c>
      <c r="AT126" s="208" t="s">
        <v>113</v>
      </c>
      <c r="AU126" s="208" t="s">
        <v>84</v>
      </c>
      <c r="AY126" s="14" t="s">
        <v>110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4" t="s">
        <v>82</v>
      </c>
      <c r="BK126" s="209">
        <f>ROUND(I126*H126,2)</f>
        <v>0</v>
      </c>
      <c r="BL126" s="14" t="s">
        <v>117</v>
      </c>
      <c r="BM126" s="208" t="s">
        <v>136</v>
      </c>
    </row>
    <row r="127" spans="1:47" s="2" customFormat="1" ht="19.5">
      <c r="A127" s="31"/>
      <c r="B127" s="32"/>
      <c r="C127" s="33"/>
      <c r="D127" s="210" t="s">
        <v>119</v>
      </c>
      <c r="E127" s="33"/>
      <c r="F127" s="211" t="s">
        <v>137</v>
      </c>
      <c r="G127" s="33"/>
      <c r="H127" s="33"/>
      <c r="I127" s="107"/>
      <c r="J127" s="33"/>
      <c r="K127" s="33"/>
      <c r="L127" s="36"/>
      <c r="M127" s="212"/>
      <c r="N127" s="213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119</v>
      </c>
      <c r="AU127" s="14" t="s">
        <v>84</v>
      </c>
    </row>
    <row r="128" spans="1:65" s="2" customFormat="1" ht="16.5" customHeight="1">
      <c r="A128" s="31"/>
      <c r="B128" s="32"/>
      <c r="C128" s="196" t="s">
        <v>138</v>
      </c>
      <c r="D128" s="196" t="s">
        <v>113</v>
      </c>
      <c r="E128" s="197" t="s">
        <v>139</v>
      </c>
      <c r="F128" s="198" t="s">
        <v>140</v>
      </c>
      <c r="G128" s="199" t="s">
        <v>126</v>
      </c>
      <c r="H128" s="200">
        <v>33</v>
      </c>
      <c r="I128" s="201"/>
      <c r="J128" s="202">
        <f>ROUND(I128*H128,2)</f>
        <v>0</v>
      </c>
      <c r="K128" s="203"/>
      <c r="L128" s="36"/>
      <c r="M128" s="204" t="s">
        <v>1</v>
      </c>
      <c r="N128" s="205" t="s">
        <v>42</v>
      </c>
      <c r="O128" s="68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8" t="s">
        <v>117</v>
      </c>
      <c r="AT128" s="208" t="s">
        <v>113</v>
      </c>
      <c r="AU128" s="208" t="s">
        <v>84</v>
      </c>
      <c r="AY128" s="14" t="s">
        <v>110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4" t="s">
        <v>82</v>
      </c>
      <c r="BK128" s="209">
        <f>ROUND(I128*H128,2)</f>
        <v>0</v>
      </c>
      <c r="BL128" s="14" t="s">
        <v>117</v>
      </c>
      <c r="BM128" s="208" t="s">
        <v>141</v>
      </c>
    </row>
    <row r="129" spans="1:47" s="2" customFormat="1" ht="19.5">
      <c r="A129" s="31"/>
      <c r="B129" s="32"/>
      <c r="C129" s="33"/>
      <c r="D129" s="210" t="s">
        <v>119</v>
      </c>
      <c r="E129" s="33"/>
      <c r="F129" s="211" t="s">
        <v>142</v>
      </c>
      <c r="G129" s="33"/>
      <c r="H129" s="33"/>
      <c r="I129" s="107"/>
      <c r="J129" s="33"/>
      <c r="K129" s="33"/>
      <c r="L129" s="36"/>
      <c r="M129" s="212"/>
      <c r="N129" s="213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119</v>
      </c>
      <c r="AU129" s="14" t="s">
        <v>84</v>
      </c>
    </row>
    <row r="130" spans="1:65" s="2" customFormat="1" ht="16.5" customHeight="1">
      <c r="A130" s="31"/>
      <c r="B130" s="32"/>
      <c r="C130" s="196" t="s">
        <v>143</v>
      </c>
      <c r="D130" s="196" t="s">
        <v>113</v>
      </c>
      <c r="E130" s="197" t="s">
        <v>144</v>
      </c>
      <c r="F130" s="198" t="s">
        <v>145</v>
      </c>
      <c r="G130" s="199" t="s">
        <v>126</v>
      </c>
      <c r="H130" s="200">
        <v>2</v>
      </c>
      <c r="I130" s="201"/>
      <c r="J130" s="202">
        <f>ROUND(I130*H130,2)</f>
        <v>0</v>
      </c>
      <c r="K130" s="203"/>
      <c r="L130" s="36"/>
      <c r="M130" s="204" t="s">
        <v>1</v>
      </c>
      <c r="N130" s="205" t="s">
        <v>42</v>
      </c>
      <c r="O130" s="68"/>
      <c r="P130" s="206">
        <f>O130*H130</f>
        <v>0</v>
      </c>
      <c r="Q130" s="206">
        <v>5E-05</v>
      </c>
      <c r="R130" s="206">
        <f>Q130*H130</f>
        <v>0.0001</v>
      </c>
      <c r="S130" s="206">
        <v>0</v>
      </c>
      <c r="T130" s="20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8" t="s">
        <v>117</v>
      </c>
      <c r="AT130" s="208" t="s">
        <v>113</v>
      </c>
      <c r="AU130" s="208" t="s">
        <v>84</v>
      </c>
      <c r="AY130" s="14" t="s">
        <v>110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4" t="s">
        <v>82</v>
      </c>
      <c r="BK130" s="209">
        <f>ROUND(I130*H130,2)</f>
        <v>0</v>
      </c>
      <c r="BL130" s="14" t="s">
        <v>117</v>
      </c>
      <c r="BM130" s="208" t="s">
        <v>146</v>
      </c>
    </row>
    <row r="131" spans="1:47" s="2" customFormat="1" ht="19.5">
      <c r="A131" s="31"/>
      <c r="B131" s="32"/>
      <c r="C131" s="33"/>
      <c r="D131" s="210" t="s">
        <v>119</v>
      </c>
      <c r="E131" s="33"/>
      <c r="F131" s="211" t="s">
        <v>147</v>
      </c>
      <c r="G131" s="33"/>
      <c r="H131" s="33"/>
      <c r="I131" s="107"/>
      <c r="J131" s="33"/>
      <c r="K131" s="33"/>
      <c r="L131" s="36"/>
      <c r="M131" s="212"/>
      <c r="N131" s="213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119</v>
      </c>
      <c r="AU131" s="14" t="s">
        <v>84</v>
      </c>
    </row>
    <row r="132" spans="1:47" s="2" customFormat="1" ht="19.5">
      <c r="A132" s="31"/>
      <c r="B132" s="32"/>
      <c r="C132" s="33"/>
      <c r="D132" s="210" t="s">
        <v>121</v>
      </c>
      <c r="E132" s="33"/>
      <c r="F132" s="214" t="s">
        <v>148</v>
      </c>
      <c r="G132" s="33"/>
      <c r="H132" s="33"/>
      <c r="I132" s="107"/>
      <c r="J132" s="33"/>
      <c r="K132" s="33"/>
      <c r="L132" s="36"/>
      <c r="M132" s="212"/>
      <c r="N132" s="213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121</v>
      </c>
      <c r="AU132" s="14" t="s">
        <v>84</v>
      </c>
    </row>
    <row r="133" spans="1:65" s="2" customFormat="1" ht="16.5" customHeight="1">
      <c r="A133" s="31"/>
      <c r="B133" s="32"/>
      <c r="C133" s="196" t="s">
        <v>149</v>
      </c>
      <c r="D133" s="196" t="s">
        <v>113</v>
      </c>
      <c r="E133" s="197" t="s">
        <v>150</v>
      </c>
      <c r="F133" s="198" t="s">
        <v>151</v>
      </c>
      <c r="G133" s="199" t="s">
        <v>126</v>
      </c>
      <c r="H133" s="200">
        <v>1</v>
      </c>
      <c r="I133" s="201"/>
      <c r="J133" s="202">
        <f>ROUND(I133*H133,2)</f>
        <v>0</v>
      </c>
      <c r="K133" s="203"/>
      <c r="L133" s="36"/>
      <c r="M133" s="204" t="s">
        <v>1</v>
      </c>
      <c r="N133" s="205" t="s">
        <v>42</v>
      </c>
      <c r="O133" s="68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8" t="s">
        <v>117</v>
      </c>
      <c r="AT133" s="208" t="s">
        <v>113</v>
      </c>
      <c r="AU133" s="208" t="s">
        <v>84</v>
      </c>
      <c r="AY133" s="14" t="s">
        <v>110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4" t="s">
        <v>82</v>
      </c>
      <c r="BK133" s="209">
        <f>ROUND(I133*H133,2)</f>
        <v>0</v>
      </c>
      <c r="BL133" s="14" t="s">
        <v>117</v>
      </c>
      <c r="BM133" s="208" t="s">
        <v>152</v>
      </c>
    </row>
    <row r="134" spans="1:47" s="2" customFormat="1" ht="19.5">
      <c r="A134" s="31"/>
      <c r="B134" s="32"/>
      <c r="C134" s="33"/>
      <c r="D134" s="210" t="s">
        <v>119</v>
      </c>
      <c r="E134" s="33"/>
      <c r="F134" s="211" t="s">
        <v>153</v>
      </c>
      <c r="G134" s="33"/>
      <c r="H134" s="33"/>
      <c r="I134" s="107"/>
      <c r="J134" s="33"/>
      <c r="K134" s="33"/>
      <c r="L134" s="36"/>
      <c r="M134" s="212"/>
      <c r="N134" s="213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119</v>
      </c>
      <c r="AU134" s="14" t="s">
        <v>84</v>
      </c>
    </row>
    <row r="135" spans="1:47" s="2" customFormat="1" ht="19.5">
      <c r="A135" s="31"/>
      <c r="B135" s="32"/>
      <c r="C135" s="33"/>
      <c r="D135" s="210" t="s">
        <v>121</v>
      </c>
      <c r="E135" s="33"/>
      <c r="F135" s="214" t="s">
        <v>148</v>
      </c>
      <c r="G135" s="33"/>
      <c r="H135" s="33"/>
      <c r="I135" s="107"/>
      <c r="J135" s="33"/>
      <c r="K135" s="33"/>
      <c r="L135" s="36"/>
      <c r="M135" s="212"/>
      <c r="N135" s="213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121</v>
      </c>
      <c r="AU135" s="14" t="s">
        <v>84</v>
      </c>
    </row>
    <row r="136" spans="1:65" s="2" customFormat="1" ht="21.75" customHeight="1">
      <c r="A136" s="31"/>
      <c r="B136" s="32"/>
      <c r="C136" s="196" t="s">
        <v>154</v>
      </c>
      <c r="D136" s="196" t="s">
        <v>113</v>
      </c>
      <c r="E136" s="197" t="s">
        <v>155</v>
      </c>
      <c r="F136" s="198" t="s">
        <v>156</v>
      </c>
      <c r="G136" s="199" t="s">
        <v>157</v>
      </c>
      <c r="H136" s="200">
        <v>84.595</v>
      </c>
      <c r="I136" s="201"/>
      <c r="J136" s="202">
        <f>ROUND(I136*H136,2)</f>
        <v>0</v>
      </c>
      <c r="K136" s="203"/>
      <c r="L136" s="36"/>
      <c r="M136" s="204" t="s">
        <v>1</v>
      </c>
      <c r="N136" s="205" t="s">
        <v>42</v>
      </c>
      <c r="O136" s="68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8" t="s">
        <v>117</v>
      </c>
      <c r="AT136" s="208" t="s">
        <v>113</v>
      </c>
      <c r="AU136" s="208" t="s">
        <v>84</v>
      </c>
      <c r="AY136" s="14" t="s">
        <v>110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4" t="s">
        <v>82</v>
      </c>
      <c r="BK136" s="209">
        <f>ROUND(I136*H136,2)</f>
        <v>0</v>
      </c>
      <c r="BL136" s="14" t="s">
        <v>117</v>
      </c>
      <c r="BM136" s="208" t="s">
        <v>158</v>
      </c>
    </row>
    <row r="137" spans="1:47" s="2" customFormat="1" ht="29.25">
      <c r="A137" s="31"/>
      <c r="B137" s="32"/>
      <c r="C137" s="33"/>
      <c r="D137" s="210" t="s">
        <v>119</v>
      </c>
      <c r="E137" s="33"/>
      <c r="F137" s="211" t="s">
        <v>159</v>
      </c>
      <c r="G137" s="33"/>
      <c r="H137" s="33"/>
      <c r="I137" s="107"/>
      <c r="J137" s="33"/>
      <c r="K137" s="33"/>
      <c r="L137" s="36"/>
      <c r="M137" s="212"/>
      <c r="N137" s="213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119</v>
      </c>
      <c r="AU137" s="14" t="s">
        <v>84</v>
      </c>
    </row>
    <row r="138" spans="1:65" s="2" customFormat="1" ht="21.75" customHeight="1">
      <c r="A138" s="31"/>
      <c r="B138" s="32"/>
      <c r="C138" s="196" t="s">
        <v>160</v>
      </c>
      <c r="D138" s="196" t="s">
        <v>113</v>
      </c>
      <c r="E138" s="197" t="s">
        <v>161</v>
      </c>
      <c r="F138" s="198" t="s">
        <v>162</v>
      </c>
      <c r="G138" s="199" t="s">
        <v>157</v>
      </c>
      <c r="H138" s="200">
        <v>192.615</v>
      </c>
      <c r="I138" s="201"/>
      <c r="J138" s="202">
        <f>ROUND(I138*H138,2)</f>
        <v>0</v>
      </c>
      <c r="K138" s="203"/>
      <c r="L138" s="36"/>
      <c r="M138" s="204" t="s">
        <v>1</v>
      </c>
      <c r="N138" s="205" t="s">
        <v>42</v>
      </c>
      <c r="O138" s="68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117</v>
      </c>
      <c r="AT138" s="208" t="s">
        <v>113</v>
      </c>
      <c r="AU138" s="208" t="s">
        <v>84</v>
      </c>
      <c r="AY138" s="14" t="s">
        <v>110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82</v>
      </c>
      <c r="BK138" s="209">
        <f>ROUND(I138*H138,2)</f>
        <v>0</v>
      </c>
      <c r="BL138" s="14" t="s">
        <v>117</v>
      </c>
      <c r="BM138" s="208" t="s">
        <v>163</v>
      </c>
    </row>
    <row r="139" spans="1:47" s="2" customFormat="1" ht="29.25">
      <c r="A139" s="31"/>
      <c r="B139" s="32"/>
      <c r="C139" s="33"/>
      <c r="D139" s="210" t="s">
        <v>119</v>
      </c>
      <c r="E139" s="33"/>
      <c r="F139" s="211" t="s">
        <v>164</v>
      </c>
      <c r="G139" s="33"/>
      <c r="H139" s="33"/>
      <c r="I139" s="107"/>
      <c r="J139" s="33"/>
      <c r="K139" s="33"/>
      <c r="L139" s="36"/>
      <c r="M139" s="212"/>
      <c r="N139" s="213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119</v>
      </c>
      <c r="AU139" s="14" t="s">
        <v>84</v>
      </c>
    </row>
    <row r="140" spans="1:65" s="2" customFormat="1" ht="21.75" customHeight="1">
      <c r="A140" s="31"/>
      <c r="B140" s="32"/>
      <c r="C140" s="196" t="s">
        <v>165</v>
      </c>
      <c r="D140" s="196" t="s">
        <v>113</v>
      </c>
      <c r="E140" s="197" t="s">
        <v>166</v>
      </c>
      <c r="F140" s="198" t="s">
        <v>167</v>
      </c>
      <c r="G140" s="199" t="s">
        <v>157</v>
      </c>
      <c r="H140" s="200">
        <v>128.44</v>
      </c>
      <c r="I140" s="201"/>
      <c r="J140" s="202">
        <f>ROUND(I140*H140,2)</f>
        <v>0</v>
      </c>
      <c r="K140" s="203"/>
      <c r="L140" s="36"/>
      <c r="M140" s="204" t="s">
        <v>1</v>
      </c>
      <c r="N140" s="205" t="s">
        <v>42</v>
      </c>
      <c r="O140" s="68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117</v>
      </c>
      <c r="AT140" s="208" t="s">
        <v>113</v>
      </c>
      <c r="AU140" s="208" t="s">
        <v>84</v>
      </c>
      <c r="AY140" s="14" t="s">
        <v>110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4" t="s">
        <v>82</v>
      </c>
      <c r="BK140" s="209">
        <f>ROUND(I140*H140,2)</f>
        <v>0</v>
      </c>
      <c r="BL140" s="14" t="s">
        <v>117</v>
      </c>
      <c r="BM140" s="208" t="s">
        <v>168</v>
      </c>
    </row>
    <row r="141" spans="1:47" s="2" customFormat="1" ht="29.25">
      <c r="A141" s="31"/>
      <c r="B141" s="32"/>
      <c r="C141" s="33"/>
      <c r="D141" s="210" t="s">
        <v>119</v>
      </c>
      <c r="E141" s="33"/>
      <c r="F141" s="211" t="s">
        <v>169</v>
      </c>
      <c r="G141" s="33"/>
      <c r="H141" s="33"/>
      <c r="I141" s="107"/>
      <c r="J141" s="33"/>
      <c r="K141" s="33"/>
      <c r="L141" s="36"/>
      <c r="M141" s="212"/>
      <c r="N141" s="213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119</v>
      </c>
      <c r="AU141" s="14" t="s">
        <v>84</v>
      </c>
    </row>
    <row r="142" spans="1:65" s="2" customFormat="1" ht="21.75" customHeight="1">
      <c r="A142" s="31"/>
      <c r="B142" s="32"/>
      <c r="C142" s="196" t="s">
        <v>170</v>
      </c>
      <c r="D142" s="196" t="s">
        <v>113</v>
      </c>
      <c r="E142" s="197" t="s">
        <v>171</v>
      </c>
      <c r="F142" s="198" t="s">
        <v>172</v>
      </c>
      <c r="G142" s="199" t="s">
        <v>157</v>
      </c>
      <c r="H142" s="200">
        <v>75</v>
      </c>
      <c r="I142" s="201"/>
      <c r="J142" s="202">
        <f>ROUND(I142*H142,2)</f>
        <v>0</v>
      </c>
      <c r="K142" s="203"/>
      <c r="L142" s="36"/>
      <c r="M142" s="204" t="s">
        <v>1</v>
      </c>
      <c r="N142" s="205" t="s">
        <v>42</v>
      </c>
      <c r="O142" s="68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8" t="s">
        <v>117</v>
      </c>
      <c r="AT142" s="208" t="s">
        <v>113</v>
      </c>
      <c r="AU142" s="208" t="s">
        <v>84</v>
      </c>
      <c r="AY142" s="14" t="s">
        <v>110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4" t="s">
        <v>82</v>
      </c>
      <c r="BK142" s="209">
        <f>ROUND(I142*H142,2)</f>
        <v>0</v>
      </c>
      <c r="BL142" s="14" t="s">
        <v>117</v>
      </c>
      <c r="BM142" s="208" t="s">
        <v>173</v>
      </c>
    </row>
    <row r="143" spans="1:47" s="2" customFormat="1" ht="39">
      <c r="A143" s="31"/>
      <c r="B143" s="32"/>
      <c r="C143" s="33"/>
      <c r="D143" s="210" t="s">
        <v>119</v>
      </c>
      <c r="E143" s="33"/>
      <c r="F143" s="211" t="s">
        <v>174</v>
      </c>
      <c r="G143" s="33"/>
      <c r="H143" s="33"/>
      <c r="I143" s="107"/>
      <c r="J143" s="33"/>
      <c r="K143" s="33"/>
      <c r="L143" s="36"/>
      <c r="M143" s="212"/>
      <c r="N143" s="213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119</v>
      </c>
      <c r="AU143" s="14" t="s">
        <v>84</v>
      </c>
    </row>
    <row r="144" spans="1:47" s="2" customFormat="1" ht="19.5">
      <c r="A144" s="31"/>
      <c r="B144" s="32"/>
      <c r="C144" s="33"/>
      <c r="D144" s="210" t="s">
        <v>121</v>
      </c>
      <c r="E144" s="33"/>
      <c r="F144" s="214" t="s">
        <v>175</v>
      </c>
      <c r="G144" s="33"/>
      <c r="H144" s="33"/>
      <c r="I144" s="107"/>
      <c r="J144" s="33"/>
      <c r="K144" s="33"/>
      <c r="L144" s="36"/>
      <c r="M144" s="212"/>
      <c r="N144" s="213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121</v>
      </c>
      <c r="AU144" s="14" t="s">
        <v>84</v>
      </c>
    </row>
    <row r="145" spans="1:65" s="2" customFormat="1" ht="21.75" customHeight="1">
      <c r="A145" s="31"/>
      <c r="B145" s="32"/>
      <c r="C145" s="196" t="s">
        <v>176</v>
      </c>
      <c r="D145" s="196" t="s">
        <v>113</v>
      </c>
      <c r="E145" s="197" t="s">
        <v>177</v>
      </c>
      <c r="F145" s="198" t="s">
        <v>178</v>
      </c>
      <c r="G145" s="199" t="s">
        <v>157</v>
      </c>
      <c r="H145" s="200">
        <v>101.6</v>
      </c>
      <c r="I145" s="201"/>
      <c r="J145" s="202">
        <f>ROUND(I145*H145,2)</f>
        <v>0</v>
      </c>
      <c r="K145" s="203"/>
      <c r="L145" s="36"/>
      <c r="M145" s="204" t="s">
        <v>1</v>
      </c>
      <c r="N145" s="205" t="s">
        <v>42</v>
      </c>
      <c r="O145" s="68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8" t="s">
        <v>117</v>
      </c>
      <c r="AT145" s="208" t="s">
        <v>113</v>
      </c>
      <c r="AU145" s="208" t="s">
        <v>84</v>
      </c>
      <c r="AY145" s="14" t="s">
        <v>110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4" t="s">
        <v>82</v>
      </c>
      <c r="BK145" s="209">
        <f>ROUND(I145*H145,2)</f>
        <v>0</v>
      </c>
      <c r="BL145" s="14" t="s">
        <v>117</v>
      </c>
      <c r="BM145" s="208" t="s">
        <v>179</v>
      </c>
    </row>
    <row r="146" spans="1:47" s="2" customFormat="1" ht="39">
      <c r="A146" s="31"/>
      <c r="B146" s="32"/>
      <c r="C146" s="33"/>
      <c r="D146" s="210" t="s">
        <v>119</v>
      </c>
      <c r="E146" s="33"/>
      <c r="F146" s="211" t="s">
        <v>180</v>
      </c>
      <c r="G146" s="33"/>
      <c r="H146" s="33"/>
      <c r="I146" s="107"/>
      <c r="J146" s="33"/>
      <c r="K146" s="33"/>
      <c r="L146" s="36"/>
      <c r="M146" s="212"/>
      <c r="N146" s="213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119</v>
      </c>
      <c r="AU146" s="14" t="s">
        <v>84</v>
      </c>
    </row>
    <row r="147" spans="1:47" s="2" customFormat="1" ht="19.5">
      <c r="A147" s="31"/>
      <c r="B147" s="32"/>
      <c r="C147" s="33"/>
      <c r="D147" s="210" t="s">
        <v>121</v>
      </c>
      <c r="E147" s="33"/>
      <c r="F147" s="214" t="s">
        <v>181</v>
      </c>
      <c r="G147" s="33"/>
      <c r="H147" s="33"/>
      <c r="I147" s="107"/>
      <c r="J147" s="33"/>
      <c r="K147" s="33"/>
      <c r="L147" s="36"/>
      <c r="M147" s="212"/>
      <c r="N147" s="213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121</v>
      </c>
      <c r="AU147" s="14" t="s">
        <v>84</v>
      </c>
    </row>
    <row r="148" spans="1:65" s="2" customFormat="1" ht="16.5" customHeight="1">
      <c r="A148" s="31"/>
      <c r="B148" s="32"/>
      <c r="C148" s="196" t="s">
        <v>182</v>
      </c>
      <c r="D148" s="196" t="s">
        <v>113</v>
      </c>
      <c r="E148" s="197" t="s">
        <v>183</v>
      </c>
      <c r="F148" s="198" t="s">
        <v>184</v>
      </c>
      <c r="G148" s="199" t="s">
        <v>126</v>
      </c>
      <c r="H148" s="200">
        <v>33</v>
      </c>
      <c r="I148" s="201"/>
      <c r="J148" s="202">
        <f>ROUND(I148*H148,2)</f>
        <v>0</v>
      </c>
      <c r="K148" s="203"/>
      <c r="L148" s="36"/>
      <c r="M148" s="204" t="s">
        <v>1</v>
      </c>
      <c r="N148" s="205" t="s">
        <v>42</v>
      </c>
      <c r="O148" s="68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8" t="s">
        <v>117</v>
      </c>
      <c r="AT148" s="208" t="s">
        <v>113</v>
      </c>
      <c r="AU148" s="208" t="s">
        <v>84</v>
      </c>
      <c r="AY148" s="14" t="s">
        <v>110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4" t="s">
        <v>82</v>
      </c>
      <c r="BK148" s="209">
        <f>ROUND(I148*H148,2)</f>
        <v>0</v>
      </c>
      <c r="BL148" s="14" t="s">
        <v>117</v>
      </c>
      <c r="BM148" s="208" t="s">
        <v>185</v>
      </c>
    </row>
    <row r="149" spans="1:47" s="2" customFormat="1" ht="29.25">
      <c r="A149" s="31"/>
      <c r="B149" s="32"/>
      <c r="C149" s="33"/>
      <c r="D149" s="210" t="s">
        <v>119</v>
      </c>
      <c r="E149" s="33"/>
      <c r="F149" s="211" t="s">
        <v>186</v>
      </c>
      <c r="G149" s="33"/>
      <c r="H149" s="33"/>
      <c r="I149" s="107"/>
      <c r="J149" s="33"/>
      <c r="K149" s="33"/>
      <c r="L149" s="36"/>
      <c r="M149" s="212"/>
      <c r="N149" s="213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119</v>
      </c>
      <c r="AU149" s="14" t="s">
        <v>84</v>
      </c>
    </row>
    <row r="150" spans="1:65" s="2" customFormat="1" ht="16.5" customHeight="1">
      <c r="A150" s="31"/>
      <c r="B150" s="32"/>
      <c r="C150" s="196" t="s">
        <v>187</v>
      </c>
      <c r="D150" s="196" t="s">
        <v>113</v>
      </c>
      <c r="E150" s="197" t="s">
        <v>188</v>
      </c>
      <c r="F150" s="198" t="s">
        <v>189</v>
      </c>
      <c r="G150" s="199" t="s">
        <v>126</v>
      </c>
      <c r="H150" s="200">
        <v>2</v>
      </c>
      <c r="I150" s="201"/>
      <c r="J150" s="202">
        <f>ROUND(I150*H150,2)</f>
        <v>0</v>
      </c>
      <c r="K150" s="203"/>
      <c r="L150" s="36"/>
      <c r="M150" s="204" t="s">
        <v>1</v>
      </c>
      <c r="N150" s="205" t="s">
        <v>42</v>
      </c>
      <c r="O150" s="68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8" t="s">
        <v>117</v>
      </c>
      <c r="AT150" s="208" t="s">
        <v>113</v>
      </c>
      <c r="AU150" s="208" t="s">
        <v>84</v>
      </c>
      <c r="AY150" s="14" t="s">
        <v>110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4" t="s">
        <v>82</v>
      </c>
      <c r="BK150" s="209">
        <f>ROUND(I150*H150,2)</f>
        <v>0</v>
      </c>
      <c r="BL150" s="14" t="s">
        <v>117</v>
      </c>
      <c r="BM150" s="208" t="s">
        <v>190</v>
      </c>
    </row>
    <row r="151" spans="1:47" s="2" customFormat="1" ht="29.25">
      <c r="A151" s="31"/>
      <c r="B151" s="32"/>
      <c r="C151" s="33"/>
      <c r="D151" s="210" t="s">
        <v>119</v>
      </c>
      <c r="E151" s="33"/>
      <c r="F151" s="211" t="s">
        <v>191</v>
      </c>
      <c r="G151" s="33"/>
      <c r="H151" s="33"/>
      <c r="I151" s="107"/>
      <c r="J151" s="33"/>
      <c r="K151" s="33"/>
      <c r="L151" s="36"/>
      <c r="M151" s="212"/>
      <c r="N151" s="213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119</v>
      </c>
      <c r="AU151" s="14" t="s">
        <v>84</v>
      </c>
    </row>
    <row r="152" spans="1:65" s="2" customFormat="1" ht="16.5" customHeight="1">
      <c r="A152" s="31"/>
      <c r="B152" s="32"/>
      <c r="C152" s="196" t="s">
        <v>192</v>
      </c>
      <c r="D152" s="196" t="s">
        <v>113</v>
      </c>
      <c r="E152" s="197" t="s">
        <v>193</v>
      </c>
      <c r="F152" s="198" t="s">
        <v>194</v>
      </c>
      <c r="G152" s="199" t="s">
        <v>126</v>
      </c>
      <c r="H152" s="200">
        <v>1</v>
      </c>
      <c r="I152" s="201"/>
      <c r="J152" s="202">
        <f>ROUND(I152*H152,2)</f>
        <v>0</v>
      </c>
      <c r="K152" s="203"/>
      <c r="L152" s="36"/>
      <c r="M152" s="204" t="s">
        <v>1</v>
      </c>
      <c r="N152" s="205" t="s">
        <v>42</v>
      </c>
      <c r="O152" s="68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8" t="s">
        <v>117</v>
      </c>
      <c r="AT152" s="208" t="s">
        <v>113</v>
      </c>
      <c r="AU152" s="208" t="s">
        <v>84</v>
      </c>
      <c r="AY152" s="14" t="s">
        <v>110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4" t="s">
        <v>82</v>
      </c>
      <c r="BK152" s="209">
        <f>ROUND(I152*H152,2)</f>
        <v>0</v>
      </c>
      <c r="BL152" s="14" t="s">
        <v>117</v>
      </c>
      <c r="BM152" s="208" t="s">
        <v>195</v>
      </c>
    </row>
    <row r="153" spans="1:47" s="2" customFormat="1" ht="29.25">
      <c r="A153" s="31"/>
      <c r="B153" s="32"/>
      <c r="C153" s="33"/>
      <c r="D153" s="210" t="s">
        <v>119</v>
      </c>
      <c r="E153" s="33"/>
      <c r="F153" s="211" t="s">
        <v>196</v>
      </c>
      <c r="G153" s="33"/>
      <c r="H153" s="33"/>
      <c r="I153" s="107"/>
      <c r="J153" s="33"/>
      <c r="K153" s="33"/>
      <c r="L153" s="36"/>
      <c r="M153" s="212"/>
      <c r="N153" s="213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119</v>
      </c>
      <c r="AU153" s="14" t="s">
        <v>84</v>
      </c>
    </row>
    <row r="154" spans="1:65" s="2" customFormat="1" ht="21.75" customHeight="1">
      <c r="A154" s="31"/>
      <c r="B154" s="32"/>
      <c r="C154" s="196" t="s">
        <v>197</v>
      </c>
      <c r="D154" s="196" t="s">
        <v>113</v>
      </c>
      <c r="E154" s="197" t="s">
        <v>198</v>
      </c>
      <c r="F154" s="198" t="s">
        <v>199</v>
      </c>
      <c r="G154" s="199" t="s">
        <v>126</v>
      </c>
      <c r="H154" s="200">
        <v>5</v>
      </c>
      <c r="I154" s="201"/>
      <c r="J154" s="202">
        <f>ROUND(I154*H154,2)</f>
        <v>0</v>
      </c>
      <c r="K154" s="203"/>
      <c r="L154" s="36"/>
      <c r="M154" s="204" t="s">
        <v>1</v>
      </c>
      <c r="N154" s="205" t="s">
        <v>42</v>
      </c>
      <c r="O154" s="68"/>
      <c r="P154" s="206">
        <f>O154*H154</f>
        <v>0</v>
      </c>
      <c r="Q154" s="206">
        <v>0.02135</v>
      </c>
      <c r="R154" s="206">
        <f>Q154*H154</f>
        <v>0.10675000000000001</v>
      </c>
      <c r="S154" s="206">
        <v>0</v>
      </c>
      <c r="T154" s="20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8" t="s">
        <v>117</v>
      </c>
      <c r="AT154" s="208" t="s">
        <v>113</v>
      </c>
      <c r="AU154" s="208" t="s">
        <v>84</v>
      </c>
      <c r="AY154" s="14" t="s">
        <v>110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4" t="s">
        <v>82</v>
      </c>
      <c r="BK154" s="209">
        <f>ROUND(I154*H154,2)</f>
        <v>0</v>
      </c>
      <c r="BL154" s="14" t="s">
        <v>117</v>
      </c>
      <c r="BM154" s="208" t="s">
        <v>200</v>
      </c>
    </row>
    <row r="155" spans="1:47" s="2" customFormat="1" ht="29.25">
      <c r="A155" s="31"/>
      <c r="B155" s="32"/>
      <c r="C155" s="33"/>
      <c r="D155" s="210" t="s">
        <v>119</v>
      </c>
      <c r="E155" s="33"/>
      <c r="F155" s="211" t="s">
        <v>201</v>
      </c>
      <c r="G155" s="33"/>
      <c r="H155" s="33"/>
      <c r="I155" s="107"/>
      <c r="J155" s="33"/>
      <c r="K155" s="33"/>
      <c r="L155" s="36"/>
      <c r="M155" s="212"/>
      <c r="N155" s="213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119</v>
      </c>
      <c r="AU155" s="14" t="s">
        <v>84</v>
      </c>
    </row>
    <row r="156" spans="1:65" s="2" customFormat="1" ht="16.5" customHeight="1">
      <c r="A156" s="31"/>
      <c r="B156" s="32"/>
      <c r="C156" s="196" t="s">
        <v>202</v>
      </c>
      <c r="D156" s="196" t="s">
        <v>113</v>
      </c>
      <c r="E156" s="197" t="s">
        <v>203</v>
      </c>
      <c r="F156" s="198" t="s">
        <v>204</v>
      </c>
      <c r="G156" s="199" t="s">
        <v>205</v>
      </c>
      <c r="H156" s="200">
        <v>1</v>
      </c>
      <c r="I156" s="201"/>
      <c r="J156" s="202">
        <f>ROUND(I156*H156,2)</f>
        <v>0</v>
      </c>
      <c r="K156" s="203"/>
      <c r="L156" s="36"/>
      <c r="M156" s="204" t="s">
        <v>1</v>
      </c>
      <c r="N156" s="205" t="s">
        <v>42</v>
      </c>
      <c r="O156" s="68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117</v>
      </c>
      <c r="AT156" s="208" t="s">
        <v>113</v>
      </c>
      <c r="AU156" s="208" t="s">
        <v>84</v>
      </c>
      <c r="AY156" s="14" t="s">
        <v>110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4" t="s">
        <v>82</v>
      </c>
      <c r="BK156" s="209">
        <f>ROUND(I156*H156,2)</f>
        <v>0</v>
      </c>
      <c r="BL156" s="14" t="s">
        <v>117</v>
      </c>
      <c r="BM156" s="208" t="s">
        <v>206</v>
      </c>
    </row>
    <row r="157" spans="1:47" s="2" customFormat="1" ht="12">
      <c r="A157" s="31"/>
      <c r="B157" s="32"/>
      <c r="C157" s="33"/>
      <c r="D157" s="210" t="s">
        <v>119</v>
      </c>
      <c r="E157" s="33"/>
      <c r="F157" s="211" t="s">
        <v>204</v>
      </c>
      <c r="G157" s="33"/>
      <c r="H157" s="33"/>
      <c r="I157" s="107"/>
      <c r="J157" s="33"/>
      <c r="K157" s="33"/>
      <c r="L157" s="36"/>
      <c r="M157" s="212"/>
      <c r="N157" s="213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119</v>
      </c>
      <c r="AU157" s="14" t="s">
        <v>84</v>
      </c>
    </row>
    <row r="158" spans="1:47" s="2" customFormat="1" ht="29.25">
      <c r="A158" s="31"/>
      <c r="B158" s="32"/>
      <c r="C158" s="33"/>
      <c r="D158" s="210" t="s">
        <v>121</v>
      </c>
      <c r="E158" s="33"/>
      <c r="F158" s="214" t="s">
        <v>207</v>
      </c>
      <c r="G158" s="33"/>
      <c r="H158" s="33"/>
      <c r="I158" s="107"/>
      <c r="J158" s="33"/>
      <c r="K158" s="33"/>
      <c r="L158" s="36"/>
      <c r="M158" s="212"/>
      <c r="N158" s="213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121</v>
      </c>
      <c r="AU158" s="14" t="s">
        <v>84</v>
      </c>
    </row>
    <row r="159" spans="1:65" s="2" customFormat="1" ht="21.75" customHeight="1">
      <c r="A159" s="31"/>
      <c r="B159" s="32"/>
      <c r="C159" s="196" t="s">
        <v>208</v>
      </c>
      <c r="D159" s="196" t="s">
        <v>113</v>
      </c>
      <c r="E159" s="197" t="s">
        <v>209</v>
      </c>
      <c r="F159" s="198" t="s">
        <v>210</v>
      </c>
      <c r="G159" s="199" t="s">
        <v>126</v>
      </c>
      <c r="H159" s="200">
        <v>33</v>
      </c>
      <c r="I159" s="201"/>
      <c r="J159" s="202">
        <f>ROUND(I159*H159,2)</f>
        <v>0</v>
      </c>
      <c r="K159" s="203"/>
      <c r="L159" s="36"/>
      <c r="M159" s="204" t="s">
        <v>1</v>
      </c>
      <c r="N159" s="205" t="s">
        <v>42</v>
      </c>
      <c r="O159" s="68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8" t="s">
        <v>117</v>
      </c>
      <c r="AT159" s="208" t="s">
        <v>113</v>
      </c>
      <c r="AU159" s="208" t="s">
        <v>84</v>
      </c>
      <c r="AY159" s="14" t="s">
        <v>110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4" t="s">
        <v>82</v>
      </c>
      <c r="BK159" s="209">
        <f>ROUND(I159*H159,2)</f>
        <v>0</v>
      </c>
      <c r="BL159" s="14" t="s">
        <v>117</v>
      </c>
      <c r="BM159" s="208" t="s">
        <v>211</v>
      </c>
    </row>
    <row r="160" spans="1:47" s="2" customFormat="1" ht="29.25">
      <c r="A160" s="31"/>
      <c r="B160" s="32"/>
      <c r="C160" s="33"/>
      <c r="D160" s="210" t="s">
        <v>119</v>
      </c>
      <c r="E160" s="33"/>
      <c r="F160" s="211" t="s">
        <v>212</v>
      </c>
      <c r="G160" s="33"/>
      <c r="H160" s="33"/>
      <c r="I160" s="107"/>
      <c r="J160" s="33"/>
      <c r="K160" s="33"/>
      <c r="L160" s="36"/>
      <c r="M160" s="212"/>
      <c r="N160" s="213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119</v>
      </c>
      <c r="AU160" s="14" t="s">
        <v>84</v>
      </c>
    </row>
    <row r="161" spans="1:47" s="2" customFormat="1" ht="19.5">
      <c r="A161" s="31"/>
      <c r="B161" s="32"/>
      <c r="C161" s="33"/>
      <c r="D161" s="210" t="s">
        <v>121</v>
      </c>
      <c r="E161" s="33"/>
      <c r="F161" s="214" t="s">
        <v>213</v>
      </c>
      <c r="G161" s="33"/>
      <c r="H161" s="33"/>
      <c r="I161" s="107"/>
      <c r="J161" s="33"/>
      <c r="K161" s="33"/>
      <c r="L161" s="36"/>
      <c r="M161" s="212"/>
      <c r="N161" s="213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121</v>
      </c>
      <c r="AU161" s="14" t="s">
        <v>84</v>
      </c>
    </row>
    <row r="162" spans="1:65" s="2" customFormat="1" ht="21.75" customHeight="1">
      <c r="A162" s="31"/>
      <c r="B162" s="32"/>
      <c r="C162" s="196" t="s">
        <v>214</v>
      </c>
      <c r="D162" s="196" t="s">
        <v>113</v>
      </c>
      <c r="E162" s="197" t="s">
        <v>215</v>
      </c>
      <c r="F162" s="198" t="s">
        <v>216</v>
      </c>
      <c r="G162" s="199" t="s">
        <v>126</v>
      </c>
      <c r="H162" s="200">
        <v>4</v>
      </c>
      <c r="I162" s="201"/>
      <c r="J162" s="202">
        <f>ROUND(I162*H162,2)</f>
        <v>0</v>
      </c>
      <c r="K162" s="203"/>
      <c r="L162" s="36"/>
      <c r="M162" s="204" t="s">
        <v>1</v>
      </c>
      <c r="N162" s="205" t="s">
        <v>42</v>
      </c>
      <c r="O162" s="68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8" t="s">
        <v>117</v>
      </c>
      <c r="AT162" s="208" t="s">
        <v>113</v>
      </c>
      <c r="AU162" s="208" t="s">
        <v>84</v>
      </c>
      <c r="AY162" s="14" t="s">
        <v>110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4" t="s">
        <v>82</v>
      </c>
      <c r="BK162" s="209">
        <f>ROUND(I162*H162,2)</f>
        <v>0</v>
      </c>
      <c r="BL162" s="14" t="s">
        <v>117</v>
      </c>
      <c r="BM162" s="208" t="s">
        <v>217</v>
      </c>
    </row>
    <row r="163" spans="1:47" s="2" customFormat="1" ht="29.25">
      <c r="A163" s="31"/>
      <c r="B163" s="32"/>
      <c r="C163" s="33"/>
      <c r="D163" s="210" t="s">
        <v>119</v>
      </c>
      <c r="E163" s="33"/>
      <c r="F163" s="211" t="s">
        <v>218</v>
      </c>
      <c r="G163" s="33"/>
      <c r="H163" s="33"/>
      <c r="I163" s="107"/>
      <c r="J163" s="33"/>
      <c r="K163" s="33"/>
      <c r="L163" s="36"/>
      <c r="M163" s="212"/>
      <c r="N163" s="213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119</v>
      </c>
      <c r="AU163" s="14" t="s">
        <v>84</v>
      </c>
    </row>
    <row r="164" spans="1:47" s="2" customFormat="1" ht="29.25">
      <c r="A164" s="31"/>
      <c r="B164" s="32"/>
      <c r="C164" s="33"/>
      <c r="D164" s="210" t="s">
        <v>121</v>
      </c>
      <c r="E164" s="33"/>
      <c r="F164" s="214" t="s">
        <v>219</v>
      </c>
      <c r="G164" s="33"/>
      <c r="H164" s="33"/>
      <c r="I164" s="107"/>
      <c r="J164" s="33"/>
      <c r="K164" s="33"/>
      <c r="L164" s="36"/>
      <c r="M164" s="212"/>
      <c r="N164" s="213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121</v>
      </c>
      <c r="AU164" s="14" t="s">
        <v>84</v>
      </c>
    </row>
    <row r="165" spans="1:65" s="2" customFormat="1" ht="21.75" customHeight="1">
      <c r="A165" s="31"/>
      <c r="B165" s="32"/>
      <c r="C165" s="196" t="s">
        <v>220</v>
      </c>
      <c r="D165" s="196" t="s">
        <v>113</v>
      </c>
      <c r="E165" s="197" t="s">
        <v>221</v>
      </c>
      <c r="F165" s="198" t="s">
        <v>222</v>
      </c>
      <c r="G165" s="199" t="s">
        <v>126</v>
      </c>
      <c r="H165" s="200">
        <v>33</v>
      </c>
      <c r="I165" s="201"/>
      <c r="J165" s="202">
        <f>ROUND(I165*H165,2)</f>
        <v>0</v>
      </c>
      <c r="K165" s="203"/>
      <c r="L165" s="36"/>
      <c r="M165" s="204" t="s">
        <v>1</v>
      </c>
      <c r="N165" s="205" t="s">
        <v>42</v>
      </c>
      <c r="O165" s="68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8" t="s">
        <v>117</v>
      </c>
      <c r="AT165" s="208" t="s">
        <v>113</v>
      </c>
      <c r="AU165" s="208" t="s">
        <v>84</v>
      </c>
      <c r="AY165" s="14" t="s">
        <v>110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4" t="s">
        <v>82</v>
      </c>
      <c r="BK165" s="209">
        <f>ROUND(I165*H165,2)</f>
        <v>0</v>
      </c>
      <c r="BL165" s="14" t="s">
        <v>117</v>
      </c>
      <c r="BM165" s="208" t="s">
        <v>223</v>
      </c>
    </row>
    <row r="166" spans="1:47" s="2" customFormat="1" ht="29.25">
      <c r="A166" s="31"/>
      <c r="B166" s="32"/>
      <c r="C166" s="33"/>
      <c r="D166" s="210" t="s">
        <v>119</v>
      </c>
      <c r="E166" s="33"/>
      <c r="F166" s="211" t="s">
        <v>224</v>
      </c>
      <c r="G166" s="33"/>
      <c r="H166" s="33"/>
      <c r="I166" s="107"/>
      <c r="J166" s="33"/>
      <c r="K166" s="33"/>
      <c r="L166" s="36"/>
      <c r="M166" s="212"/>
      <c r="N166" s="213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119</v>
      </c>
      <c r="AU166" s="14" t="s">
        <v>84</v>
      </c>
    </row>
    <row r="167" spans="1:47" s="2" customFormat="1" ht="29.25">
      <c r="A167" s="31"/>
      <c r="B167" s="32"/>
      <c r="C167" s="33"/>
      <c r="D167" s="210" t="s">
        <v>121</v>
      </c>
      <c r="E167" s="33"/>
      <c r="F167" s="214" t="s">
        <v>219</v>
      </c>
      <c r="G167" s="33"/>
      <c r="H167" s="33"/>
      <c r="I167" s="107"/>
      <c r="J167" s="33"/>
      <c r="K167" s="33"/>
      <c r="L167" s="36"/>
      <c r="M167" s="212"/>
      <c r="N167" s="213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121</v>
      </c>
      <c r="AU167" s="14" t="s">
        <v>84</v>
      </c>
    </row>
    <row r="168" spans="1:65" s="2" customFormat="1" ht="21.75" customHeight="1">
      <c r="A168" s="31"/>
      <c r="B168" s="32"/>
      <c r="C168" s="196" t="s">
        <v>225</v>
      </c>
      <c r="D168" s="196" t="s">
        <v>113</v>
      </c>
      <c r="E168" s="197" t="s">
        <v>226</v>
      </c>
      <c r="F168" s="198" t="s">
        <v>227</v>
      </c>
      <c r="G168" s="199" t="s">
        <v>126</v>
      </c>
      <c r="H168" s="200">
        <v>4</v>
      </c>
      <c r="I168" s="201"/>
      <c r="J168" s="202">
        <f>ROUND(I168*H168,2)</f>
        <v>0</v>
      </c>
      <c r="K168" s="203"/>
      <c r="L168" s="36"/>
      <c r="M168" s="204" t="s">
        <v>1</v>
      </c>
      <c r="N168" s="205" t="s">
        <v>42</v>
      </c>
      <c r="O168" s="68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8" t="s">
        <v>117</v>
      </c>
      <c r="AT168" s="208" t="s">
        <v>113</v>
      </c>
      <c r="AU168" s="208" t="s">
        <v>84</v>
      </c>
      <c r="AY168" s="14" t="s">
        <v>110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4" t="s">
        <v>82</v>
      </c>
      <c r="BK168" s="209">
        <f>ROUND(I168*H168,2)</f>
        <v>0</v>
      </c>
      <c r="BL168" s="14" t="s">
        <v>117</v>
      </c>
      <c r="BM168" s="208" t="s">
        <v>228</v>
      </c>
    </row>
    <row r="169" spans="1:47" s="2" customFormat="1" ht="29.25">
      <c r="A169" s="31"/>
      <c r="B169" s="32"/>
      <c r="C169" s="33"/>
      <c r="D169" s="210" t="s">
        <v>119</v>
      </c>
      <c r="E169" s="33"/>
      <c r="F169" s="211" t="s">
        <v>229</v>
      </c>
      <c r="G169" s="33"/>
      <c r="H169" s="33"/>
      <c r="I169" s="107"/>
      <c r="J169" s="33"/>
      <c r="K169" s="33"/>
      <c r="L169" s="36"/>
      <c r="M169" s="212"/>
      <c r="N169" s="213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119</v>
      </c>
      <c r="AU169" s="14" t="s">
        <v>84</v>
      </c>
    </row>
    <row r="170" spans="1:47" s="2" customFormat="1" ht="19.5">
      <c r="A170" s="31"/>
      <c r="B170" s="32"/>
      <c r="C170" s="33"/>
      <c r="D170" s="210" t="s">
        <v>121</v>
      </c>
      <c r="E170" s="33"/>
      <c r="F170" s="214" t="s">
        <v>213</v>
      </c>
      <c r="G170" s="33"/>
      <c r="H170" s="33"/>
      <c r="I170" s="107"/>
      <c r="J170" s="33"/>
      <c r="K170" s="33"/>
      <c r="L170" s="36"/>
      <c r="M170" s="212"/>
      <c r="N170" s="213"/>
      <c r="O170" s="68"/>
      <c r="P170" s="68"/>
      <c r="Q170" s="68"/>
      <c r="R170" s="68"/>
      <c r="S170" s="68"/>
      <c r="T170" s="69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121</v>
      </c>
      <c r="AU170" s="14" t="s">
        <v>84</v>
      </c>
    </row>
    <row r="171" spans="1:65" s="2" customFormat="1" ht="21.75" customHeight="1">
      <c r="A171" s="31"/>
      <c r="B171" s="32"/>
      <c r="C171" s="196" t="s">
        <v>230</v>
      </c>
      <c r="D171" s="196" t="s">
        <v>113</v>
      </c>
      <c r="E171" s="197" t="s">
        <v>231</v>
      </c>
      <c r="F171" s="198" t="s">
        <v>232</v>
      </c>
      <c r="G171" s="199" t="s">
        <v>157</v>
      </c>
      <c r="H171" s="200">
        <v>405.65</v>
      </c>
      <c r="I171" s="201"/>
      <c r="J171" s="202">
        <f>ROUND(I171*H171,2)</f>
        <v>0</v>
      </c>
      <c r="K171" s="203"/>
      <c r="L171" s="36"/>
      <c r="M171" s="204" t="s">
        <v>1</v>
      </c>
      <c r="N171" s="205" t="s">
        <v>42</v>
      </c>
      <c r="O171" s="68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8" t="s">
        <v>117</v>
      </c>
      <c r="AT171" s="208" t="s">
        <v>113</v>
      </c>
      <c r="AU171" s="208" t="s">
        <v>84</v>
      </c>
      <c r="AY171" s="14" t="s">
        <v>110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4" t="s">
        <v>82</v>
      </c>
      <c r="BK171" s="209">
        <f>ROUND(I171*H171,2)</f>
        <v>0</v>
      </c>
      <c r="BL171" s="14" t="s">
        <v>117</v>
      </c>
      <c r="BM171" s="208" t="s">
        <v>233</v>
      </c>
    </row>
    <row r="172" spans="1:47" s="2" customFormat="1" ht="39">
      <c r="A172" s="31"/>
      <c r="B172" s="32"/>
      <c r="C172" s="33"/>
      <c r="D172" s="210" t="s">
        <v>119</v>
      </c>
      <c r="E172" s="33"/>
      <c r="F172" s="211" t="s">
        <v>234</v>
      </c>
      <c r="G172" s="33"/>
      <c r="H172" s="33"/>
      <c r="I172" s="107"/>
      <c r="J172" s="33"/>
      <c r="K172" s="33"/>
      <c r="L172" s="36"/>
      <c r="M172" s="212"/>
      <c r="N172" s="213"/>
      <c r="O172" s="68"/>
      <c r="P172" s="68"/>
      <c r="Q172" s="68"/>
      <c r="R172" s="68"/>
      <c r="S172" s="68"/>
      <c r="T172" s="69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4" t="s">
        <v>119</v>
      </c>
      <c r="AU172" s="14" t="s">
        <v>84</v>
      </c>
    </row>
    <row r="173" spans="1:65" s="2" customFormat="1" ht="16.5" customHeight="1">
      <c r="A173" s="31"/>
      <c r="B173" s="32"/>
      <c r="C173" s="196" t="s">
        <v>235</v>
      </c>
      <c r="D173" s="196" t="s">
        <v>113</v>
      </c>
      <c r="E173" s="197" t="s">
        <v>236</v>
      </c>
      <c r="F173" s="198" t="s">
        <v>237</v>
      </c>
      <c r="G173" s="199" t="s">
        <v>157</v>
      </c>
      <c r="H173" s="200">
        <v>405.65</v>
      </c>
      <c r="I173" s="201"/>
      <c r="J173" s="202">
        <f>ROUND(I173*H173,2)</f>
        <v>0</v>
      </c>
      <c r="K173" s="203"/>
      <c r="L173" s="36"/>
      <c r="M173" s="204" t="s">
        <v>1</v>
      </c>
      <c r="N173" s="205" t="s">
        <v>42</v>
      </c>
      <c r="O173" s="68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8" t="s">
        <v>117</v>
      </c>
      <c r="AT173" s="208" t="s">
        <v>113</v>
      </c>
      <c r="AU173" s="208" t="s">
        <v>84</v>
      </c>
      <c r="AY173" s="14" t="s">
        <v>110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4" t="s">
        <v>82</v>
      </c>
      <c r="BK173" s="209">
        <f>ROUND(I173*H173,2)</f>
        <v>0</v>
      </c>
      <c r="BL173" s="14" t="s">
        <v>117</v>
      </c>
      <c r="BM173" s="208" t="s">
        <v>238</v>
      </c>
    </row>
    <row r="174" spans="1:47" s="2" customFormat="1" ht="12">
      <c r="A174" s="31"/>
      <c r="B174" s="32"/>
      <c r="C174" s="33"/>
      <c r="D174" s="210" t="s">
        <v>119</v>
      </c>
      <c r="E174" s="33"/>
      <c r="F174" s="211" t="s">
        <v>239</v>
      </c>
      <c r="G174" s="33"/>
      <c r="H174" s="33"/>
      <c r="I174" s="107"/>
      <c r="J174" s="33"/>
      <c r="K174" s="33"/>
      <c r="L174" s="36"/>
      <c r="M174" s="212"/>
      <c r="N174" s="213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4" t="s">
        <v>119</v>
      </c>
      <c r="AU174" s="14" t="s">
        <v>84</v>
      </c>
    </row>
    <row r="175" spans="1:65" s="2" customFormat="1" ht="21.75" customHeight="1">
      <c r="A175" s="31"/>
      <c r="B175" s="32"/>
      <c r="C175" s="196" t="s">
        <v>240</v>
      </c>
      <c r="D175" s="196" t="s">
        <v>113</v>
      </c>
      <c r="E175" s="197" t="s">
        <v>241</v>
      </c>
      <c r="F175" s="198" t="s">
        <v>242</v>
      </c>
      <c r="G175" s="199" t="s">
        <v>243</v>
      </c>
      <c r="H175" s="200">
        <v>770.735</v>
      </c>
      <c r="I175" s="201"/>
      <c r="J175" s="202">
        <f>ROUND(I175*H175,2)</f>
        <v>0</v>
      </c>
      <c r="K175" s="203"/>
      <c r="L175" s="36"/>
      <c r="M175" s="204" t="s">
        <v>1</v>
      </c>
      <c r="N175" s="205" t="s">
        <v>42</v>
      </c>
      <c r="O175" s="68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8" t="s">
        <v>117</v>
      </c>
      <c r="AT175" s="208" t="s">
        <v>113</v>
      </c>
      <c r="AU175" s="208" t="s">
        <v>84</v>
      </c>
      <c r="AY175" s="14" t="s">
        <v>110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4" t="s">
        <v>82</v>
      </c>
      <c r="BK175" s="209">
        <f>ROUND(I175*H175,2)</f>
        <v>0</v>
      </c>
      <c r="BL175" s="14" t="s">
        <v>117</v>
      </c>
      <c r="BM175" s="208" t="s">
        <v>244</v>
      </c>
    </row>
    <row r="176" spans="1:47" s="2" customFormat="1" ht="29.25">
      <c r="A176" s="31"/>
      <c r="B176" s="32"/>
      <c r="C176" s="33"/>
      <c r="D176" s="210" t="s">
        <v>119</v>
      </c>
      <c r="E176" s="33"/>
      <c r="F176" s="211" t="s">
        <v>245</v>
      </c>
      <c r="G176" s="33"/>
      <c r="H176" s="33"/>
      <c r="I176" s="107"/>
      <c r="J176" s="33"/>
      <c r="K176" s="33"/>
      <c r="L176" s="36"/>
      <c r="M176" s="212"/>
      <c r="N176" s="213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119</v>
      </c>
      <c r="AU176" s="14" t="s">
        <v>84</v>
      </c>
    </row>
    <row r="177" spans="1:47" s="2" customFormat="1" ht="19.5">
      <c r="A177" s="31"/>
      <c r="B177" s="32"/>
      <c r="C177" s="33"/>
      <c r="D177" s="210" t="s">
        <v>121</v>
      </c>
      <c r="E177" s="33"/>
      <c r="F177" s="214" t="s">
        <v>246</v>
      </c>
      <c r="G177" s="33"/>
      <c r="H177" s="33"/>
      <c r="I177" s="107"/>
      <c r="J177" s="33"/>
      <c r="K177" s="33"/>
      <c r="L177" s="36"/>
      <c r="M177" s="212"/>
      <c r="N177" s="213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121</v>
      </c>
      <c r="AU177" s="14" t="s">
        <v>84</v>
      </c>
    </row>
    <row r="178" spans="1:65" s="2" customFormat="1" ht="21.75" customHeight="1">
      <c r="A178" s="31"/>
      <c r="B178" s="32"/>
      <c r="C178" s="196" t="s">
        <v>247</v>
      </c>
      <c r="D178" s="196" t="s">
        <v>113</v>
      </c>
      <c r="E178" s="197" t="s">
        <v>248</v>
      </c>
      <c r="F178" s="198" t="s">
        <v>249</v>
      </c>
      <c r="G178" s="199" t="s">
        <v>116</v>
      </c>
      <c r="H178" s="200">
        <v>0.52</v>
      </c>
      <c r="I178" s="201"/>
      <c r="J178" s="202">
        <f>ROUND(I178*H178,2)</f>
        <v>0</v>
      </c>
      <c r="K178" s="203"/>
      <c r="L178" s="36"/>
      <c r="M178" s="204" t="s">
        <v>1</v>
      </c>
      <c r="N178" s="205" t="s">
        <v>42</v>
      </c>
      <c r="O178" s="68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8" t="s">
        <v>117</v>
      </c>
      <c r="AT178" s="208" t="s">
        <v>113</v>
      </c>
      <c r="AU178" s="208" t="s">
        <v>84</v>
      </c>
      <c r="AY178" s="14" t="s">
        <v>110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4" t="s">
        <v>82</v>
      </c>
      <c r="BK178" s="209">
        <f>ROUND(I178*H178,2)</f>
        <v>0</v>
      </c>
      <c r="BL178" s="14" t="s">
        <v>117</v>
      </c>
      <c r="BM178" s="208" t="s">
        <v>250</v>
      </c>
    </row>
    <row r="179" spans="1:47" s="2" customFormat="1" ht="19.5">
      <c r="A179" s="31"/>
      <c r="B179" s="32"/>
      <c r="C179" s="33"/>
      <c r="D179" s="210" t="s">
        <v>119</v>
      </c>
      <c r="E179" s="33"/>
      <c r="F179" s="211" t="s">
        <v>251</v>
      </c>
      <c r="G179" s="33"/>
      <c r="H179" s="33"/>
      <c r="I179" s="107"/>
      <c r="J179" s="33"/>
      <c r="K179" s="33"/>
      <c r="L179" s="36"/>
      <c r="M179" s="212"/>
      <c r="N179" s="213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119</v>
      </c>
      <c r="AU179" s="14" t="s">
        <v>84</v>
      </c>
    </row>
    <row r="180" spans="1:65" s="2" customFormat="1" ht="21.75" customHeight="1">
      <c r="A180" s="31"/>
      <c r="B180" s="32"/>
      <c r="C180" s="196" t="s">
        <v>252</v>
      </c>
      <c r="D180" s="196" t="s">
        <v>113</v>
      </c>
      <c r="E180" s="197" t="s">
        <v>253</v>
      </c>
      <c r="F180" s="198" t="s">
        <v>254</v>
      </c>
      <c r="G180" s="199" t="s">
        <v>157</v>
      </c>
      <c r="H180" s="200">
        <v>475</v>
      </c>
      <c r="I180" s="201"/>
      <c r="J180" s="202">
        <f>ROUND(I180*H180,2)</f>
        <v>0</v>
      </c>
      <c r="K180" s="203"/>
      <c r="L180" s="36"/>
      <c r="M180" s="204" t="s">
        <v>1</v>
      </c>
      <c r="N180" s="205" t="s">
        <v>42</v>
      </c>
      <c r="O180" s="68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8" t="s">
        <v>117</v>
      </c>
      <c r="AT180" s="208" t="s">
        <v>113</v>
      </c>
      <c r="AU180" s="208" t="s">
        <v>84</v>
      </c>
      <c r="AY180" s="14" t="s">
        <v>110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4" t="s">
        <v>82</v>
      </c>
      <c r="BK180" s="209">
        <f>ROUND(I180*H180,2)</f>
        <v>0</v>
      </c>
      <c r="BL180" s="14" t="s">
        <v>117</v>
      </c>
      <c r="BM180" s="208" t="s">
        <v>255</v>
      </c>
    </row>
    <row r="181" spans="1:47" s="2" customFormat="1" ht="19.5">
      <c r="A181" s="31"/>
      <c r="B181" s="32"/>
      <c r="C181" s="33"/>
      <c r="D181" s="210" t="s">
        <v>119</v>
      </c>
      <c r="E181" s="33"/>
      <c r="F181" s="211" t="s">
        <v>256</v>
      </c>
      <c r="G181" s="33"/>
      <c r="H181" s="33"/>
      <c r="I181" s="107"/>
      <c r="J181" s="33"/>
      <c r="K181" s="33"/>
      <c r="L181" s="36"/>
      <c r="M181" s="212"/>
      <c r="N181" s="213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119</v>
      </c>
      <c r="AU181" s="14" t="s">
        <v>84</v>
      </c>
    </row>
    <row r="182" spans="1:47" s="2" customFormat="1" ht="39">
      <c r="A182" s="31"/>
      <c r="B182" s="32"/>
      <c r="C182" s="33"/>
      <c r="D182" s="210" t="s">
        <v>121</v>
      </c>
      <c r="E182" s="33"/>
      <c r="F182" s="214" t="s">
        <v>257</v>
      </c>
      <c r="G182" s="33"/>
      <c r="H182" s="33"/>
      <c r="I182" s="107"/>
      <c r="J182" s="33"/>
      <c r="K182" s="33"/>
      <c r="L182" s="36"/>
      <c r="M182" s="212"/>
      <c r="N182" s="213"/>
      <c r="O182" s="68"/>
      <c r="P182" s="68"/>
      <c r="Q182" s="68"/>
      <c r="R182" s="68"/>
      <c r="S182" s="68"/>
      <c r="T182" s="69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4" t="s">
        <v>121</v>
      </c>
      <c r="AU182" s="14" t="s">
        <v>84</v>
      </c>
    </row>
    <row r="183" spans="2:63" s="12" customFormat="1" ht="22.9" customHeight="1">
      <c r="B183" s="180"/>
      <c r="C183" s="181"/>
      <c r="D183" s="182" t="s">
        <v>76</v>
      </c>
      <c r="E183" s="194" t="s">
        <v>117</v>
      </c>
      <c r="F183" s="194" t="s">
        <v>258</v>
      </c>
      <c r="G183" s="181"/>
      <c r="H183" s="181"/>
      <c r="I183" s="184"/>
      <c r="J183" s="195">
        <f>BK183</f>
        <v>0</v>
      </c>
      <c r="K183" s="181"/>
      <c r="L183" s="186"/>
      <c r="M183" s="187"/>
      <c r="N183" s="188"/>
      <c r="O183" s="188"/>
      <c r="P183" s="189">
        <v>0</v>
      </c>
      <c r="Q183" s="188"/>
      <c r="R183" s="189">
        <v>0</v>
      </c>
      <c r="S183" s="188"/>
      <c r="T183" s="190">
        <v>0</v>
      </c>
      <c r="AR183" s="191" t="s">
        <v>82</v>
      </c>
      <c r="AT183" s="192" t="s">
        <v>76</v>
      </c>
      <c r="AU183" s="192" t="s">
        <v>82</v>
      </c>
      <c r="AY183" s="191" t="s">
        <v>110</v>
      </c>
      <c r="BK183" s="193">
        <v>0</v>
      </c>
    </row>
    <row r="184" spans="2:63" s="12" customFormat="1" ht="22.9" customHeight="1">
      <c r="B184" s="180"/>
      <c r="C184" s="181"/>
      <c r="D184" s="182" t="s">
        <v>76</v>
      </c>
      <c r="E184" s="194" t="s">
        <v>259</v>
      </c>
      <c r="F184" s="194" t="s">
        <v>260</v>
      </c>
      <c r="G184" s="181"/>
      <c r="H184" s="181"/>
      <c r="I184" s="184"/>
      <c r="J184" s="195">
        <f>BK184</f>
        <v>0</v>
      </c>
      <c r="K184" s="181"/>
      <c r="L184" s="186"/>
      <c r="M184" s="187"/>
      <c r="N184" s="188"/>
      <c r="O184" s="188"/>
      <c r="P184" s="189">
        <f>SUM(P185:P223)</f>
        <v>0</v>
      </c>
      <c r="Q184" s="188"/>
      <c r="R184" s="189">
        <f>SUM(R185:R223)</f>
        <v>0</v>
      </c>
      <c r="S184" s="188"/>
      <c r="T184" s="190">
        <f>SUM(T185:T223)</f>
        <v>115.747</v>
      </c>
      <c r="AR184" s="191" t="s">
        <v>82</v>
      </c>
      <c r="AT184" s="192" t="s">
        <v>76</v>
      </c>
      <c r="AU184" s="192" t="s">
        <v>82</v>
      </c>
      <c r="AY184" s="191" t="s">
        <v>110</v>
      </c>
      <c r="BK184" s="193">
        <f>SUM(BK185:BK223)</f>
        <v>0</v>
      </c>
    </row>
    <row r="185" spans="1:65" s="2" customFormat="1" ht="21.75" customHeight="1">
      <c r="A185" s="31"/>
      <c r="B185" s="32"/>
      <c r="C185" s="196" t="s">
        <v>261</v>
      </c>
      <c r="D185" s="196" t="s">
        <v>113</v>
      </c>
      <c r="E185" s="197" t="s">
        <v>262</v>
      </c>
      <c r="F185" s="198" t="s">
        <v>263</v>
      </c>
      <c r="G185" s="199" t="s">
        <v>264</v>
      </c>
      <c r="H185" s="200">
        <v>11</v>
      </c>
      <c r="I185" s="201"/>
      <c r="J185" s="202">
        <f>ROUND(I185*H185,2)</f>
        <v>0</v>
      </c>
      <c r="K185" s="203"/>
      <c r="L185" s="36"/>
      <c r="M185" s="204" t="s">
        <v>1</v>
      </c>
      <c r="N185" s="205" t="s">
        <v>42</v>
      </c>
      <c r="O185" s="68"/>
      <c r="P185" s="206">
        <f>O185*H185</f>
        <v>0</v>
      </c>
      <c r="Q185" s="206">
        <v>0</v>
      </c>
      <c r="R185" s="206">
        <f>Q185*H185</f>
        <v>0</v>
      </c>
      <c r="S185" s="206">
        <v>0.129</v>
      </c>
      <c r="T185" s="207">
        <f>S185*H185</f>
        <v>1.419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8" t="s">
        <v>117</v>
      </c>
      <c r="AT185" s="208" t="s">
        <v>113</v>
      </c>
      <c r="AU185" s="208" t="s">
        <v>84</v>
      </c>
      <c r="AY185" s="14" t="s">
        <v>110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4" t="s">
        <v>82</v>
      </c>
      <c r="BK185" s="209">
        <f>ROUND(I185*H185,2)</f>
        <v>0</v>
      </c>
      <c r="BL185" s="14" t="s">
        <v>117</v>
      </c>
      <c r="BM185" s="208" t="s">
        <v>265</v>
      </c>
    </row>
    <row r="186" spans="1:47" s="2" customFormat="1" ht="39">
      <c r="A186" s="31"/>
      <c r="B186" s="32"/>
      <c r="C186" s="33"/>
      <c r="D186" s="210" t="s">
        <v>119</v>
      </c>
      <c r="E186" s="33"/>
      <c r="F186" s="211" t="s">
        <v>266</v>
      </c>
      <c r="G186" s="33"/>
      <c r="H186" s="33"/>
      <c r="I186" s="107"/>
      <c r="J186" s="33"/>
      <c r="K186" s="33"/>
      <c r="L186" s="36"/>
      <c r="M186" s="212"/>
      <c r="N186" s="213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119</v>
      </c>
      <c r="AU186" s="14" t="s">
        <v>84</v>
      </c>
    </row>
    <row r="187" spans="1:47" s="2" customFormat="1" ht="29.25">
      <c r="A187" s="31"/>
      <c r="B187" s="32"/>
      <c r="C187" s="33"/>
      <c r="D187" s="210" t="s">
        <v>121</v>
      </c>
      <c r="E187" s="33"/>
      <c r="F187" s="214" t="s">
        <v>267</v>
      </c>
      <c r="G187" s="33"/>
      <c r="H187" s="33"/>
      <c r="I187" s="107"/>
      <c r="J187" s="33"/>
      <c r="K187" s="33"/>
      <c r="L187" s="36"/>
      <c r="M187" s="212"/>
      <c r="N187" s="213"/>
      <c r="O187" s="68"/>
      <c r="P187" s="68"/>
      <c r="Q187" s="68"/>
      <c r="R187" s="68"/>
      <c r="S187" s="68"/>
      <c r="T187" s="69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4" t="s">
        <v>121</v>
      </c>
      <c r="AU187" s="14" t="s">
        <v>84</v>
      </c>
    </row>
    <row r="188" spans="1:65" s="2" customFormat="1" ht="21.75" customHeight="1">
      <c r="A188" s="31"/>
      <c r="B188" s="32"/>
      <c r="C188" s="196" t="s">
        <v>268</v>
      </c>
      <c r="D188" s="196" t="s">
        <v>113</v>
      </c>
      <c r="E188" s="197" t="s">
        <v>269</v>
      </c>
      <c r="F188" s="198" t="s">
        <v>270</v>
      </c>
      <c r="G188" s="199" t="s">
        <v>264</v>
      </c>
      <c r="H188" s="200">
        <v>6</v>
      </c>
      <c r="I188" s="201"/>
      <c r="J188" s="202">
        <f>ROUND(I188*H188,2)</f>
        <v>0</v>
      </c>
      <c r="K188" s="203"/>
      <c r="L188" s="36"/>
      <c r="M188" s="204" t="s">
        <v>1</v>
      </c>
      <c r="N188" s="205" t="s">
        <v>42</v>
      </c>
      <c r="O188" s="68"/>
      <c r="P188" s="206">
        <f>O188*H188</f>
        <v>0</v>
      </c>
      <c r="Q188" s="206">
        <v>0</v>
      </c>
      <c r="R188" s="206">
        <f>Q188*H188</f>
        <v>0</v>
      </c>
      <c r="S188" s="206">
        <v>0.388</v>
      </c>
      <c r="T188" s="207">
        <f>S188*H188</f>
        <v>2.3280000000000003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8" t="s">
        <v>117</v>
      </c>
      <c r="AT188" s="208" t="s">
        <v>113</v>
      </c>
      <c r="AU188" s="208" t="s">
        <v>84</v>
      </c>
      <c r="AY188" s="14" t="s">
        <v>110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4" t="s">
        <v>82</v>
      </c>
      <c r="BK188" s="209">
        <f>ROUND(I188*H188,2)</f>
        <v>0</v>
      </c>
      <c r="BL188" s="14" t="s">
        <v>117</v>
      </c>
      <c r="BM188" s="208" t="s">
        <v>271</v>
      </c>
    </row>
    <row r="189" spans="1:47" s="2" customFormat="1" ht="39">
      <c r="A189" s="31"/>
      <c r="B189" s="32"/>
      <c r="C189" s="33"/>
      <c r="D189" s="210" t="s">
        <v>119</v>
      </c>
      <c r="E189" s="33"/>
      <c r="F189" s="211" t="s">
        <v>272</v>
      </c>
      <c r="G189" s="33"/>
      <c r="H189" s="33"/>
      <c r="I189" s="107"/>
      <c r="J189" s="33"/>
      <c r="K189" s="33"/>
      <c r="L189" s="36"/>
      <c r="M189" s="212"/>
      <c r="N189" s="213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119</v>
      </c>
      <c r="AU189" s="14" t="s">
        <v>84</v>
      </c>
    </row>
    <row r="190" spans="1:47" s="2" customFormat="1" ht="19.5">
      <c r="A190" s="31"/>
      <c r="B190" s="32"/>
      <c r="C190" s="33"/>
      <c r="D190" s="210" t="s">
        <v>121</v>
      </c>
      <c r="E190" s="33"/>
      <c r="F190" s="214" t="s">
        <v>273</v>
      </c>
      <c r="G190" s="33"/>
      <c r="H190" s="33"/>
      <c r="I190" s="107"/>
      <c r="J190" s="33"/>
      <c r="K190" s="33"/>
      <c r="L190" s="36"/>
      <c r="M190" s="212"/>
      <c r="N190" s="213"/>
      <c r="O190" s="68"/>
      <c r="P190" s="68"/>
      <c r="Q190" s="68"/>
      <c r="R190" s="68"/>
      <c r="S190" s="68"/>
      <c r="T190" s="69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4" t="s">
        <v>121</v>
      </c>
      <c r="AU190" s="14" t="s">
        <v>84</v>
      </c>
    </row>
    <row r="191" spans="1:65" s="2" customFormat="1" ht="21.75" customHeight="1">
      <c r="A191" s="31"/>
      <c r="B191" s="32"/>
      <c r="C191" s="196" t="s">
        <v>8</v>
      </c>
      <c r="D191" s="196" t="s">
        <v>113</v>
      </c>
      <c r="E191" s="197" t="s">
        <v>274</v>
      </c>
      <c r="F191" s="198" t="s">
        <v>275</v>
      </c>
      <c r="G191" s="199" t="s">
        <v>276</v>
      </c>
      <c r="H191" s="200">
        <v>5600</v>
      </c>
      <c r="I191" s="201"/>
      <c r="J191" s="202">
        <f>ROUND(I191*H191,2)</f>
        <v>0</v>
      </c>
      <c r="K191" s="203"/>
      <c r="L191" s="36"/>
      <c r="M191" s="204" t="s">
        <v>1</v>
      </c>
      <c r="N191" s="205" t="s">
        <v>42</v>
      </c>
      <c r="O191" s="68"/>
      <c r="P191" s="206">
        <f>O191*H191</f>
        <v>0</v>
      </c>
      <c r="Q191" s="206">
        <v>0</v>
      </c>
      <c r="R191" s="206">
        <f>Q191*H191</f>
        <v>0</v>
      </c>
      <c r="S191" s="206">
        <v>0.02</v>
      </c>
      <c r="T191" s="207">
        <f>S191*H191</f>
        <v>112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8" t="s">
        <v>117</v>
      </c>
      <c r="AT191" s="208" t="s">
        <v>113</v>
      </c>
      <c r="AU191" s="208" t="s">
        <v>84</v>
      </c>
      <c r="AY191" s="14" t="s">
        <v>110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4" t="s">
        <v>82</v>
      </c>
      <c r="BK191" s="209">
        <f>ROUND(I191*H191,2)</f>
        <v>0</v>
      </c>
      <c r="BL191" s="14" t="s">
        <v>117</v>
      </c>
      <c r="BM191" s="208" t="s">
        <v>277</v>
      </c>
    </row>
    <row r="192" spans="1:47" s="2" customFormat="1" ht="39">
      <c r="A192" s="31"/>
      <c r="B192" s="32"/>
      <c r="C192" s="33"/>
      <c r="D192" s="210" t="s">
        <v>119</v>
      </c>
      <c r="E192" s="33"/>
      <c r="F192" s="211" t="s">
        <v>278</v>
      </c>
      <c r="G192" s="33"/>
      <c r="H192" s="33"/>
      <c r="I192" s="107"/>
      <c r="J192" s="33"/>
      <c r="K192" s="33"/>
      <c r="L192" s="36"/>
      <c r="M192" s="212"/>
      <c r="N192" s="213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119</v>
      </c>
      <c r="AU192" s="14" t="s">
        <v>84</v>
      </c>
    </row>
    <row r="193" spans="1:47" s="2" customFormat="1" ht="48.75">
      <c r="A193" s="31"/>
      <c r="B193" s="32"/>
      <c r="C193" s="33"/>
      <c r="D193" s="210" t="s">
        <v>121</v>
      </c>
      <c r="E193" s="33"/>
      <c r="F193" s="214" t="s">
        <v>279</v>
      </c>
      <c r="G193" s="33"/>
      <c r="H193" s="33"/>
      <c r="I193" s="107"/>
      <c r="J193" s="33"/>
      <c r="K193" s="33"/>
      <c r="L193" s="36"/>
      <c r="M193" s="212"/>
      <c r="N193" s="213"/>
      <c r="O193" s="68"/>
      <c r="P193" s="68"/>
      <c r="Q193" s="68"/>
      <c r="R193" s="68"/>
      <c r="S193" s="68"/>
      <c r="T193" s="69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4" t="s">
        <v>121</v>
      </c>
      <c r="AU193" s="14" t="s">
        <v>84</v>
      </c>
    </row>
    <row r="194" spans="1:65" s="2" customFormat="1" ht="16.5" customHeight="1">
      <c r="A194" s="31"/>
      <c r="B194" s="32"/>
      <c r="C194" s="196" t="s">
        <v>280</v>
      </c>
      <c r="D194" s="196" t="s">
        <v>113</v>
      </c>
      <c r="E194" s="197" t="s">
        <v>281</v>
      </c>
      <c r="F194" s="198" t="s">
        <v>282</v>
      </c>
      <c r="G194" s="199" t="s">
        <v>283</v>
      </c>
      <c r="H194" s="200">
        <v>1</v>
      </c>
      <c r="I194" s="201"/>
      <c r="J194" s="202">
        <f>ROUND(I194*H194,2)</f>
        <v>0</v>
      </c>
      <c r="K194" s="203"/>
      <c r="L194" s="36"/>
      <c r="M194" s="204" t="s">
        <v>1</v>
      </c>
      <c r="N194" s="205" t="s">
        <v>42</v>
      </c>
      <c r="O194" s="68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8" t="s">
        <v>117</v>
      </c>
      <c r="AT194" s="208" t="s">
        <v>113</v>
      </c>
      <c r="AU194" s="208" t="s">
        <v>84</v>
      </c>
      <c r="AY194" s="14" t="s">
        <v>110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4" t="s">
        <v>82</v>
      </c>
      <c r="BK194" s="209">
        <f>ROUND(I194*H194,2)</f>
        <v>0</v>
      </c>
      <c r="BL194" s="14" t="s">
        <v>117</v>
      </c>
      <c r="BM194" s="208" t="s">
        <v>284</v>
      </c>
    </row>
    <row r="195" spans="1:47" s="2" customFormat="1" ht="12">
      <c r="A195" s="31"/>
      <c r="B195" s="32"/>
      <c r="C195" s="33"/>
      <c r="D195" s="210" t="s">
        <v>119</v>
      </c>
      <c r="E195" s="33"/>
      <c r="F195" s="211" t="s">
        <v>285</v>
      </c>
      <c r="G195" s="33"/>
      <c r="H195" s="33"/>
      <c r="I195" s="107"/>
      <c r="J195" s="33"/>
      <c r="K195" s="33"/>
      <c r="L195" s="36"/>
      <c r="M195" s="212"/>
      <c r="N195" s="213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119</v>
      </c>
      <c r="AU195" s="14" t="s">
        <v>84</v>
      </c>
    </row>
    <row r="196" spans="1:47" s="2" customFormat="1" ht="39">
      <c r="A196" s="31"/>
      <c r="B196" s="32"/>
      <c r="C196" s="33"/>
      <c r="D196" s="210" t="s">
        <v>121</v>
      </c>
      <c r="E196" s="33"/>
      <c r="F196" s="214" t="s">
        <v>286</v>
      </c>
      <c r="G196" s="33"/>
      <c r="H196" s="33"/>
      <c r="I196" s="107"/>
      <c r="J196" s="33"/>
      <c r="K196" s="33"/>
      <c r="L196" s="36"/>
      <c r="M196" s="212"/>
      <c r="N196" s="213"/>
      <c r="O196" s="68"/>
      <c r="P196" s="68"/>
      <c r="Q196" s="68"/>
      <c r="R196" s="68"/>
      <c r="S196" s="68"/>
      <c r="T196" s="69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4" t="s">
        <v>121</v>
      </c>
      <c r="AU196" s="14" t="s">
        <v>84</v>
      </c>
    </row>
    <row r="197" spans="1:65" s="2" customFormat="1" ht="16.5" customHeight="1">
      <c r="A197" s="31"/>
      <c r="B197" s="32"/>
      <c r="C197" s="196" t="s">
        <v>287</v>
      </c>
      <c r="D197" s="196" t="s">
        <v>113</v>
      </c>
      <c r="E197" s="197" t="s">
        <v>288</v>
      </c>
      <c r="F197" s="198" t="s">
        <v>289</v>
      </c>
      <c r="G197" s="199" t="s">
        <v>126</v>
      </c>
      <c r="H197" s="200">
        <v>4</v>
      </c>
      <c r="I197" s="201"/>
      <c r="J197" s="202">
        <f>ROUND(I197*H197,2)</f>
        <v>0</v>
      </c>
      <c r="K197" s="203"/>
      <c r="L197" s="36"/>
      <c r="M197" s="204" t="s">
        <v>1</v>
      </c>
      <c r="N197" s="205" t="s">
        <v>42</v>
      </c>
      <c r="O197" s="68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8" t="s">
        <v>117</v>
      </c>
      <c r="AT197" s="208" t="s">
        <v>113</v>
      </c>
      <c r="AU197" s="208" t="s">
        <v>84</v>
      </c>
      <c r="AY197" s="14" t="s">
        <v>110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4" t="s">
        <v>82</v>
      </c>
      <c r="BK197" s="209">
        <f>ROUND(I197*H197,2)</f>
        <v>0</v>
      </c>
      <c r="BL197" s="14" t="s">
        <v>117</v>
      </c>
      <c r="BM197" s="208" t="s">
        <v>290</v>
      </c>
    </row>
    <row r="198" spans="1:47" s="2" customFormat="1" ht="12">
      <c r="A198" s="31"/>
      <c r="B198" s="32"/>
      <c r="C198" s="33"/>
      <c r="D198" s="210" t="s">
        <v>119</v>
      </c>
      <c r="E198" s="33"/>
      <c r="F198" s="211" t="s">
        <v>291</v>
      </c>
      <c r="G198" s="33"/>
      <c r="H198" s="33"/>
      <c r="I198" s="107"/>
      <c r="J198" s="33"/>
      <c r="K198" s="33"/>
      <c r="L198" s="36"/>
      <c r="M198" s="212"/>
      <c r="N198" s="213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119</v>
      </c>
      <c r="AU198" s="14" t="s">
        <v>84</v>
      </c>
    </row>
    <row r="199" spans="1:47" s="2" customFormat="1" ht="29.25">
      <c r="A199" s="31"/>
      <c r="B199" s="32"/>
      <c r="C199" s="33"/>
      <c r="D199" s="210" t="s">
        <v>121</v>
      </c>
      <c r="E199" s="33"/>
      <c r="F199" s="214" t="s">
        <v>292</v>
      </c>
      <c r="G199" s="33"/>
      <c r="H199" s="33"/>
      <c r="I199" s="107"/>
      <c r="J199" s="33"/>
      <c r="K199" s="33"/>
      <c r="L199" s="36"/>
      <c r="M199" s="212"/>
      <c r="N199" s="213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121</v>
      </c>
      <c r="AU199" s="14" t="s">
        <v>84</v>
      </c>
    </row>
    <row r="200" spans="1:65" s="2" customFormat="1" ht="16.5" customHeight="1">
      <c r="A200" s="31"/>
      <c r="B200" s="32"/>
      <c r="C200" s="196" t="s">
        <v>293</v>
      </c>
      <c r="D200" s="196" t="s">
        <v>113</v>
      </c>
      <c r="E200" s="197" t="s">
        <v>294</v>
      </c>
      <c r="F200" s="198" t="s">
        <v>295</v>
      </c>
      <c r="G200" s="199" t="s">
        <v>283</v>
      </c>
      <c r="H200" s="200">
        <v>1</v>
      </c>
      <c r="I200" s="201"/>
      <c r="J200" s="202">
        <f>ROUND(I200*H200,2)</f>
        <v>0</v>
      </c>
      <c r="K200" s="203"/>
      <c r="L200" s="36"/>
      <c r="M200" s="204" t="s">
        <v>1</v>
      </c>
      <c r="N200" s="205" t="s">
        <v>42</v>
      </c>
      <c r="O200" s="68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8" t="s">
        <v>117</v>
      </c>
      <c r="AT200" s="208" t="s">
        <v>113</v>
      </c>
      <c r="AU200" s="208" t="s">
        <v>84</v>
      </c>
      <c r="AY200" s="14" t="s">
        <v>110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4" t="s">
        <v>82</v>
      </c>
      <c r="BK200" s="209">
        <f>ROUND(I200*H200,2)</f>
        <v>0</v>
      </c>
      <c r="BL200" s="14" t="s">
        <v>117</v>
      </c>
      <c r="BM200" s="208" t="s">
        <v>296</v>
      </c>
    </row>
    <row r="201" spans="1:47" s="2" customFormat="1" ht="12">
      <c r="A201" s="31"/>
      <c r="B201" s="32"/>
      <c r="C201" s="33"/>
      <c r="D201" s="210" t="s">
        <v>119</v>
      </c>
      <c r="E201" s="33"/>
      <c r="F201" s="211" t="s">
        <v>295</v>
      </c>
      <c r="G201" s="33"/>
      <c r="H201" s="33"/>
      <c r="I201" s="107"/>
      <c r="J201" s="33"/>
      <c r="K201" s="33"/>
      <c r="L201" s="36"/>
      <c r="M201" s="212"/>
      <c r="N201" s="213"/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119</v>
      </c>
      <c r="AU201" s="14" t="s">
        <v>84</v>
      </c>
    </row>
    <row r="202" spans="1:47" s="2" customFormat="1" ht="29.25">
      <c r="A202" s="31"/>
      <c r="B202" s="32"/>
      <c r="C202" s="33"/>
      <c r="D202" s="210" t="s">
        <v>121</v>
      </c>
      <c r="E202" s="33"/>
      <c r="F202" s="214" t="s">
        <v>297</v>
      </c>
      <c r="G202" s="33"/>
      <c r="H202" s="33"/>
      <c r="I202" s="107"/>
      <c r="J202" s="33"/>
      <c r="K202" s="33"/>
      <c r="L202" s="36"/>
      <c r="M202" s="212"/>
      <c r="N202" s="213"/>
      <c r="O202" s="68"/>
      <c r="P202" s="68"/>
      <c r="Q202" s="68"/>
      <c r="R202" s="68"/>
      <c r="S202" s="68"/>
      <c r="T202" s="69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4" t="s">
        <v>121</v>
      </c>
      <c r="AU202" s="14" t="s">
        <v>84</v>
      </c>
    </row>
    <row r="203" spans="1:65" s="2" customFormat="1" ht="16.5" customHeight="1">
      <c r="A203" s="31"/>
      <c r="B203" s="32"/>
      <c r="C203" s="196" t="s">
        <v>298</v>
      </c>
      <c r="D203" s="196" t="s">
        <v>113</v>
      </c>
      <c r="E203" s="197" t="s">
        <v>299</v>
      </c>
      <c r="F203" s="198" t="s">
        <v>300</v>
      </c>
      <c r="G203" s="199" t="s">
        <v>283</v>
      </c>
      <c r="H203" s="200">
        <v>1</v>
      </c>
      <c r="I203" s="201"/>
      <c r="J203" s="202">
        <f>ROUND(I203*H203,2)</f>
        <v>0</v>
      </c>
      <c r="K203" s="203"/>
      <c r="L203" s="36"/>
      <c r="M203" s="204" t="s">
        <v>1</v>
      </c>
      <c r="N203" s="205" t="s">
        <v>42</v>
      </c>
      <c r="O203" s="68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8" t="s">
        <v>117</v>
      </c>
      <c r="AT203" s="208" t="s">
        <v>113</v>
      </c>
      <c r="AU203" s="208" t="s">
        <v>84</v>
      </c>
      <c r="AY203" s="14" t="s">
        <v>110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4" t="s">
        <v>82</v>
      </c>
      <c r="BK203" s="209">
        <f>ROUND(I203*H203,2)</f>
        <v>0</v>
      </c>
      <c r="BL203" s="14" t="s">
        <v>117</v>
      </c>
      <c r="BM203" s="208" t="s">
        <v>301</v>
      </c>
    </row>
    <row r="204" spans="1:47" s="2" customFormat="1" ht="12">
      <c r="A204" s="31"/>
      <c r="B204" s="32"/>
      <c r="C204" s="33"/>
      <c r="D204" s="210" t="s">
        <v>119</v>
      </c>
      <c r="E204" s="33"/>
      <c r="F204" s="211" t="s">
        <v>302</v>
      </c>
      <c r="G204" s="33"/>
      <c r="H204" s="33"/>
      <c r="I204" s="107"/>
      <c r="J204" s="33"/>
      <c r="K204" s="33"/>
      <c r="L204" s="36"/>
      <c r="M204" s="212"/>
      <c r="N204" s="213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119</v>
      </c>
      <c r="AU204" s="14" t="s">
        <v>84</v>
      </c>
    </row>
    <row r="205" spans="1:47" s="2" customFormat="1" ht="29.25">
      <c r="A205" s="31"/>
      <c r="B205" s="32"/>
      <c r="C205" s="33"/>
      <c r="D205" s="210" t="s">
        <v>121</v>
      </c>
      <c r="E205" s="33"/>
      <c r="F205" s="214" t="s">
        <v>303</v>
      </c>
      <c r="G205" s="33"/>
      <c r="H205" s="33"/>
      <c r="I205" s="107"/>
      <c r="J205" s="33"/>
      <c r="K205" s="33"/>
      <c r="L205" s="36"/>
      <c r="M205" s="212"/>
      <c r="N205" s="213"/>
      <c r="O205" s="68"/>
      <c r="P205" s="68"/>
      <c r="Q205" s="68"/>
      <c r="R205" s="68"/>
      <c r="S205" s="68"/>
      <c r="T205" s="69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4" t="s">
        <v>121</v>
      </c>
      <c r="AU205" s="14" t="s">
        <v>84</v>
      </c>
    </row>
    <row r="206" spans="1:65" s="2" customFormat="1" ht="16.5" customHeight="1">
      <c r="A206" s="31"/>
      <c r="B206" s="32"/>
      <c r="C206" s="196" t="s">
        <v>304</v>
      </c>
      <c r="D206" s="196" t="s">
        <v>113</v>
      </c>
      <c r="E206" s="197" t="s">
        <v>305</v>
      </c>
      <c r="F206" s="198" t="s">
        <v>306</v>
      </c>
      <c r="G206" s="199" t="s">
        <v>283</v>
      </c>
      <c r="H206" s="200">
        <v>1</v>
      </c>
      <c r="I206" s="201"/>
      <c r="J206" s="202">
        <f>ROUND(I206*H206,2)</f>
        <v>0</v>
      </c>
      <c r="K206" s="203"/>
      <c r="L206" s="36"/>
      <c r="M206" s="204" t="s">
        <v>1</v>
      </c>
      <c r="N206" s="205" t="s">
        <v>42</v>
      </c>
      <c r="O206" s="68"/>
      <c r="P206" s="206">
        <f>O206*H206</f>
        <v>0</v>
      </c>
      <c r="Q206" s="206">
        <v>0</v>
      </c>
      <c r="R206" s="206">
        <f>Q206*H206</f>
        <v>0</v>
      </c>
      <c r="S206" s="206">
        <v>0</v>
      </c>
      <c r="T206" s="20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8" t="s">
        <v>117</v>
      </c>
      <c r="AT206" s="208" t="s">
        <v>113</v>
      </c>
      <c r="AU206" s="208" t="s">
        <v>84</v>
      </c>
      <c r="AY206" s="14" t="s">
        <v>110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4" t="s">
        <v>82</v>
      </c>
      <c r="BK206" s="209">
        <f>ROUND(I206*H206,2)</f>
        <v>0</v>
      </c>
      <c r="BL206" s="14" t="s">
        <v>117</v>
      </c>
      <c r="BM206" s="208" t="s">
        <v>307</v>
      </c>
    </row>
    <row r="207" spans="1:47" s="2" customFormat="1" ht="12">
      <c r="A207" s="31"/>
      <c r="B207" s="32"/>
      <c r="C207" s="33"/>
      <c r="D207" s="210" t="s">
        <v>119</v>
      </c>
      <c r="E207" s="33"/>
      <c r="F207" s="211" t="s">
        <v>308</v>
      </c>
      <c r="G207" s="33"/>
      <c r="H207" s="33"/>
      <c r="I207" s="107"/>
      <c r="J207" s="33"/>
      <c r="K207" s="33"/>
      <c r="L207" s="36"/>
      <c r="M207" s="212"/>
      <c r="N207" s="213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119</v>
      </c>
      <c r="AU207" s="14" t="s">
        <v>84</v>
      </c>
    </row>
    <row r="208" spans="1:47" s="2" customFormat="1" ht="39">
      <c r="A208" s="31"/>
      <c r="B208" s="32"/>
      <c r="C208" s="33"/>
      <c r="D208" s="210" t="s">
        <v>121</v>
      </c>
      <c r="E208" s="33"/>
      <c r="F208" s="214" t="s">
        <v>309</v>
      </c>
      <c r="G208" s="33"/>
      <c r="H208" s="33"/>
      <c r="I208" s="107"/>
      <c r="J208" s="33"/>
      <c r="K208" s="33"/>
      <c r="L208" s="36"/>
      <c r="M208" s="212"/>
      <c r="N208" s="213"/>
      <c r="O208" s="68"/>
      <c r="P208" s="68"/>
      <c r="Q208" s="68"/>
      <c r="R208" s="68"/>
      <c r="S208" s="68"/>
      <c r="T208" s="69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4" t="s">
        <v>121</v>
      </c>
      <c r="AU208" s="14" t="s">
        <v>84</v>
      </c>
    </row>
    <row r="209" spans="1:65" s="2" customFormat="1" ht="21.75" customHeight="1">
      <c r="A209" s="31"/>
      <c r="B209" s="32"/>
      <c r="C209" s="196" t="s">
        <v>310</v>
      </c>
      <c r="D209" s="196" t="s">
        <v>113</v>
      </c>
      <c r="E209" s="197" t="s">
        <v>311</v>
      </c>
      <c r="F209" s="198" t="s">
        <v>312</v>
      </c>
      <c r="G209" s="199" t="s">
        <v>283</v>
      </c>
      <c r="H209" s="200">
        <v>1</v>
      </c>
      <c r="I209" s="201"/>
      <c r="J209" s="202">
        <f>ROUND(I209*H209,2)</f>
        <v>0</v>
      </c>
      <c r="K209" s="203"/>
      <c r="L209" s="36"/>
      <c r="M209" s="204" t="s">
        <v>1</v>
      </c>
      <c r="N209" s="205" t="s">
        <v>42</v>
      </c>
      <c r="O209" s="68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8" t="s">
        <v>117</v>
      </c>
      <c r="AT209" s="208" t="s">
        <v>113</v>
      </c>
      <c r="AU209" s="208" t="s">
        <v>84</v>
      </c>
      <c r="AY209" s="14" t="s">
        <v>110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4" t="s">
        <v>82</v>
      </c>
      <c r="BK209" s="209">
        <f>ROUND(I209*H209,2)</f>
        <v>0</v>
      </c>
      <c r="BL209" s="14" t="s">
        <v>117</v>
      </c>
      <c r="BM209" s="208" t="s">
        <v>313</v>
      </c>
    </row>
    <row r="210" spans="1:47" s="2" customFormat="1" ht="12">
      <c r="A210" s="31"/>
      <c r="B210" s="32"/>
      <c r="C210" s="33"/>
      <c r="D210" s="210" t="s">
        <v>119</v>
      </c>
      <c r="E210" s="33"/>
      <c r="F210" s="211" t="s">
        <v>312</v>
      </c>
      <c r="G210" s="33"/>
      <c r="H210" s="33"/>
      <c r="I210" s="107"/>
      <c r="J210" s="33"/>
      <c r="K210" s="33"/>
      <c r="L210" s="36"/>
      <c r="M210" s="212"/>
      <c r="N210" s="213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119</v>
      </c>
      <c r="AU210" s="14" t="s">
        <v>84</v>
      </c>
    </row>
    <row r="211" spans="1:47" s="2" customFormat="1" ht="58.5">
      <c r="A211" s="31"/>
      <c r="B211" s="32"/>
      <c r="C211" s="33"/>
      <c r="D211" s="210" t="s">
        <v>121</v>
      </c>
      <c r="E211" s="33"/>
      <c r="F211" s="214" t="s">
        <v>314</v>
      </c>
      <c r="G211" s="33"/>
      <c r="H211" s="33"/>
      <c r="I211" s="107"/>
      <c r="J211" s="33"/>
      <c r="K211" s="33"/>
      <c r="L211" s="36"/>
      <c r="M211" s="212"/>
      <c r="N211" s="213"/>
      <c r="O211" s="68"/>
      <c r="P211" s="68"/>
      <c r="Q211" s="68"/>
      <c r="R211" s="68"/>
      <c r="S211" s="68"/>
      <c r="T211" s="69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4" t="s">
        <v>121</v>
      </c>
      <c r="AU211" s="14" t="s">
        <v>84</v>
      </c>
    </row>
    <row r="212" spans="1:65" s="2" customFormat="1" ht="21.75" customHeight="1">
      <c r="A212" s="31"/>
      <c r="B212" s="32"/>
      <c r="C212" s="196" t="s">
        <v>315</v>
      </c>
      <c r="D212" s="196" t="s">
        <v>113</v>
      </c>
      <c r="E212" s="197" t="s">
        <v>316</v>
      </c>
      <c r="F212" s="198" t="s">
        <v>317</v>
      </c>
      <c r="G212" s="199" t="s">
        <v>283</v>
      </c>
      <c r="H212" s="200">
        <v>1</v>
      </c>
      <c r="I212" s="201"/>
      <c r="J212" s="202">
        <f>ROUND(I212*H212,2)</f>
        <v>0</v>
      </c>
      <c r="K212" s="203"/>
      <c r="L212" s="36"/>
      <c r="M212" s="204" t="s">
        <v>1</v>
      </c>
      <c r="N212" s="205" t="s">
        <v>42</v>
      </c>
      <c r="O212" s="68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8" t="s">
        <v>117</v>
      </c>
      <c r="AT212" s="208" t="s">
        <v>113</v>
      </c>
      <c r="AU212" s="208" t="s">
        <v>84</v>
      </c>
      <c r="AY212" s="14" t="s">
        <v>110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4" t="s">
        <v>82</v>
      </c>
      <c r="BK212" s="209">
        <f>ROUND(I212*H212,2)</f>
        <v>0</v>
      </c>
      <c r="BL212" s="14" t="s">
        <v>117</v>
      </c>
      <c r="BM212" s="208" t="s">
        <v>318</v>
      </c>
    </row>
    <row r="213" spans="1:47" s="2" customFormat="1" ht="12">
      <c r="A213" s="31"/>
      <c r="B213" s="32"/>
      <c r="C213" s="33"/>
      <c r="D213" s="210" t="s">
        <v>119</v>
      </c>
      <c r="E213" s="33"/>
      <c r="F213" s="211" t="s">
        <v>319</v>
      </c>
      <c r="G213" s="33"/>
      <c r="H213" s="33"/>
      <c r="I213" s="107"/>
      <c r="J213" s="33"/>
      <c r="K213" s="33"/>
      <c r="L213" s="36"/>
      <c r="M213" s="212"/>
      <c r="N213" s="213"/>
      <c r="O213" s="68"/>
      <c r="P213" s="68"/>
      <c r="Q213" s="68"/>
      <c r="R213" s="68"/>
      <c r="S213" s="68"/>
      <c r="T213" s="69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4" t="s">
        <v>119</v>
      </c>
      <c r="AU213" s="14" t="s">
        <v>84</v>
      </c>
    </row>
    <row r="214" spans="1:47" s="2" customFormat="1" ht="19.5">
      <c r="A214" s="31"/>
      <c r="B214" s="32"/>
      <c r="C214" s="33"/>
      <c r="D214" s="210" t="s">
        <v>121</v>
      </c>
      <c r="E214" s="33"/>
      <c r="F214" s="214" t="s">
        <v>320</v>
      </c>
      <c r="G214" s="33"/>
      <c r="H214" s="33"/>
      <c r="I214" s="107"/>
      <c r="J214" s="33"/>
      <c r="K214" s="33"/>
      <c r="L214" s="36"/>
      <c r="M214" s="212"/>
      <c r="N214" s="213"/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121</v>
      </c>
      <c r="AU214" s="14" t="s">
        <v>84</v>
      </c>
    </row>
    <row r="215" spans="1:65" s="2" customFormat="1" ht="16.5" customHeight="1">
      <c r="A215" s="31"/>
      <c r="B215" s="32"/>
      <c r="C215" s="196" t="s">
        <v>321</v>
      </c>
      <c r="D215" s="196" t="s">
        <v>113</v>
      </c>
      <c r="E215" s="197" t="s">
        <v>322</v>
      </c>
      <c r="F215" s="198" t="s">
        <v>323</v>
      </c>
      <c r="G215" s="199" t="s">
        <v>283</v>
      </c>
      <c r="H215" s="200">
        <v>1</v>
      </c>
      <c r="I215" s="201"/>
      <c r="J215" s="202">
        <f>ROUND(I215*H215,2)</f>
        <v>0</v>
      </c>
      <c r="K215" s="203"/>
      <c r="L215" s="36"/>
      <c r="M215" s="204" t="s">
        <v>1</v>
      </c>
      <c r="N215" s="205" t="s">
        <v>42</v>
      </c>
      <c r="O215" s="68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8" t="s">
        <v>117</v>
      </c>
      <c r="AT215" s="208" t="s">
        <v>113</v>
      </c>
      <c r="AU215" s="208" t="s">
        <v>84</v>
      </c>
      <c r="AY215" s="14" t="s">
        <v>110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4" t="s">
        <v>82</v>
      </c>
      <c r="BK215" s="209">
        <f>ROUND(I215*H215,2)</f>
        <v>0</v>
      </c>
      <c r="BL215" s="14" t="s">
        <v>117</v>
      </c>
      <c r="BM215" s="208" t="s">
        <v>324</v>
      </c>
    </row>
    <row r="216" spans="1:47" s="2" customFormat="1" ht="12">
      <c r="A216" s="31"/>
      <c r="B216" s="32"/>
      <c r="C216" s="33"/>
      <c r="D216" s="210" t="s">
        <v>119</v>
      </c>
      <c r="E216" s="33"/>
      <c r="F216" s="211" t="s">
        <v>323</v>
      </c>
      <c r="G216" s="33"/>
      <c r="H216" s="33"/>
      <c r="I216" s="107"/>
      <c r="J216" s="33"/>
      <c r="K216" s="33"/>
      <c r="L216" s="36"/>
      <c r="M216" s="212"/>
      <c r="N216" s="213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119</v>
      </c>
      <c r="AU216" s="14" t="s">
        <v>84</v>
      </c>
    </row>
    <row r="217" spans="1:47" s="2" customFormat="1" ht="19.5">
      <c r="A217" s="31"/>
      <c r="B217" s="32"/>
      <c r="C217" s="33"/>
      <c r="D217" s="210" t="s">
        <v>121</v>
      </c>
      <c r="E217" s="33"/>
      <c r="F217" s="214" t="s">
        <v>325</v>
      </c>
      <c r="G217" s="33"/>
      <c r="H217" s="33"/>
      <c r="I217" s="107"/>
      <c r="J217" s="33"/>
      <c r="K217" s="33"/>
      <c r="L217" s="36"/>
      <c r="M217" s="212"/>
      <c r="N217" s="213"/>
      <c r="O217" s="68"/>
      <c r="P217" s="68"/>
      <c r="Q217" s="68"/>
      <c r="R217" s="68"/>
      <c r="S217" s="68"/>
      <c r="T217" s="6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4" t="s">
        <v>121</v>
      </c>
      <c r="AU217" s="14" t="s">
        <v>84</v>
      </c>
    </row>
    <row r="218" spans="1:65" s="2" customFormat="1" ht="33" customHeight="1">
      <c r="A218" s="31"/>
      <c r="B218" s="32"/>
      <c r="C218" s="196" t="s">
        <v>326</v>
      </c>
      <c r="D218" s="196" t="s">
        <v>113</v>
      </c>
      <c r="E218" s="197" t="s">
        <v>327</v>
      </c>
      <c r="F218" s="198" t="s">
        <v>328</v>
      </c>
      <c r="G218" s="199" t="s">
        <v>205</v>
      </c>
      <c r="H218" s="200">
        <v>1</v>
      </c>
      <c r="I218" s="201"/>
      <c r="J218" s="202">
        <f>ROUND(I218*H218,2)</f>
        <v>0</v>
      </c>
      <c r="K218" s="203"/>
      <c r="L218" s="36"/>
      <c r="M218" s="204" t="s">
        <v>1</v>
      </c>
      <c r="N218" s="205" t="s">
        <v>42</v>
      </c>
      <c r="O218" s="68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8" t="s">
        <v>117</v>
      </c>
      <c r="AT218" s="208" t="s">
        <v>113</v>
      </c>
      <c r="AU218" s="208" t="s">
        <v>84</v>
      </c>
      <c r="AY218" s="14" t="s">
        <v>110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4" t="s">
        <v>82</v>
      </c>
      <c r="BK218" s="209">
        <f>ROUND(I218*H218,2)</f>
        <v>0</v>
      </c>
      <c r="BL218" s="14" t="s">
        <v>117</v>
      </c>
      <c r="BM218" s="208" t="s">
        <v>329</v>
      </c>
    </row>
    <row r="219" spans="1:47" s="2" customFormat="1" ht="29.25">
      <c r="A219" s="31"/>
      <c r="B219" s="32"/>
      <c r="C219" s="33"/>
      <c r="D219" s="210" t="s">
        <v>119</v>
      </c>
      <c r="E219" s="33"/>
      <c r="F219" s="211" t="s">
        <v>328</v>
      </c>
      <c r="G219" s="33"/>
      <c r="H219" s="33"/>
      <c r="I219" s="107"/>
      <c r="J219" s="33"/>
      <c r="K219" s="33"/>
      <c r="L219" s="36"/>
      <c r="M219" s="212"/>
      <c r="N219" s="213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119</v>
      </c>
      <c r="AU219" s="14" t="s">
        <v>84</v>
      </c>
    </row>
    <row r="220" spans="1:47" s="2" customFormat="1" ht="48.75">
      <c r="A220" s="31"/>
      <c r="B220" s="32"/>
      <c r="C220" s="33"/>
      <c r="D220" s="210" t="s">
        <v>121</v>
      </c>
      <c r="E220" s="33"/>
      <c r="F220" s="214" t="s">
        <v>330</v>
      </c>
      <c r="G220" s="33"/>
      <c r="H220" s="33"/>
      <c r="I220" s="107"/>
      <c r="J220" s="33"/>
      <c r="K220" s="33"/>
      <c r="L220" s="36"/>
      <c r="M220" s="212"/>
      <c r="N220" s="213"/>
      <c r="O220" s="68"/>
      <c r="P220" s="68"/>
      <c r="Q220" s="68"/>
      <c r="R220" s="68"/>
      <c r="S220" s="68"/>
      <c r="T220" s="69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4" t="s">
        <v>121</v>
      </c>
      <c r="AU220" s="14" t="s">
        <v>84</v>
      </c>
    </row>
    <row r="221" spans="1:65" s="2" customFormat="1" ht="16.5" customHeight="1">
      <c r="A221" s="31"/>
      <c r="B221" s="32"/>
      <c r="C221" s="196" t="s">
        <v>331</v>
      </c>
      <c r="D221" s="196" t="s">
        <v>113</v>
      </c>
      <c r="E221" s="197" t="s">
        <v>332</v>
      </c>
      <c r="F221" s="198" t="s">
        <v>333</v>
      </c>
      <c r="G221" s="199" t="s">
        <v>283</v>
      </c>
      <c r="H221" s="200">
        <v>1</v>
      </c>
      <c r="I221" s="201"/>
      <c r="J221" s="202">
        <f>ROUND(I221*H221,2)</f>
        <v>0</v>
      </c>
      <c r="K221" s="203"/>
      <c r="L221" s="36"/>
      <c r="M221" s="204" t="s">
        <v>1</v>
      </c>
      <c r="N221" s="205" t="s">
        <v>42</v>
      </c>
      <c r="O221" s="68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8" t="s">
        <v>117</v>
      </c>
      <c r="AT221" s="208" t="s">
        <v>113</v>
      </c>
      <c r="AU221" s="208" t="s">
        <v>84</v>
      </c>
      <c r="AY221" s="14" t="s">
        <v>110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4" t="s">
        <v>82</v>
      </c>
      <c r="BK221" s="209">
        <f>ROUND(I221*H221,2)</f>
        <v>0</v>
      </c>
      <c r="BL221" s="14" t="s">
        <v>117</v>
      </c>
      <c r="BM221" s="208" t="s">
        <v>334</v>
      </c>
    </row>
    <row r="222" spans="1:47" s="2" customFormat="1" ht="12">
      <c r="A222" s="31"/>
      <c r="B222" s="32"/>
      <c r="C222" s="33"/>
      <c r="D222" s="210" t="s">
        <v>119</v>
      </c>
      <c r="E222" s="33"/>
      <c r="F222" s="211" t="s">
        <v>333</v>
      </c>
      <c r="G222" s="33"/>
      <c r="H222" s="33"/>
      <c r="I222" s="107"/>
      <c r="J222" s="33"/>
      <c r="K222" s="33"/>
      <c r="L222" s="36"/>
      <c r="M222" s="212"/>
      <c r="N222" s="213"/>
      <c r="O222" s="68"/>
      <c r="P222" s="68"/>
      <c r="Q222" s="68"/>
      <c r="R222" s="68"/>
      <c r="S222" s="68"/>
      <c r="T222" s="69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4" t="s">
        <v>119</v>
      </c>
      <c r="AU222" s="14" t="s">
        <v>84</v>
      </c>
    </row>
    <row r="223" spans="1:47" s="2" customFormat="1" ht="29.25">
      <c r="A223" s="31"/>
      <c r="B223" s="32"/>
      <c r="C223" s="33"/>
      <c r="D223" s="210" t="s">
        <v>121</v>
      </c>
      <c r="E223" s="33"/>
      <c r="F223" s="214" t="s">
        <v>335</v>
      </c>
      <c r="G223" s="33"/>
      <c r="H223" s="33"/>
      <c r="I223" s="107"/>
      <c r="J223" s="33"/>
      <c r="K223" s="33"/>
      <c r="L223" s="36"/>
      <c r="M223" s="215"/>
      <c r="N223" s="216"/>
      <c r="O223" s="217"/>
      <c r="P223" s="217"/>
      <c r="Q223" s="217"/>
      <c r="R223" s="217"/>
      <c r="S223" s="217"/>
      <c r="T223" s="218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4" t="s">
        <v>121</v>
      </c>
      <c r="AU223" s="14" t="s">
        <v>84</v>
      </c>
    </row>
    <row r="224" spans="1:31" s="2" customFormat="1" ht="6.95" customHeight="1">
      <c r="A224" s="31"/>
      <c r="B224" s="51"/>
      <c r="C224" s="52"/>
      <c r="D224" s="52"/>
      <c r="E224" s="52"/>
      <c r="F224" s="52"/>
      <c r="G224" s="52"/>
      <c r="H224" s="52"/>
      <c r="I224" s="144"/>
      <c r="J224" s="52"/>
      <c r="K224" s="52"/>
      <c r="L224" s="36"/>
      <c r="M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</sheetData>
  <sheetProtection algorithmName="SHA-512" hashValue="F66LvkVLWeD6ksea0czikPt7OIbFcwP8W1Dt89ZseNiTitA1soI7kaCiMnYZF1SdwaXGuXkOQ8iYbE7VMglanA==" saltValue="qgRGtHLNQSbxd8lFdlqnFpsCP4lkHlMQymrNNG+ebFJM23JwawnycCjADmpo/i+/tfamzLspYCm86fwR4GnbZw==" spinCount="100000" sheet="1" objects="1" scenarios="1" formatColumns="0" formatRows="0" autoFilter="0"/>
  <autoFilter ref="C115:K223"/>
  <mergeCells count="6">
    <mergeCell ref="E108:H108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cp:lastPrinted>2020-06-26T06:50:45Z</cp:lastPrinted>
  <dcterms:created xsi:type="dcterms:W3CDTF">2020-06-18T10:08:18Z</dcterms:created>
  <dcterms:modified xsi:type="dcterms:W3CDTF">2020-07-07T10:49:49Z</dcterms:modified>
  <cp:category/>
  <cp:version/>
  <cp:contentType/>
  <cp:contentStatus/>
</cp:coreProperties>
</file>