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bec\Povodí Vltavy, státní podnik\Poláček Martin - 710_ČB\____INVESTICE\___POZEMNÍ OBJEKTY\VD Hněvkovice - rekonstruce provozní budovy\Soutěž\DPS\"/>
    </mc:Choice>
  </mc:AlternateContent>
  <bookViews>
    <workbookView xWindow="0" yWindow="0" windowWidth="18870" windowHeight="3165"/>
  </bookViews>
  <sheets>
    <sheet name="Rekapitulace stavby" sheetId="1" r:id="rId1"/>
    <sheet name="00 - Ostatní a vedlejší n..." sheetId="2" r:id="rId2"/>
    <sheet name="000 - Příprava území a ve..." sheetId="3" r:id="rId3"/>
    <sheet name="01 - Stavební část " sheetId="4" r:id="rId4"/>
    <sheet name="02 - Vnitřní kanalizace" sheetId="5" r:id="rId5"/>
    <sheet name="03 - Venkovní kanalizace" sheetId="6" r:id="rId6"/>
    <sheet name="04 - Vnitřní vodovod" sheetId="7" r:id="rId7"/>
    <sheet name="05 - Venkovní vodovod" sheetId="8" r:id="rId8"/>
    <sheet name="06 - Zařizovací předměty" sheetId="9" r:id="rId9"/>
    <sheet name="07 - VZT" sheetId="10" r:id="rId10"/>
    <sheet name="08 - Ústřední vytápění" sheetId="11" r:id="rId11"/>
    <sheet name="09 - EI" sheetId="12" r:id="rId12"/>
    <sheet name="10 - MaR" sheetId="13" r:id="rId13"/>
  </sheets>
  <definedNames>
    <definedName name="_xlnm._FilterDatabase" localSheetId="1" hidden="1">'00 - Ostatní a vedlejší n...'!$C$119:$K$173</definedName>
    <definedName name="_xlnm._FilterDatabase" localSheetId="2" hidden="1">'000 - Příprava území a ve...'!$C$120:$K$147</definedName>
    <definedName name="_xlnm._FilterDatabase" localSheetId="3" hidden="1">'01 - Stavební část '!$C$138:$K$1469</definedName>
    <definedName name="_xlnm._FilterDatabase" localSheetId="4" hidden="1">'02 - Vnitřní kanalizace'!$C$119:$K$148</definedName>
    <definedName name="_xlnm._FilterDatabase" localSheetId="5" hidden="1">'03 - Venkovní kanalizace'!$C$120:$K$164</definedName>
    <definedName name="_xlnm._FilterDatabase" localSheetId="6" hidden="1">'04 - Vnitřní vodovod'!$C$117:$K$148</definedName>
    <definedName name="_xlnm._FilterDatabase" localSheetId="7" hidden="1">'05 - Venkovní vodovod'!$C$119:$K$137</definedName>
    <definedName name="_xlnm._FilterDatabase" localSheetId="8" hidden="1">'06 - Zařizovací předměty'!$C$117:$K$128</definedName>
    <definedName name="_xlnm._FilterDatabase" localSheetId="9" hidden="1">'07 - VZT'!$C$122:$K$272</definedName>
    <definedName name="_xlnm._FilterDatabase" localSheetId="10" hidden="1">'08 - Ústřední vytápění'!$C$125:$K$321</definedName>
    <definedName name="_xlnm._FilterDatabase" localSheetId="11" hidden="1">'09 - EI'!$C$127:$K$315</definedName>
    <definedName name="_xlnm._FilterDatabase" localSheetId="12" hidden="1">'10 - MaR'!$C$125:$K$192</definedName>
    <definedName name="_xlnm.Print_Titles" localSheetId="1">'00 - Ostatní a vedlejší n...'!$119:$119</definedName>
    <definedName name="_xlnm.Print_Titles" localSheetId="2">'000 - Příprava území a ve...'!$120:$120</definedName>
    <definedName name="_xlnm.Print_Titles" localSheetId="3">'01 - Stavební část '!$138:$138</definedName>
    <definedName name="_xlnm.Print_Titles" localSheetId="4">'02 - Vnitřní kanalizace'!$119:$119</definedName>
    <definedName name="_xlnm.Print_Titles" localSheetId="5">'03 - Venkovní kanalizace'!$120:$120</definedName>
    <definedName name="_xlnm.Print_Titles" localSheetId="6">'04 - Vnitřní vodovod'!$117:$117</definedName>
    <definedName name="_xlnm.Print_Titles" localSheetId="7">'05 - Venkovní vodovod'!$119:$119</definedName>
    <definedName name="_xlnm.Print_Titles" localSheetId="8">'06 - Zařizovací předměty'!$117:$117</definedName>
    <definedName name="_xlnm.Print_Titles" localSheetId="9">'07 - VZT'!$122:$122</definedName>
    <definedName name="_xlnm.Print_Titles" localSheetId="10">'08 - Ústřední vytápění'!$125:$125</definedName>
    <definedName name="_xlnm.Print_Titles" localSheetId="11">'09 - EI'!$127:$127</definedName>
    <definedName name="_xlnm.Print_Titles" localSheetId="12">'10 - MaR'!$125:$125</definedName>
    <definedName name="_xlnm.Print_Titles" localSheetId="0">'Rekapitulace stavby'!$92:$92</definedName>
    <definedName name="_xlnm.Print_Area" localSheetId="1">'00 - Ostatní a vedlejší n...'!$C$4:$J$76,'00 - Ostatní a vedlejší n...'!$C$82:$J$101,'00 - Ostatní a vedlejší n...'!$C$107:$K$173</definedName>
    <definedName name="_xlnm.Print_Area" localSheetId="2">'000 - Příprava území a ve...'!$C$4:$J$76,'000 - Příprava území a ve...'!$C$82:$J$102,'000 - Příprava území a ve...'!$C$108:$K$147</definedName>
    <definedName name="_xlnm.Print_Area" localSheetId="3">'01 - Stavební část '!$C$4:$J$76,'01 - Stavební část '!$C$82:$J$120,'01 - Stavební část '!$C$126:$K$1469</definedName>
    <definedName name="_xlnm.Print_Area" localSheetId="4">'02 - Vnitřní kanalizace'!$C$4:$J$76,'02 - Vnitřní kanalizace'!$C$82:$J$101,'02 - Vnitřní kanalizace'!$C$107:$K$148</definedName>
    <definedName name="_xlnm.Print_Area" localSheetId="5">'03 - Venkovní kanalizace'!$C$4:$J$76,'03 - Venkovní kanalizace'!$C$82:$J$102,'03 - Venkovní kanalizace'!$C$108:$K$164</definedName>
    <definedName name="_xlnm.Print_Area" localSheetId="6">'04 - Vnitřní vodovod'!$C$4:$J$76,'04 - Vnitřní vodovod'!$C$82:$J$99,'04 - Vnitřní vodovod'!$C$105:$K$148</definedName>
    <definedName name="_xlnm.Print_Area" localSheetId="7">'05 - Venkovní vodovod'!$C$4:$J$76,'05 - Venkovní vodovod'!$C$82:$J$101,'05 - Venkovní vodovod'!$C$107:$K$137</definedName>
    <definedName name="_xlnm.Print_Area" localSheetId="8">'06 - Zařizovací předměty'!$C$4:$J$76,'06 - Zařizovací předměty'!$C$82:$J$99,'06 - Zařizovací předměty'!$C$105:$K$128</definedName>
    <definedName name="_xlnm.Print_Area" localSheetId="9">'07 - VZT'!$C$4:$J$76,'07 - VZT'!$C$82:$J$104,'07 - VZT'!$C$110:$K$272</definedName>
    <definedName name="_xlnm.Print_Area" localSheetId="10">'08 - Ústřední vytápění'!$C$4:$J$76,'08 - Ústřední vytápění'!$C$82:$J$107,'08 - Ústřední vytápění'!$C$113:$K$321</definedName>
    <definedName name="_xlnm.Print_Area" localSheetId="11">'09 - EI'!$C$4:$J$76,'09 - EI'!$C$82:$J$109,'09 - EI'!$C$115:$K$315</definedName>
    <definedName name="_xlnm.Print_Area" localSheetId="12">'10 - MaR'!$C$4:$J$76,'10 - MaR'!$C$82:$J$107,'10 - MaR'!$C$113:$K$192</definedName>
    <definedName name="_xlnm.Print_Area" localSheetId="0">'Rekapitulace stavby'!$D$4:$AO$76,'Rekapitulace stavby'!$C$82:$AQ$107</definedName>
  </definedNames>
  <calcPr calcId="162913"/>
</workbook>
</file>

<file path=xl/calcChain.xml><?xml version="1.0" encoding="utf-8"?>
<calcChain xmlns="http://schemas.openxmlformats.org/spreadsheetml/2006/main">
  <c r="J37" i="13" l="1"/>
  <c r="J36" i="13"/>
  <c r="AY106" i="1"/>
  <c r="J35" i="13"/>
  <c r="AX106" i="1"/>
  <c r="BI192" i="13"/>
  <c r="BH192" i="13"/>
  <c r="BG192" i="13"/>
  <c r="BF192" i="13"/>
  <c r="T192" i="13"/>
  <c r="R192" i="13"/>
  <c r="P192" i="13"/>
  <c r="BI191" i="13"/>
  <c r="BH191" i="13"/>
  <c r="BG191" i="13"/>
  <c r="BF191" i="13"/>
  <c r="T191" i="13"/>
  <c r="R191" i="13"/>
  <c r="P191" i="13"/>
  <c r="BI190" i="13"/>
  <c r="BH190" i="13"/>
  <c r="BG190" i="13"/>
  <c r="BF190" i="13"/>
  <c r="T190" i="13"/>
  <c r="R190" i="13"/>
  <c r="P190" i="13"/>
  <c r="BI189" i="13"/>
  <c r="BH189" i="13"/>
  <c r="BG189" i="13"/>
  <c r="BF189" i="13"/>
  <c r="T189" i="13"/>
  <c r="R189" i="13"/>
  <c r="P189" i="13"/>
  <c r="BI188" i="13"/>
  <c r="BH188" i="13"/>
  <c r="BG188" i="13"/>
  <c r="BF188" i="13"/>
  <c r="T188" i="13"/>
  <c r="R188" i="13"/>
  <c r="P188" i="13"/>
  <c r="BI187" i="13"/>
  <c r="BH187" i="13"/>
  <c r="BG187" i="13"/>
  <c r="BF187" i="13"/>
  <c r="T187" i="13"/>
  <c r="R187" i="13"/>
  <c r="P187" i="13"/>
  <c r="BI186" i="13"/>
  <c r="BH186" i="13"/>
  <c r="BG186" i="13"/>
  <c r="BF186" i="13"/>
  <c r="T186" i="13"/>
  <c r="R186" i="13"/>
  <c r="P186" i="13"/>
  <c r="BI185" i="13"/>
  <c r="BH185" i="13"/>
  <c r="BG185" i="13"/>
  <c r="BF185" i="13"/>
  <c r="T185" i="13"/>
  <c r="R185" i="13"/>
  <c r="P185" i="13"/>
  <c r="BI184" i="13"/>
  <c r="BH184" i="13"/>
  <c r="BG184" i="13"/>
  <c r="BF184" i="13"/>
  <c r="T184" i="13"/>
  <c r="R184" i="13"/>
  <c r="P184" i="13"/>
  <c r="BI183" i="13"/>
  <c r="BH183" i="13"/>
  <c r="BG183" i="13"/>
  <c r="BF183" i="13"/>
  <c r="T183" i="13"/>
  <c r="R183" i="13"/>
  <c r="P183" i="13"/>
  <c r="BI182" i="13"/>
  <c r="BH182" i="13"/>
  <c r="BG182" i="13"/>
  <c r="BF182" i="13"/>
  <c r="T182" i="13"/>
  <c r="R182" i="13"/>
  <c r="P182" i="13"/>
  <c r="BI180" i="13"/>
  <c r="BH180" i="13"/>
  <c r="BG180" i="13"/>
  <c r="BF180" i="13"/>
  <c r="T180" i="13"/>
  <c r="R180" i="13"/>
  <c r="P180" i="13"/>
  <c r="BI179" i="13"/>
  <c r="BH179" i="13"/>
  <c r="BG179" i="13"/>
  <c r="BF179" i="13"/>
  <c r="T179" i="13"/>
  <c r="R179" i="13"/>
  <c r="P179" i="13"/>
  <c r="BI178" i="13"/>
  <c r="BH178" i="13"/>
  <c r="BG178" i="13"/>
  <c r="BF178" i="13"/>
  <c r="T178" i="13"/>
  <c r="R178" i="13"/>
  <c r="P178" i="13"/>
  <c r="BI177" i="13"/>
  <c r="BH177" i="13"/>
  <c r="BG177" i="13"/>
  <c r="BF177" i="13"/>
  <c r="T177" i="13"/>
  <c r="R177" i="13"/>
  <c r="P177" i="13"/>
  <c r="BI176" i="13"/>
  <c r="BH176" i="13"/>
  <c r="BG176" i="13"/>
  <c r="BF176" i="13"/>
  <c r="T176" i="13"/>
  <c r="R176" i="13"/>
  <c r="P176" i="13"/>
  <c r="BI175" i="13"/>
  <c r="BH175" i="13"/>
  <c r="BG175" i="13"/>
  <c r="BF175" i="13"/>
  <c r="T175" i="13"/>
  <c r="R175" i="13"/>
  <c r="P175" i="13"/>
  <c r="BI174" i="13"/>
  <c r="BH174" i="13"/>
  <c r="BG174" i="13"/>
  <c r="BF174" i="13"/>
  <c r="T174" i="13"/>
  <c r="R174" i="13"/>
  <c r="P174" i="13"/>
  <c r="BI173" i="13"/>
  <c r="BH173" i="13"/>
  <c r="BG173" i="13"/>
  <c r="BF173" i="13"/>
  <c r="T173" i="13"/>
  <c r="R173" i="13"/>
  <c r="P173" i="13"/>
  <c r="BI172" i="13"/>
  <c r="BH172" i="13"/>
  <c r="BG172" i="13"/>
  <c r="BF172" i="13"/>
  <c r="T172" i="13"/>
  <c r="R172" i="13"/>
  <c r="P172" i="13"/>
  <c r="BI171" i="13"/>
  <c r="BH171" i="13"/>
  <c r="BG171" i="13"/>
  <c r="BF171" i="13"/>
  <c r="T171" i="13"/>
  <c r="R171" i="13"/>
  <c r="P171" i="13"/>
  <c r="BI169" i="13"/>
  <c r="BH169" i="13"/>
  <c r="BG169" i="13"/>
  <c r="BF169" i="13"/>
  <c r="T169" i="13"/>
  <c r="R169" i="13"/>
  <c r="P169" i="13"/>
  <c r="BI168" i="13"/>
  <c r="BH168" i="13"/>
  <c r="BG168" i="13"/>
  <c r="BF168" i="13"/>
  <c r="T168" i="13"/>
  <c r="R168" i="13"/>
  <c r="P168" i="13"/>
  <c r="BI167" i="13"/>
  <c r="BH167" i="13"/>
  <c r="BG167" i="13"/>
  <c r="BF167" i="13"/>
  <c r="T167" i="13"/>
  <c r="R167" i="13"/>
  <c r="P167" i="13"/>
  <c r="BI166" i="13"/>
  <c r="BH166" i="13"/>
  <c r="BG166" i="13"/>
  <c r="BF166" i="13"/>
  <c r="T166" i="13"/>
  <c r="R166" i="13"/>
  <c r="P166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2" i="13"/>
  <c r="BH162" i="13"/>
  <c r="BG162" i="13"/>
  <c r="BF162" i="13"/>
  <c r="T162" i="13"/>
  <c r="R162" i="13"/>
  <c r="P162" i="13"/>
  <c r="BI161" i="13"/>
  <c r="BH161" i="13"/>
  <c r="BG161" i="13"/>
  <c r="BF161" i="13"/>
  <c r="T161" i="13"/>
  <c r="R161" i="13"/>
  <c r="P161" i="13"/>
  <c r="BI159" i="13"/>
  <c r="BH159" i="13"/>
  <c r="BG159" i="13"/>
  <c r="BF159" i="13"/>
  <c r="T159" i="13"/>
  <c r="R159" i="13"/>
  <c r="P159" i="13"/>
  <c r="BI158" i="13"/>
  <c r="BH158" i="13"/>
  <c r="BG158" i="13"/>
  <c r="BF158" i="13"/>
  <c r="T158" i="13"/>
  <c r="R158" i="13"/>
  <c r="P158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8" i="13"/>
  <c r="BH148" i="13"/>
  <c r="BG148" i="13"/>
  <c r="BF148" i="13"/>
  <c r="T148" i="13"/>
  <c r="R148" i="13"/>
  <c r="P148" i="13"/>
  <c r="BI146" i="13"/>
  <c r="BH146" i="13"/>
  <c r="BG146" i="13"/>
  <c r="BF146" i="13"/>
  <c r="T146" i="13"/>
  <c r="R146" i="13"/>
  <c r="P146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F120" i="13"/>
  <c r="E118" i="13"/>
  <c r="F89" i="13"/>
  <c r="E87" i="13"/>
  <c r="J24" i="13"/>
  <c r="E24" i="13"/>
  <c r="J123" i="13" s="1"/>
  <c r="J23" i="13"/>
  <c r="J21" i="13"/>
  <c r="E21" i="13"/>
  <c r="J91" i="13" s="1"/>
  <c r="J20" i="13"/>
  <c r="J18" i="13"/>
  <c r="E18" i="13"/>
  <c r="F92" i="13" s="1"/>
  <c r="J17" i="13"/>
  <c r="J15" i="13"/>
  <c r="E15" i="13"/>
  <c r="F91" i="13" s="1"/>
  <c r="J14" i="13"/>
  <c r="J12" i="13"/>
  <c r="J120" i="13" s="1"/>
  <c r="E7" i="13"/>
  <c r="E116" i="13" s="1"/>
  <c r="J37" i="12"/>
  <c r="J36" i="12"/>
  <c r="AY105" i="1" s="1"/>
  <c r="J35" i="12"/>
  <c r="AX105" i="1" s="1"/>
  <c r="BI315" i="12"/>
  <c r="BH315" i="12"/>
  <c r="BG315" i="12"/>
  <c r="BF315" i="12"/>
  <c r="T315" i="12"/>
  <c r="R315" i="12"/>
  <c r="P315" i="12"/>
  <c r="BI314" i="12"/>
  <c r="BH314" i="12"/>
  <c r="BG314" i="12"/>
  <c r="BF314" i="12"/>
  <c r="T314" i="12"/>
  <c r="R314" i="12"/>
  <c r="P314" i="12"/>
  <c r="BI313" i="12"/>
  <c r="BH313" i="12"/>
  <c r="BG313" i="12"/>
  <c r="BF313" i="12"/>
  <c r="T313" i="12"/>
  <c r="R313" i="12"/>
  <c r="P313" i="12"/>
  <c r="BI312" i="12"/>
  <c r="BH312" i="12"/>
  <c r="BG312" i="12"/>
  <c r="BF312" i="12"/>
  <c r="T312" i="12"/>
  <c r="R312" i="12"/>
  <c r="P312" i="12"/>
  <c r="BI311" i="12"/>
  <c r="BH311" i="12"/>
  <c r="BG311" i="12"/>
  <c r="BF311" i="12"/>
  <c r="T311" i="12"/>
  <c r="R311" i="12"/>
  <c r="P311" i="12"/>
  <c r="BI310" i="12"/>
  <c r="BH310" i="12"/>
  <c r="BG310" i="12"/>
  <c r="BF310" i="12"/>
  <c r="T310" i="12"/>
  <c r="R310" i="12"/>
  <c r="P310" i="12"/>
  <c r="BI309" i="12"/>
  <c r="BH309" i="12"/>
  <c r="BG309" i="12"/>
  <c r="BF309" i="12"/>
  <c r="T309" i="12"/>
  <c r="R309" i="12"/>
  <c r="P309" i="12"/>
  <c r="BI308" i="12"/>
  <c r="BH308" i="12"/>
  <c r="BG308" i="12"/>
  <c r="BF308" i="12"/>
  <c r="T308" i="12"/>
  <c r="R308" i="12"/>
  <c r="P308" i="12"/>
  <c r="BI307" i="12"/>
  <c r="BH307" i="12"/>
  <c r="BG307" i="12"/>
  <c r="BF307" i="12"/>
  <c r="T307" i="12"/>
  <c r="R307" i="12"/>
  <c r="P307" i="12"/>
  <c r="BI306" i="12"/>
  <c r="BH306" i="12"/>
  <c r="BG306" i="12"/>
  <c r="BF306" i="12"/>
  <c r="T306" i="12"/>
  <c r="R306" i="12"/>
  <c r="P306" i="12"/>
  <c r="BI305" i="12"/>
  <c r="BH305" i="12"/>
  <c r="BG305" i="12"/>
  <c r="BF305" i="12"/>
  <c r="T305" i="12"/>
  <c r="R305" i="12"/>
  <c r="P305" i="12"/>
  <c r="BI304" i="12"/>
  <c r="BH304" i="12"/>
  <c r="BG304" i="12"/>
  <c r="BF304" i="12"/>
  <c r="T304" i="12"/>
  <c r="R304" i="12"/>
  <c r="P304" i="12"/>
  <c r="BI303" i="12"/>
  <c r="BH303" i="12"/>
  <c r="BG303" i="12"/>
  <c r="BF303" i="12"/>
  <c r="T303" i="12"/>
  <c r="R303" i="12"/>
  <c r="P303" i="12"/>
  <c r="BI302" i="12"/>
  <c r="BH302" i="12"/>
  <c r="BG302" i="12"/>
  <c r="BF302" i="12"/>
  <c r="T302" i="12"/>
  <c r="R302" i="12"/>
  <c r="P302" i="12"/>
  <c r="BI301" i="12"/>
  <c r="BH301" i="12"/>
  <c r="BG301" i="12"/>
  <c r="BF301" i="12"/>
  <c r="T301" i="12"/>
  <c r="R301" i="12"/>
  <c r="P301" i="12"/>
  <c r="BI300" i="12"/>
  <c r="BH300" i="12"/>
  <c r="BG300" i="12"/>
  <c r="BF300" i="12"/>
  <c r="T300" i="12"/>
  <c r="R300" i="12"/>
  <c r="P300" i="12"/>
  <c r="BI299" i="12"/>
  <c r="BH299" i="12"/>
  <c r="BG299" i="12"/>
  <c r="BF299" i="12"/>
  <c r="T299" i="12"/>
  <c r="R299" i="12"/>
  <c r="P299" i="12"/>
  <c r="BI298" i="12"/>
  <c r="BH298" i="12"/>
  <c r="BG298" i="12"/>
  <c r="BF298" i="12"/>
  <c r="T298" i="12"/>
  <c r="R298" i="12"/>
  <c r="P298" i="12"/>
  <c r="BI297" i="12"/>
  <c r="BH297" i="12"/>
  <c r="BG297" i="12"/>
  <c r="BF297" i="12"/>
  <c r="T297" i="12"/>
  <c r="R297" i="12"/>
  <c r="P297" i="12"/>
  <c r="BI296" i="12"/>
  <c r="BH296" i="12"/>
  <c r="BG296" i="12"/>
  <c r="BF296" i="12"/>
  <c r="T296" i="12"/>
  <c r="R296" i="12"/>
  <c r="P296" i="12"/>
  <c r="BI294" i="12"/>
  <c r="BH294" i="12"/>
  <c r="BG294" i="12"/>
  <c r="BF294" i="12"/>
  <c r="T294" i="12"/>
  <c r="R294" i="12"/>
  <c r="P294" i="12"/>
  <c r="BI293" i="12"/>
  <c r="BH293" i="12"/>
  <c r="BG293" i="12"/>
  <c r="BF293" i="12"/>
  <c r="T293" i="12"/>
  <c r="R293" i="12"/>
  <c r="P293" i="12"/>
  <c r="BI292" i="12"/>
  <c r="BH292" i="12"/>
  <c r="BG292" i="12"/>
  <c r="BF292" i="12"/>
  <c r="T292" i="12"/>
  <c r="R292" i="12"/>
  <c r="P292" i="12"/>
  <c r="BI291" i="12"/>
  <c r="BH291" i="12"/>
  <c r="BG291" i="12"/>
  <c r="BF291" i="12"/>
  <c r="T291" i="12"/>
  <c r="R291" i="12"/>
  <c r="P291" i="12"/>
  <c r="BI290" i="12"/>
  <c r="BH290" i="12"/>
  <c r="BG290" i="12"/>
  <c r="BF290" i="12"/>
  <c r="T290" i="12"/>
  <c r="R290" i="12"/>
  <c r="P290" i="12"/>
  <c r="BI289" i="12"/>
  <c r="BH289" i="12"/>
  <c r="BG289" i="12"/>
  <c r="BF289" i="12"/>
  <c r="T289" i="12"/>
  <c r="R289" i="12"/>
  <c r="P289" i="12"/>
  <c r="BI288" i="12"/>
  <c r="BH288" i="12"/>
  <c r="BG288" i="12"/>
  <c r="BF288" i="12"/>
  <c r="T288" i="12"/>
  <c r="R288" i="12"/>
  <c r="P288" i="12"/>
  <c r="BI287" i="12"/>
  <c r="BH287" i="12"/>
  <c r="BG287" i="12"/>
  <c r="BF287" i="12"/>
  <c r="T287" i="12"/>
  <c r="R287" i="12"/>
  <c r="P287" i="12"/>
  <c r="BI286" i="12"/>
  <c r="BH286" i="12"/>
  <c r="BG286" i="12"/>
  <c r="BF286" i="12"/>
  <c r="T286" i="12"/>
  <c r="R286" i="12"/>
  <c r="P286" i="12"/>
  <c r="BI285" i="12"/>
  <c r="BH285" i="12"/>
  <c r="BG285" i="12"/>
  <c r="BF285" i="12"/>
  <c r="T285" i="12"/>
  <c r="R285" i="12"/>
  <c r="P285" i="12"/>
  <c r="BI283" i="12"/>
  <c r="BH283" i="12"/>
  <c r="BG283" i="12"/>
  <c r="BF283" i="12"/>
  <c r="T283" i="12"/>
  <c r="R283" i="12"/>
  <c r="P283" i="12"/>
  <c r="BI282" i="12"/>
  <c r="BH282" i="12"/>
  <c r="BG282" i="12"/>
  <c r="BF282" i="12"/>
  <c r="T282" i="12"/>
  <c r="R282" i="12"/>
  <c r="P282" i="12"/>
  <c r="BI281" i="12"/>
  <c r="BH281" i="12"/>
  <c r="BG281" i="12"/>
  <c r="BF281" i="12"/>
  <c r="T281" i="12"/>
  <c r="R281" i="12"/>
  <c r="P281" i="12"/>
  <c r="BI280" i="12"/>
  <c r="BH280" i="12"/>
  <c r="BG280" i="12"/>
  <c r="BF280" i="12"/>
  <c r="T280" i="12"/>
  <c r="R280" i="12"/>
  <c r="P280" i="12"/>
  <c r="BI279" i="12"/>
  <c r="BH279" i="12"/>
  <c r="BG279" i="12"/>
  <c r="BF279" i="12"/>
  <c r="T279" i="12"/>
  <c r="R279" i="12"/>
  <c r="P279" i="12"/>
  <c r="BI278" i="12"/>
  <c r="BH278" i="12"/>
  <c r="BG278" i="12"/>
  <c r="BF278" i="12"/>
  <c r="T278" i="12"/>
  <c r="R278" i="12"/>
  <c r="P278" i="12"/>
  <c r="BI277" i="12"/>
  <c r="BH277" i="12"/>
  <c r="BG277" i="12"/>
  <c r="BF277" i="12"/>
  <c r="T277" i="12"/>
  <c r="R277" i="12"/>
  <c r="P277" i="12"/>
  <c r="BI276" i="12"/>
  <c r="BH276" i="12"/>
  <c r="BG276" i="12"/>
  <c r="BF276" i="12"/>
  <c r="T276" i="12"/>
  <c r="R276" i="12"/>
  <c r="P276" i="12"/>
  <c r="BI275" i="12"/>
  <c r="BH275" i="12"/>
  <c r="BG275" i="12"/>
  <c r="BF275" i="12"/>
  <c r="T275" i="12"/>
  <c r="R275" i="12"/>
  <c r="P275" i="12"/>
  <c r="BI274" i="12"/>
  <c r="BH274" i="12"/>
  <c r="BG274" i="12"/>
  <c r="BF274" i="12"/>
  <c r="T274" i="12"/>
  <c r="R274" i="12"/>
  <c r="P274" i="12"/>
  <c r="BI273" i="12"/>
  <c r="BH273" i="12"/>
  <c r="BG273" i="12"/>
  <c r="BF273" i="12"/>
  <c r="T273" i="12"/>
  <c r="R273" i="12"/>
  <c r="P273" i="12"/>
  <c r="BI271" i="12"/>
  <c r="BH271" i="12"/>
  <c r="BG271" i="12"/>
  <c r="BF271" i="12"/>
  <c r="T271" i="12"/>
  <c r="R271" i="12"/>
  <c r="P271" i="12"/>
  <c r="BI270" i="12"/>
  <c r="BH270" i="12"/>
  <c r="BG270" i="12"/>
  <c r="BF270" i="12"/>
  <c r="T270" i="12"/>
  <c r="R270" i="12"/>
  <c r="P270" i="12"/>
  <c r="BI269" i="12"/>
  <c r="BH269" i="12"/>
  <c r="BG269" i="12"/>
  <c r="BF269" i="12"/>
  <c r="T269" i="12"/>
  <c r="R269" i="12"/>
  <c r="P269" i="12"/>
  <c r="BI268" i="12"/>
  <c r="BH268" i="12"/>
  <c r="BG268" i="12"/>
  <c r="BF268" i="12"/>
  <c r="T268" i="12"/>
  <c r="R268" i="12"/>
  <c r="P268" i="12"/>
  <c r="BI267" i="12"/>
  <c r="BH267" i="12"/>
  <c r="BG267" i="12"/>
  <c r="BF267" i="12"/>
  <c r="T267" i="12"/>
  <c r="R267" i="12"/>
  <c r="P267" i="12"/>
  <c r="BI265" i="12"/>
  <c r="BH265" i="12"/>
  <c r="BG265" i="12"/>
  <c r="BF265" i="12"/>
  <c r="T265" i="12"/>
  <c r="R265" i="12"/>
  <c r="P265" i="12"/>
  <c r="BI264" i="12"/>
  <c r="BH264" i="12"/>
  <c r="BG264" i="12"/>
  <c r="BF264" i="12"/>
  <c r="T264" i="12"/>
  <c r="R264" i="12"/>
  <c r="P264" i="12"/>
  <c r="BI263" i="12"/>
  <c r="BH263" i="12"/>
  <c r="BG263" i="12"/>
  <c r="BF263" i="12"/>
  <c r="T263" i="12"/>
  <c r="R263" i="12"/>
  <c r="P263" i="12"/>
  <c r="BI262" i="12"/>
  <c r="BH262" i="12"/>
  <c r="BG262" i="12"/>
  <c r="BF262" i="12"/>
  <c r="T262" i="12"/>
  <c r="R262" i="12"/>
  <c r="P262" i="12"/>
  <c r="BI261" i="12"/>
  <c r="BH261" i="12"/>
  <c r="BG261" i="12"/>
  <c r="BF261" i="12"/>
  <c r="T261" i="12"/>
  <c r="R261" i="12"/>
  <c r="P261" i="12"/>
  <c r="BI260" i="12"/>
  <c r="BH260" i="12"/>
  <c r="BG260" i="12"/>
  <c r="BF260" i="12"/>
  <c r="T260" i="12"/>
  <c r="R260" i="12"/>
  <c r="P260" i="12"/>
  <c r="BI259" i="12"/>
  <c r="BH259" i="12"/>
  <c r="BG259" i="12"/>
  <c r="BF259" i="12"/>
  <c r="T259" i="12"/>
  <c r="R259" i="12"/>
  <c r="P259" i="12"/>
  <c r="BI258" i="12"/>
  <c r="BH258" i="12"/>
  <c r="BG258" i="12"/>
  <c r="BF258" i="12"/>
  <c r="T258" i="12"/>
  <c r="R258" i="12"/>
  <c r="P258" i="12"/>
  <c r="BI257" i="12"/>
  <c r="BH257" i="12"/>
  <c r="BG257" i="12"/>
  <c r="BF257" i="12"/>
  <c r="T257" i="12"/>
  <c r="R257" i="12"/>
  <c r="P257" i="12"/>
  <c r="BI256" i="12"/>
  <c r="BH256" i="12"/>
  <c r="BG256" i="12"/>
  <c r="BF256" i="12"/>
  <c r="T256" i="12"/>
  <c r="R256" i="12"/>
  <c r="P256" i="12"/>
  <c r="BI255" i="12"/>
  <c r="BH255" i="12"/>
  <c r="BG255" i="12"/>
  <c r="BF255" i="12"/>
  <c r="T255" i="12"/>
  <c r="R255" i="12"/>
  <c r="P255" i="12"/>
  <c r="BI254" i="12"/>
  <c r="BH254" i="12"/>
  <c r="BG254" i="12"/>
  <c r="BF254" i="12"/>
  <c r="T254" i="12"/>
  <c r="R254" i="12"/>
  <c r="P254" i="12"/>
  <c r="BI253" i="12"/>
  <c r="BH253" i="12"/>
  <c r="BG253" i="12"/>
  <c r="BF253" i="12"/>
  <c r="T253" i="12"/>
  <c r="R253" i="12"/>
  <c r="P253" i="12"/>
  <c r="BI252" i="12"/>
  <c r="BH252" i="12"/>
  <c r="BG252" i="12"/>
  <c r="BF252" i="12"/>
  <c r="T252" i="12"/>
  <c r="R252" i="12"/>
  <c r="P252" i="12"/>
  <c r="BI251" i="12"/>
  <c r="BH251" i="12"/>
  <c r="BG251" i="12"/>
  <c r="BF251" i="12"/>
  <c r="T251" i="12"/>
  <c r="R251" i="12"/>
  <c r="P251" i="12"/>
  <c r="BI250" i="12"/>
  <c r="BH250" i="12"/>
  <c r="BG250" i="12"/>
  <c r="BF250" i="12"/>
  <c r="T250" i="12"/>
  <c r="R250" i="12"/>
  <c r="P250" i="12"/>
  <c r="BI249" i="12"/>
  <c r="BH249" i="12"/>
  <c r="BG249" i="12"/>
  <c r="BF249" i="12"/>
  <c r="T249" i="12"/>
  <c r="R249" i="12"/>
  <c r="P249" i="12"/>
  <c r="BI247" i="12"/>
  <c r="BH247" i="12"/>
  <c r="BG247" i="12"/>
  <c r="BF247" i="12"/>
  <c r="T247" i="12"/>
  <c r="R247" i="12"/>
  <c r="P247" i="12"/>
  <c r="BI246" i="12"/>
  <c r="BH246" i="12"/>
  <c r="BG246" i="12"/>
  <c r="BF246" i="12"/>
  <c r="T246" i="12"/>
  <c r="R246" i="12"/>
  <c r="P246" i="12"/>
  <c r="BI245" i="12"/>
  <c r="BH245" i="12"/>
  <c r="BG245" i="12"/>
  <c r="BF245" i="12"/>
  <c r="T245" i="12"/>
  <c r="R245" i="12"/>
  <c r="P245" i="12"/>
  <c r="BI244" i="12"/>
  <c r="BH244" i="12"/>
  <c r="BG244" i="12"/>
  <c r="BF244" i="12"/>
  <c r="T244" i="12"/>
  <c r="R244" i="12"/>
  <c r="P244" i="12"/>
  <c r="BI243" i="12"/>
  <c r="BH243" i="12"/>
  <c r="BG243" i="12"/>
  <c r="BF243" i="12"/>
  <c r="T243" i="12"/>
  <c r="R243" i="12"/>
  <c r="P243" i="12"/>
  <c r="BI242" i="12"/>
  <c r="BH242" i="12"/>
  <c r="BG242" i="12"/>
  <c r="BF242" i="12"/>
  <c r="T242" i="12"/>
  <c r="R242" i="12"/>
  <c r="P242" i="12"/>
  <c r="BI241" i="12"/>
  <c r="BH241" i="12"/>
  <c r="BG241" i="12"/>
  <c r="BF241" i="12"/>
  <c r="T241" i="12"/>
  <c r="R241" i="12"/>
  <c r="P241" i="12"/>
  <c r="BI240" i="12"/>
  <c r="BH240" i="12"/>
  <c r="BG240" i="12"/>
  <c r="BF240" i="12"/>
  <c r="T240" i="12"/>
  <c r="R240" i="12"/>
  <c r="P240" i="12"/>
  <c r="BI239" i="12"/>
  <c r="BH239" i="12"/>
  <c r="BG239" i="12"/>
  <c r="BF239" i="12"/>
  <c r="T239" i="12"/>
  <c r="R239" i="12"/>
  <c r="P239" i="12"/>
  <c r="BI238" i="12"/>
  <c r="BH238" i="12"/>
  <c r="BG238" i="12"/>
  <c r="BF238" i="12"/>
  <c r="T238" i="12"/>
  <c r="R238" i="12"/>
  <c r="P238" i="12"/>
  <c r="BI237" i="12"/>
  <c r="BH237" i="12"/>
  <c r="BG237" i="12"/>
  <c r="BF237" i="12"/>
  <c r="T237" i="12"/>
  <c r="R237" i="12"/>
  <c r="P237" i="12"/>
  <c r="BI236" i="12"/>
  <c r="BH236" i="12"/>
  <c r="BG236" i="12"/>
  <c r="BF236" i="12"/>
  <c r="T236" i="12"/>
  <c r="R236" i="12"/>
  <c r="P236" i="12"/>
  <c r="BI234" i="12"/>
  <c r="BH234" i="12"/>
  <c r="BG234" i="12"/>
  <c r="BF234" i="12"/>
  <c r="T234" i="12"/>
  <c r="R234" i="12"/>
  <c r="P234" i="12"/>
  <c r="BI233" i="12"/>
  <c r="BH233" i="12"/>
  <c r="BG233" i="12"/>
  <c r="BF233" i="12"/>
  <c r="T233" i="12"/>
  <c r="R233" i="12"/>
  <c r="P233" i="12"/>
  <c r="BI231" i="12"/>
  <c r="BH231" i="12"/>
  <c r="BG231" i="12"/>
  <c r="BF231" i="12"/>
  <c r="T231" i="12"/>
  <c r="R231" i="12"/>
  <c r="P231" i="12"/>
  <c r="BI230" i="12"/>
  <c r="BH230" i="12"/>
  <c r="BG230" i="12"/>
  <c r="BF230" i="12"/>
  <c r="T230" i="12"/>
  <c r="R230" i="12"/>
  <c r="P230" i="12"/>
  <c r="BI229" i="12"/>
  <c r="BH229" i="12"/>
  <c r="BG229" i="12"/>
  <c r="BF229" i="12"/>
  <c r="T229" i="12"/>
  <c r="R229" i="12"/>
  <c r="P229" i="12"/>
  <c r="BI228" i="12"/>
  <c r="BH228" i="12"/>
  <c r="BG228" i="12"/>
  <c r="BF228" i="12"/>
  <c r="T228" i="12"/>
  <c r="R228" i="12"/>
  <c r="P228" i="12"/>
  <c r="BI227" i="12"/>
  <c r="BH227" i="12"/>
  <c r="BG227" i="12"/>
  <c r="BF227" i="12"/>
  <c r="T227" i="12"/>
  <c r="R227" i="12"/>
  <c r="P227" i="12"/>
  <c r="BI226" i="12"/>
  <c r="BH226" i="12"/>
  <c r="BG226" i="12"/>
  <c r="BF226" i="12"/>
  <c r="T226" i="12"/>
  <c r="R226" i="12"/>
  <c r="P226" i="12"/>
  <c r="BI225" i="12"/>
  <c r="BH225" i="12"/>
  <c r="BG225" i="12"/>
  <c r="BF225" i="12"/>
  <c r="T225" i="12"/>
  <c r="R225" i="12"/>
  <c r="P225" i="12"/>
  <c r="BI224" i="12"/>
  <c r="BH224" i="12"/>
  <c r="BG224" i="12"/>
  <c r="BF224" i="12"/>
  <c r="T224" i="12"/>
  <c r="R224" i="12"/>
  <c r="P224" i="12"/>
  <c r="BI223" i="12"/>
  <c r="BH223" i="12"/>
  <c r="BG223" i="12"/>
  <c r="BF223" i="12"/>
  <c r="T223" i="12"/>
  <c r="R223" i="12"/>
  <c r="P223" i="12"/>
  <c r="BI222" i="12"/>
  <c r="BH222" i="12"/>
  <c r="BG222" i="12"/>
  <c r="BF222" i="12"/>
  <c r="T222" i="12"/>
  <c r="R222" i="12"/>
  <c r="P222" i="12"/>
  <c r="BI221" i="12"/>
  <c r="BH221" i="12"/>
  <c r="BG221" i="12"/>
  <c r="BF221" i="12"/>
  <c r="T221" i="12"/>
  <c r="R221" i="12"/>
  <c r="P221" i="12"/>
  <c r="BI220" i="12"/>
  <c r="BH220" i="12"/>
  <c r="BG220" i="12"/>
  <c r="BF220" i="12"/>
  <c r="T220" i="12"/>
  <c r="R220" i="12"/>
  <c r="P220" i="12"/>
  <c r="BI219" i="12"/>
  <c r="BH219" i="12"/>
  <c r="BG219" i="12"/>
  <c r="BF219" i="12"/>
  <c r="T219" i="12"/>
  <c r="R219" i="12"/>
  <c r="P219" i="12"/>
  <c r="BI218" i="12"/>
  <c r="BH218" i="12"/>
  <c r="BG218" i="12"/>
  <c r="BF218" i="12"/>
  <c r="T218" i="12"/>
  <c r="R218" i="12"/>
  <c r="P218" i="12"/>
  <c r="BI216" i="12"/>
  <c r="BH216" i="12"/>
  <c r="BG216" i="12"/>
  <c r="BF216" i="12"/>
  <c r="T216" i="12"/>
  <c r="R216" i="12"/>
  <c r="P216" i="12"/>
  <c r="BI215" i="12"/>
  <c r="BH215" i="12"/>
  <c r="BG215" i="12"/>
  <c r="BF215" i="12"/>
  <c r="T215" i="12"/>
  <c r="R215" i="12"/>
  <c r="P215" i="12"/>
  <c r="BI214" i="12"/>
  <c r="BH214" i="12"/>
  <c r="BG214" i="12"/>
  <c r="BF214" i="12"/>
  <c r="T214" i="12"/>
  <c r="R214" i="12"/>
  <c r="P214" i="12"/>
  <c r="BI213" i="12"/>
  <c r="BH213" i="12"/>
  <c r="BG213" i="12"/>
  <c r="BF213" i="12"/>
  <c r="T213" i="12"/>
  <c r="R213" i="12"/>
  <c r="P213" i="12"/>
  <c r="BI212" i="12"/>
  <c r="BH212" i="12"/>
  <c r="BG212" i="12"/>
  <c r="BF212" i="12"/>
  <c r="T212" i="12"/>
  <c r="R212" i="12"/>
  <c r="P212" i="12"/>
  <c r="BI211" i="12"/>
  <c r="BH211" i="12"/>
  <c r="BG211" i="12"/>
  <c r="BF211" i="12"/>
  <c r="T211" i="12"/>
  <c r="R211" i="12"/>
  <c r="P211" i="12"/>
  <c r="BI210" i="12"/>
  <c r="BH210" i="12"/>
  <c r="BG210" i="12"/>
  <c r="BF210" i="12"/>
  <c r="T210" i="12"/>
  <c r="R210" i="12"/>
  <c r="P210" i="12"/>
  <c r="BI209" i="12"/>
  <c r="BH209" i="12"/>
  <c r="BG209" i="12"/>
  <c r="BF209" i="12"/>
  <c r="T209" i="12"/>
  <c r="R209" i="12"/>
  <c r="P209" i="12"/>
  <c r="BI208" i="12"/>
  <c r="BH208" i="12"/>
  <c r="BG208" i="12"/>
  <c r="BF208" i="12"/>
  <c r="T208" i="12"/>
  <c r="R208" i="12"/>
  <c r="P208" i="12"/>
  <c r="BI207" i="12"/>
  <c r="BH207" i="12"/>
  <c r="BG207" i="12"/>
  <c r="BF207" i="12"/>
  <c r="T207" i="12"/>
  <c r="R207" i="12"/>
  <c r="P207" i="12"/>
  <c r="BI206" i="12"/>
  <c r="BH206" i="12"/>
  <c r="BG206" i="12"/>
  <c r="BF206" i="12"/>
  <c r="T206" i="12"/>
  <c r="R206" i="12"/>
  <c r="P206" i="12"/>
  <c r="BI205" i="12"/>
  <c r="BH205" i="12"/>
  <c r="BG205" i="12"/>
  <c r="BF205" i="12"/>
  <c r="T205" i="12"/>
  <c r="R205" i="12"/>
  <c r="P205" i="12"/>
  <c r="BI204" i="12"/>
  <c r="BH204" i="12"/>
  <c r="BG204" i="12"/>
  <c r="BF204" i="12"/>
  <c r="T204" i="12"/>
  <c r="R204" i="12"/>
  <c r="P204" i="12"/>
  <c r="BI203" i="12"/>
  <c r="BH203" i="12"/>
  <c r="BG203" i="12"/>
  <c r="BF203" i="12"/>
  <c r="T203" i="12"/>
  <c r="R203" i="12"/>
  <c r="P203" i="12"/>
  <c r="BI202" i="12"/>
  <c r="BH202" i="12"/>
  <c r="BG202" i="12"/>
  <c r="BF202" i="12"/>
  <c r="T202" i="12"/>
  <c r="R202" i="12"/>
  <c r="P202" i="12"/>
  <c r="BI200" i="12"/>
  <c r="BH200" i="12"/>
  <c r="BG200" i="12"/>
  <c r="BF200" i="12"/>
  <c r="T200" i="12"/>
  <c r="R200" i="12"/>
  <c r="P200" i="12"/>
  <c r="BI199" i="12"/>
  <c r="BH199" i="12"/>
  <c r="BG199" i="12"/>
  <c r="BF199" i="12"/>
  <c r="T199" i="12"/>
  <c r="R199" i="12"/>
  <c r="P199" i="12"/>
  <c r="BI198" i="12"/>
  <c r="BH198" i="12"/>
  <c r="BG198" i="12"/>
  <c r="BF198" i="12"/>
  <c r="T198" i="12"/>
  <c r="R198" i="12"/>
  <c r="P198" i="12"/>
  <c r="BI197" i="12"/>
  <c r="BH197" i="12"/>
  <c r="BG197" i="12"/>
  <c r="BF197" i="12"/>
  <c r="T197" i="12"/>
  <c r="R197" i="12"/>
  <c r="P197" i="12"/>
  <c r="BI196" i="12"/>
  <c r="BH196" i="12"/>
  <c r="BG196" i="12"/>
  <c r="BF196" i="12"/>
  <c r="T196" i="12"/>
  <c r="R196" i="12"/>
  <c r="P196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2" i="12"/>
  <c r="BH192" i="12"/>
  <c r="BG192" i="12"/>
  <c r="BF192" i="12"/>
  <c r="T192" i="12"/>
  <c r="R192" i="12"/>
  <c r="P192" i="12"/>
  <c r="BI191" i="12"/>
  <c r="BH191" i="12"/>
  <c r="BG191" i="12"/>
  <c r="BF191" i="12"/>
  <c r="T191" i="12"/>
  <c r="R191" i="12"/>
  <c r="P191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7" i="12"/>
  <c r="BH177" i="12"/>
  <c r="BG177" i="12"/>
  <c r="BF177" i="12"/>
  <c r="T177" i="12"/>
  <c r="R177" i="12"/>
  <c r="P177" i="12"/>
  <c r="BI176" i="12"/>
  <c r="BH176" i="12"/>
  <c r="BG176" i="12"/>
  <c r="BF176" i="12"/>
  <c r="T176" i="12"/>
  <c r="R176" i="12"/>
  <c r="P176" i="12"/>
  <c r="BI175" i="12"/>
  <c r="BH175" i="12"/>
  <c r="BG175" i="12"/>
  <c r="BF175" i="12"/>
  <c r="T175" i="12"/>
  <c r="R175" i="12"/>
  <c r="P175" i="12"/>
  <c r="BI174" i="12"/>
  <c r="BH174" i="12"/>
  <c r="BG174" i="12"/>
  <c r="BF174" i="12"/>
  <c r="T174" i="12"/>
  <c r="R174" i="12"/>
  <c r="P174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61" i="12"/>
  <c r="BH161" i="12"/>
  <c r="BG161" i="12"/>
  <c r="BF161" i="12"/>
  <c r="T161" i="12"/>
  <c r="R161" i="12"/>
  <c r="P161" i="12"/>
  <c r="BI160" i="12"/>
  <c r="BH160" i="12"/>
  <c r="BG160" i="12"/>
  <c r="BF160" i="12"/>
  <c r="T160" i="12"/>
  <c r="R160" i="12"/>
  <c r="P160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3" i="12"/>
  <c r="BH143" i="12"/>
  <c r="BG143" i="12"/>
  <c r="BF143" i="12"/>
  <c r="T143" i="12"/>
  <c r="R143" i="12"/>
  <c r="P143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F122" i="12"/>
  <c r="E120" i="12"/>
  <c r="F89" i="12"/>
  <c r="E87" i="12"/>
  <c r="J24" i="12"/>
  <c r="E24" i="12"/>
  <c r="J125" i="12" s="1"/>
  <c r="J23" i="12"/>
  <c r="J21" i="12"/>
  <c r="E21" i="12"/>
  <c r="J91" i="12" s="1"/>
  <c r="J124" i="12"/>
  <c r="J20" i="12"/>
  <c r="J18" i="12"/>
  <c r="E18" i="12"/>
  <c r="F92" i="12" s="1"/>
  <c r="J17" i="12"/>
  <c r="J15" i="12"/>
  <c r="E15" i="12"/>
  <c r="F124" i="12"/>
  <c r="J14" i="12"/>
  <c r="J12" i="12"/>
  <c r="J122" i="12"/>
  <c r="E7" i="12"/>
  <c r="E118" i="12" s="1"/>
  <c r="J37" i="11"/>
  <c r="J36" i="11"/>
  <c r="AY104" i="1"/>
  <c r="J35" i="11"/>
  <c r="AX104" i="1" s="1"/>
  <c r="BI317" i="11"/>
  <c r="BH317" i="11"/>
  <c r="BG317" i="11"/>
  <c r="BF317" i="11"/>
  <c r="T317" i="11"/>
  <c r="T316" i="11"/>
  <c r="R317" i="11"/>
  <c r="R316" i="11" s="1"/>
  <c r="P317" i="11"/>
  <c r="P316" i="11" s="1"/>
  <c r="BI315" i="11"/>
  <c r="BH315" i="11"/>
  <c r="BG315" i="11"/>
  <c r="BF315" i="11"/>
  <c r="T315" i="11"/>
  <c r="T314" i="11" s="1"/>
  <c r="R315" i="11"/>
  <c r="R314" i="11" s="1"/>
  <c r="P315" i="11"/>
  <c r="P314" i="11" s="1"/>
  <c r="BI313" i="11"/>
  <c r="BH313" i="11"/>
  <c r="BG313" i="11"/>
  <c r="BF313" i="11"/>
  <c r="T313" i="11"/>
  <c r="T312" i="11" s="1"/>
  <c r="R313" i="11"/>
  <c r="R312" i="11" s="1"/>
  <c r="P313" i="11"/>
  <c r="P312" i="11"/>
  <c r="BI311" i="11"/>
  <c r="BH311" i="11"/>
  <c r="BG311" i="11"/>
  <c r="BF311" i="11"/>
  <c r="T311" i="11"/>
  <c r="R311" i="11"/>
  <c r="P311" i="11"/>
  <c r="BI310" i="11"/>
  <c r="BH310" i="11"/>
  <c r="BG310" i="11"/>
  <c r="BF310" i="11"/>
  <c r="T310" i="11"/>
  <c r="R310" i="11"/>
  <c r="P310" i="11"/>
  <c r="BI309" i="11"/>
  <c r="BH309" i="11"/>
  <c r="BG309" i="11"/>
  <c r="BF309" i="11"/>
  <c r="T309" i="11"/>
  <c r="R309" i="11"/>
  <c r="P309" i="11"/>
  <c r="BI308" i="11"/>
  <c r="BH308" i="11"/>
  <c r="BG308" i="11"/>
  <c r="BF308" i="11"/>
  <c r="T308" i="11"/>
  <c r="R308" i="11"/>
  <c r="P308" i="11"/>
  <c r="BI307" i="11"/>
  <c r="BH307" i="11"/>
  <c r="BG307" i="11"/>
  <c r="BF307" i="11"/>
  <c r="T307" i="11"/>
  <c r="R307" i="11"/>
  <c r="P307" i="11"/>
  <c r="BI306" i="11"/>
  <c r="BH306" i="11"/>
  <c r="BG306" i="11"/>
  <c r="BF306" i="11"/>
  <c r="T306" i="11"/>
  <c r="R306" i="11"/>
  <c r="P306" i="11"/>
  <c r="BI305" i="11"/>
  <c r="BH305" i="11"/>
  <c r="BG305" i="11"/>
  <c r="BF305" i="11"/>
  <c r="T305" i="11"/>
  <c r="R305" i="11"/>
  <c r="P305" i="11"/>
  <c r="BI304" i="11"/>
  <c r="BH304" i="11"/>
  <c r="BG304" i="11"/>
  <c r="BF304" i="11"/>
  <c r="T304" i="11"/>
  <c r="R304" i="11"/>
  <c r="P304" i="11"/>
  <c r="BI303" i="11"/>
  <c r="BH303" i="11"/>
  <c r="BG303" i="11"/>
  <c r="BF303" i="11"/>
  <c r="T303" i="11"/>
  <c r="R303" i="11"/>
  <c r="P303" i="11"/>
  <c r="BI302" i="11"/>
  <c r="BH302" i="11"/>
  <c r="BG302" i="11"/>
  <c r="BF302" i="11"/>
  <c r="T302" i="11"/>
  <c r="R302" i="11"/>
  <c r="P302" i="11"/>
  <c r="BI301" i="11"/>
  <c r="BH301" i="11"/>
  <c r="BG301" i="11"/>
  <c r="BF301" i="11"/>
  <c r="T301" i="11"/>
  <c r="R301" i="11"/>
  <c r="P301" i="11"/>
  <c r="BI300" i="11"/>
  <c r="BH300" i="11"/>
  <c r="BG300" i="11"/>
  <c r="BF300" i="11"/>
  <c r="T300" i="11"/>
  <c r="R300" i="11"/>
  <c r="P300" i="11"/>
  <c r="BI299" i="11"/>
  <c r="BH299" i="11"/>
  <c r="BG299" i="11"/>
  <c r="BF299" i="11"/>
  <c r="T299" i="11"/>
  <c r="R299" i="11"/>
  <c r="P299" i="11"/>
  <c r="BI298" i="11"/>
  <c r="BH298" i="11"/>
  <c r="BG298" i="11"/>
  <c r="BF298" i="11"/>
  <c r="T298" i="11"/>
  <c r="R298" i="11"/>
  <c r="P298" i="11"/>
  <c r="BI297" i="11"/>
  <c r="BH297" i="11"/>
  <c r="BG297" i="11"/>
  <c r="BF297" i="11"/>
  <c r="T297" i="11"/>
  <c r="R297" i="11"/>
  <c r="P297" i="11"/>
  <c r="BI296" i="11"/>
  <c r="BH296" i="11"/>
  <c r="BG296" i="11"/>
  <c r="BF296" i="11"/>
  <c r="T296" i="11"/>
  <c r="R296" i="11"/>
  <c r="P296" i="11"/>
  <c r="BI295" i="11"/>
  <c r="BH295" i="11"/>
  <c r="BG295" i="11"/>
  <c r="BF295" i="11"/>
  <c r="T295" i="11"/>
  <c r="R295" i="11"/>
  <c r="P295" i="11"/>
  <c r="BI294" i="11"/>
  <c r="BH294" i="11"/>
  <c r="BG294" i="11"/>
  <c r="BF294" i="11"/>
  <c r="T294" i="11"/>
  <c r="R294" i="11"/>
  <c r="P294" i="11"/>
  <c r="BI293" i="11"/>
  <c r="BH293" i="11"/>
  <c r="BG293" i="11"/>
  <c r="BF293" i="11"/>
  <c r="T293" i="11"/>
  <c r="R293" i="11"/>
  <c r="P293" i="11"/>
  <c r="BI292" i="11"/>
  <c r="BH292" i="11"/>
  <c r="BG292" i="11"/>
  <c r="BF292" i="11"/>
  <c r="T292" i="11"/>
  <c r="R292" i="11"/>
  <c r="P292" i="11"/>
  <c r="BI291" i="11"/>
  <c r="BH291" i="11"/>
  <c r="BG291" i="11"/>
  <c r="BF291" i="11"/>
  <c r="T291" i="11"/>
  <c r="R291" i="11"/>
  <c r="P291" i="11"/>
  <c r="BI290" i="11"/>
  <c r="BH290" i="11"/>
  <c r="BG290" i="11"/>
  <c r="BF290" i="11"/>
  <c r="T290" i="11"/>
  <c r="R290" i="11"/>
  <c r="P290" i="11"/>
  <c r="BI289" i="11"/>
  <c r="BH289" i="11"/>
  <c r="BG289" i="11"/>
  <c r="BF289" i="11"/>
  <c r="T289" i="11"/>
  <c r="R289" i="11"/>
  <c r="P289" i="11"/>
  <c r="BI288" i="11"/>
  <c r="BH288" i="11"/>
  <c r="BG288" i="11"/>
  <c r="BF288" i="11"/>
  <c r="T288" i="11"/>
  <c r="R288" i="11"/>
  <c r="P288" i="11"/>
  <c r="BI287" i="11"/>
  <c r="BH287" i="11"/>
  <c r="BG287" i="11"/>
  <c r="BF287" i="11"/>
  <c r="T287" i="11"/>
  <c r="R287" i="11"/>
  <c r="P287" i="11"/>
  <c r="BI286" i="11"/>
  <c r="BH286" i="11"/>
  <c r="BG286" i="11"/>
  <c r="BF286" i="11"/>
  <c r="T286" i="11"/>
  <c r="R286" i="11"/>
  <c r="P286" i="11"/>
  <c r="BI285" i="11"/>
  <c r="BH285" i="11"/>
  <c r="BG285" i="11"/>
  <c r="BF285" i="11"/>
  <c r="T285" i="11"/>
  <c r="R285" i="11"/>
  <c r="P285" i="11"/>
  <c r="BI284" i="11"/>
  <c r="BH284" i="11"/>
  <c r="BG284" i="11"/>
  <c r="BF284" i="11"/>
  <c r="T284" i="11"/>
  <c r="R284" i="11"/>
  <c r="P284" i="11"/>
  <c r="BI283" i="11"/>
  <c r="BH283" i="11"/>
  <c r="BG283" i="11"/>
  <c r="BF283" i="11"/>
  <c r="T283" i="11"/>
  <c r="R283" i="11"/>
  <c r="P283" i="11"/>
  <c r="BI282" i="11"/>
  <c r="BH282" i="11"/>
  <c r="BG282" i="11"/>
  <c r="BF282" i="11"/>
  <c r="T282" i="11"/>
  <c r="R282" i="11"/>
  <c r="P282" i="11"/>
  <c r="BI281" i="11"/>
  <c r="BH281" i="11"/>
  <c r="BG281" i="11"/>
  <c r="BF281" i="11"/>
  <c r="T281" i="11"/>
  <c r="R281" i="11"/>
  <c r="P281" i="11"/>
  <c r="BI280" i="11"/>
  <c r="BH280" i="11"/>
  <c r="BG280" i="11"/>
  <c r="BF280" i="11"/>
  <c r="T280" i="11"/>
  <c r="R280" i="11"/>
  <c r="P280" i="11"/>
  <c r="BI279" i="11"/>
  <c r="BH279" i="11"/>
  <c r="BG279" i="11"/>
  <c r="BF279" i="11"/>
  <c r="T279" i="11"/>
  <c r="R279" i="11"/>
  <c r="P279" i="11"/>
  <c r="BI278" i="11"/>
  <c r="BH278" i="11"/>
  <c r="BG278" i="11"/>
  <c r="BF278" i="11"/>
  <c r="T278" i="11"/>
  <c r="R278" i="11"/>
  <c r="P278" i="11"/>
  <c r="BI277" i="11"/>
  <c r="BH277" i="11"/>
  <c r="BG277" i="11"/>
  <c r="BF277" i="11"/>
  <c r="T277" i="11"/>
  <c r="R277" i="11"/>
  <c r="P277" i="11"/>
  <c r="BI276" i="11"/>
  <c r="BH276" i="11"/>
  <c r="BG276" i="11"/>
  <c r="BF276" i="11"/>
  <c r="T276" i="11"/>
  <c r="R276" i="11"/>
  <c r="P276" i="11"/>
  <c r="BI275" i="11"/>
  <c r="BH275" i="11"/>
  <c r="BG275" i="11"/>
  <c r="BF275" i="11"/>
  <c r="T275" i="11"/>
  <c r="R275" i="11"/>
  <c r="P275" i="11"/>
  <c r="BI274" i="11"/>
  <c r="BH274" i="11"/>
  <c r="BG274" i="11"/>
  <c r="BF274" i="11"/>
  <c r="T274" i="11"/>
  <c r="R274" i="11"/>
  <c r="P274" i="11"/>
  <c r="BI272" i="11"/>
  <c r="BH272" i="11"/>
  <c r="BG272" i="11"/>
  <c r="BF272" i="11"/>
  <c r="T272" i="11"/>
  <c r="R272" i="11"/>
  <c r="P272" i="11"/>
  <c r="BI271" i="11"/>
  <c r="BH271" i="11"/>
  <c r="BG271" i="11"/>
  <c r="BF271" i="11"/>
  <c r="T271" i="11"/>
  <c r="R271" i="11"/>
  <c r="P271" i="11"/>
  <c r="BI270" i="11"/>
  <c r="BH270" i="11"/>
  <c r="BG270" i="11"/>
  <c r="BF270" i="11"/>
  <c r="T270" i="11"/>
  <c r="R270" i="11"/>
  <c r="P270" i="11"/>
  <c r="BI269" i="11"/>
  <c r="BH269" i="11"/>
  <c r="BG269" i="11"/>
  <c r="BF269" i="11"/>
  <c r="T269" i="11"/>
  <c r="R269" i="11"/>
  <c r="P269" i="11"/>
  <c r="BI268" i="11"/>
  <c r="BH268" i="11"/>
  <c r="BG268" i="11"/>
  <c r="BF268" i="11"/>
  <c r="T268" i="11"/>
  <c r="R268" i="11"/>
  <c r="P268" i="11"/>
  <c r="BI267" i="11"/>
  <c r="BH267" i="11"/>
  <c r="BG267" i="11"/>
  <c r="BF267" i="11"/>
  <c r="T267" i="11"/>
  <c r="R267" i="11"/>
  <c r="P267" i="11"/>
  <c r="BI266" i="11"/>
  <c r="BH266" i="11"/>
  <c r="BG266" i="11"/>
  <c r="BF266" i="11"/>
  <c r="T266" i="11"/>
  <c r="R266" i="11"/>
  <c r="P266" i="11"/>
  <c r="BI265" i="11"/>
  <c r="BH265" i="11"/>
  <c r="BG265" i="11"/>
  <c r="BF265" i="11"/>
  <c r="T265" i="11"/>
  <c r="R265" i="11"/>
  <c r="P265" i="11"/>
  <c r="BI264" i="11"/>
  <c r="BH264" i="11"/>
  <c r="BG264" i="11"/>
  <c r="BF264" i="11"/>
  <c r="T264" i="11"/>
  <c r="R264" i="11"/>
  <c r="P264" i="11"/>
  <c r="BI263" i="11"/>
  <c r="BH263" i="11"/>
  <c r="BG263" i="11"/>
  <c r="BF263" i="11"/>
  <c r="T263" i="11"/>
  <c r="R263" i="11"/>
  <c r="P263" i="11"/>
  <c r="BI262" i="11"/>
  <c r="BH262" i="11"/>
  <c r="BG262" i="11"/>
  <c r="BF262" i="11"/>
  <c r="T262" i="11"/>
  <c r="R262" i="11"/>
  <c r="P262" i="11"/>
  <c r="BI261" i="11"/>
  <c r="BH261" i="11"/>
  <c r="BG261" i="11"/>
  <c r="BF261" i="11"/>
  <c r="T261" i="11"/>
  <c r="R261" i="11"/>
  <c r="P261" i="11"/>
  <c r="BI260" i="11"/>
  <c r="BH260" i="11"/>
  <c r="BG260" i="11"/>
  <c r="BF260" i="11"/>
  <c r="T260" i="11"/>
  <c r="R260" i="11"/>
  <c r="P260" i="11"/>
  <c r="BI259" i="11"/>
  <c r="BH259" i="11"/>
  <c r="BG259" i="11"/>
  <c r="BF259" i="11"/>
  <c r="T259" i="11"/>
  <c r="R259" i="11"/>
  <c r="P259" i="11"/>
  <c r="BI258" i="11"/>
  <c r="BH258" i="11"/>
  <c r="BG258" i="11"/>
  <c r="BF258" i="11"/>
  <c r="T258" i="11"/>
  <c r="R258" i="11"/>
  <c r="P258" i="11"/>
  <c r="BI257" i="11"/>
  <c r="BH257" i="11"/>
  <c r="BG257" i="11"/>
  <c r="BF257" i="11"/>
  <c r="T257" i="11"/>
  <c r="R257" i="11"/>
  <c r="P257" i="11"/>
  <c r="BI256" i="11"/>
  <c r="BH256" i="11"/>
  <c r="BG256" i="11"/>
  <c r="BF256" i="11"/>
  <c r="T256" i="11"/>
  <c r="R256" i="11"/>
  <c r="P256" i="11"/>
  <c r="BI255" i="11"/>
  <c r="BH255" i="11"/>
  <c r="BG255" i="11"/>
  <c r="BF255" i="11"/>
  <c r="T255" i="11"/>
  <c r="R255" i="11"/>
  <c r="P255" i="11"/>
  <c r="BI254" i="11"/>
  <c r="BH254" i="11"/>
  <c r="BG254" i="11"/>
  <c r="BF254" i="11"/>
  <c r="T254" i="11"/>
  <c r="R254" i="11"/>
  <c r="P254" i="11"/>
  <c r="BI253" i="11"/>
  <c r="BH253" i="11"/>
  <c r="BG253" i="11"/>
  <c r="BF253" i="11"/>
  <c r="T253" i="11"/>
  <c r="R253" i="11"/>
  <c r="P253" i="11"/>
  <c r="BI252" i="11"/>
  <c r="BH252" i="11"/>
  <c r="BG252" i="11"/>
  <c r="BF252" i="11"/>
  <c r="T252" i="11"/>
  <c r="R252" i="11"/>
  <c r="P252" i="11"/>
  <c r="BI251" i="11"/>
  <c r="BH251" i="11"/>
  <c r="BG251" i="11"/>
  <c r="BF251" i="11"/>
  <c r="T251" i="11"/>
  <c r="R251" i="11"/>
  <c r="P251" i="11"/>
  <c r="BI250" i="11"/>
  <c r="BH250" i="11"/>
  <c r="BG250" i="11"/>
  <c r="BF250" i="11"/>
  <c r="T250" i="11"/>
  <c r="R250" i="11"/>
  <c r="P250" i="11"/>
  <c r="BI249" i="11"/>
  <c r="BH249" i="11"/>
  <c r="BG249" i="11"/>
  <c r="BF249" i="11"/>
  <c r="T249" i="11"/>
  <c r="R249" i="11"/>
  <c r="P249" i="11"/>
  <c r="BI248" i="11"/>
  <c r="BH248" i="11"/>
  <c r="BG248" i="11"/>
  <c r="BF248" i="11"/>
  <c r="T248" i="11"/>
  <c r="R248" i="11"/>
  <c r="P248" i="11"/>
  <c r="BI247" i="11"/>
  <c r="BH247" i="11"/>
  <c r="BG247" i="11"/>
  <c r="BF247" i="11"/>
  <c r="T247" i="11"/>
  <c r="R247" i="11"/>
  <c r="P247" i="11"/>
  <c r="BI246" i="11"/>
  <c r="BH246" i="11"/>
  <c r="BG246" i="11"/>
  <c r="BF246" i="11"/>
  <c r="T246" i="11"/>
  <c r="R246" i="11"/>
  <c r="P246" i="11"/>
  <c r="BI245" i="11"/>
  <c r="BH245" i="11"/>
  <c r="BG245" i="11"/>
  <c r="BF245" i="11"/>
  <c r="T245" i="11"/>
  <c r="R245" i="11"/>
  <c r="P245" i="11"/>
  <c r="BI244" i="11"/>
  <c r="BH244" i="11"/>
  <c r="BG244" i="11"/>
  <c r="BF244" i="11"/>
  <c r="T244" i="11"/>
  <c r="R244" i="11"/>
  <c r="P244" i="11"/>
  <c r="BI243" i="11"/>
  <c r="BH243" i="11"/>
  <c r="BG243" i="11"/>
  <c r="BF243" i="11"/>
  <c r="T243" i="11"/>
  <c r="R243" i="11"/>
  <c r="P243" i="11"/>
  <c r="BI242" i="11"/>
  <c r="BH242" i="11"/>
  <c r="BG242" i="11"/>
  <c r="BF242" i="11"/>
  <c r="T242" i="11"/>
  <c r="R242" i="11"/>
  <c r="P242" i="11"/>
  <c r="BI241" i="11"/>
  <c r="BH241" i="11"/>
  <c r="BG241" i="11"/>
  <c r="BF241" i="11"/>
  <c r="T241" i="11"/>
  <c r="R241" i="11"/>
  <c r="P241" i="11"/>
  <c r="BI240" i="11"/>
  <c r="BH240" i="11"/>
  <c r="BG240" i="11"/>
  <c r="BF240" i="11"/>
  <c r="T240" i="11"/>
  <c r="R240" i="11"/>
  <c r="P240" i="11"/>
  <c r="BI239" i="11"/>
  <c r="BH239" i="11"/>
  <c r="BG239" i="11"/>
  <c r="BF239" i="11"/>
  <c r="T239" i="11"/>
  <c r="R239" i="11"/>
  <c r="P239" i="11"/>
  <c r="BI238" i="11"/>
  <c r="BH238" i="11"/>
  <c r="BG238" i="11"/>
  <c r="BF238" i="11"/>
  <c r="T238" i="11"/>
  <c r="R238" i="11"/>
  <c r="P238" i="11"/>
  <c r="BI237" i="11"/>
  <c r="BH237" i="11"/>
  <c r="BG237" i="11"/>
  <c r="BF237" i="11"/>
  <c r="T237" i="11"/>
  <c r="R237" i="11"/>
  <c r="P237" i="11"/>
  <c r="BI236" i="11"/>
  <c r="BH236" i="11"/>
  <c r="BG236" i="11"/>
  <c r="BF236" i="11"/>
  <c r="T236" i="11"/>
  <c r="R236" i="11"/>
  <c r="P236" i="11"/>
  <c r="BI235" i="11"/>
  <c r="BH235" i="11"/>
  <c r="BG235" i="11"/>
  <c r="BF235" i="11"/>
  <c r="T235" i="11"/>
  <c r="R235" i="11"/>
  <c r="P235" i="11"/>
  <c r="BI234" i="11"/>
  <c r="BH234" i="11"/>
  <c r="BG234" i="11"/>
  <c r="BF234" i="11"/>
  <c r="T234" i="11"/>
  <c r="R234" i="11"/>
  <c r="P234" i="11"/>
  <c r="BI233" i="11"/>
  <c r="BH233" i="11"/>
  <c r="BG233" i="11"/>
  <c r="BF233" i="11"/>
  <c r="T233" i="11"/>
  <c r="R233" i="11"/>
  <c r="P233" i="11"/>
  <c r="BI232" i="11"/>
  <c r="BH232" i="11"/>
  <c r="BG232" i="11"/>
  <c r="BF232" i="11"/>
  <c r="T232" i="11"/>
  <c r="R232" i="11"/>
  <c r="P232" i="11"/>
  <c r="BI231" i="11"/>
  <c r="BH231" i="11"/>
  <c r="BG231" i="11"/>
  <c r="BF231" i="11"/>
  <c r="T231" i="11"/>
  <c r="R231" i="11"/>
  <c r="P231" i="11"/>
  <c r="BI230" i="11"/>
  <c r="BH230" i="11"/>
  <c r="BG230" i="11"/>
  <c r="BF230" i="11"/>
  <c r="T230" i="11"/>
  <c r="R230" i="11"/>
  <c r="P230" i="11"/>
  <c r="BI229" i="11"/>
  <c r="BH229" i="11"/>
  <c r="BG229" i="11"/>
  <c r="BF229" i="11"/>
  <c r="T229" i="11"/>
  <c r="R229" i="11"/>
  <c r="P229" i="11"/>
  <c r="BI228" i="11"/>
  <c r="BH228" i="11"/>
  <c r="BG228" i="11"/>
  <c r="BF228" i="11"/>
  <c r="T228" i="11"/>
  <c r="R228" i="11"/>
  <c r="P228" i="11"/>
  <c r="BI227" i="11"/>
  <c r="BH227" i="11"/>
  <c r="BG227" i="11"/>
  <c r="BF227" i="11"/>
  <c r="T227" i="11"/>
  <c r="R227" i="11"/>
  <c r="P227" i="11"/>
  <c r="BI226" i="11"/>
  <c r="BH226" i="11"/>
  <c r="BG226" i="11"/>
  <c r="BF226" i="11"/>
  <c r="T226" i="11"/>
  <c r="R226" i="11"/>
  <c r="P226" i="11"/>
  <c r="BI225" i="11"/>
  <c r="BH225" i="11"/>
  <c r="BG225" i="11"/>
  <c r="BF225" i="11"/>
  <c r="T225" i="11"/>
  <c r="R225" i="11"/>
  <c r="P225" i="11"/>
  <c r="BI224" i="11"/>
  <c r="BH224" i="11"/>
  <c r="BG224" i="11"/>
  <c r="BF224" i="11"/>
  <c r="T224" i="11"/>
  <c r="R224" i="11"/>
  <c r="P224" i="11"/>
  <c r="BI223" i="11"/>
  <c r="BH223" i="11"/>
  <c r="BG223" i="11"/>
  <c r="BF223" i="11"/>
  <c r="T223" i="11"/>
  <c r="R223" i="11"/>
  <c r="P223" i="11"/>
  <c r="BI222" i="11"/>
  <c r="BH222" i="11"/>
  <c r="BG222" i="11"/>
  <c r="BF222" i="11"/>
  <c r="T222" i="11"/>
  <c r="R222" i="11"/>
  <c r="P222" i="11"/>
  <c r="BI221" i="11"/>
  <c r="BH221" i="11"/>
  <c r="BG221" i="11"/>
  <c r="BF221" i="11"/>
  <c r="T221" i="11"/>
  <c r="R221" i="11"/>
  <c r="P221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7" i="11"/>
  <c r="BH217" i="11"/>
  <c r="BG217" i="11"/>
  <c r="BF217" i="11"/>
  <c r="T217" i="11"/>
  <c r="R217" i="11"/>
  <c r="P217" i="11"/>
  <c r="BI216" i="11"/>
  <c r="BH216" i="11"/>
  <c r="BG216" i="11"/>
  <c r="BF216" i="11"/>
  <c r="T216" i="11"/>
  <c r="R216" i="11"/>
  <c r="P216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3" i="11"/>
  <c r="BH213" i="11"/>
  <c r="BG213" i="11"/>
  <c r="BF213" i="11"/>
  <c r="T213" i="11"/>
  <c r="R213" i="11"/>
  <c r="P213" i="11"/>
  <c r="BI212" i="11"/>
  <c r="BH212" i="11"/>
  <c r="BG212" i="11"/>
  <c r="BF212" i="11"/>
  <c r="T212" i="11"/>
  <c r="R212" i="11"/>
  <c r="P212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8" i="11"/>
  <c r="BH208" i="11"/>
  <c r="BG208" i="11"/>
  <c r="BF208" i="11"/>
  <c r="T208" i="11"/>
  <c r="R208" i="11"/>
  <c r="P208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4" i="11"/>
  <c r="BH204" i="11"/>
  <c r="BG204" i="11"/>
  <c r="BF204" i="11"/>
  <c r="T204" i="11"/>
  <c r="R204" i="11"/>
  <c r="P204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6" i="11"/>
  <c r="BH186" i="11"/>
  <c r="BG186" i="11"/>
  <c r="BF186" i="11"/>
  <c r="T186" i="11"/>
  <c r="R186" i="11"/>
  <c r="P186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F120" i="11"/>
  <c r="E118" i="11"/>
  <c r="F89" i="11"/>
  <c r="E87" i="11"/>
  <c r="J24" i="11"/>
  <c r="E24" i="11"/>
  <c r="J92" i="11" s="1"/>
  <c r="J23" i="11"/>
  <c r="J21" i="11"/>
  <c r="E21" i="11"/>
  <c r="J91" i="11"/>
  <c r="J20" i="11"/>
  <c r="J18" i="11"/>
  <c r="E18" i="11"/>
  <c r="F123" i="11" s="1"/>
  <c r="J17" i="11"/>
  <c r="J15" i="11"/>
  <c r="E15" i="11"/>
  <c r="F91" i="11"/>
  <c r="J14" i="11"/>
  <c r="J12" i="11"/>
  <c r="J120" i="11" s="1"/>
  <c r="E7" i="11"/>
  <c r="E116" i="11" s="1"/>
  <c r="J37" i="10"/>
  <c r="J36" i="10"/>
  <c r="AY103" i="1"/>
  <c r="J35" i="10"/>
  <c r="AX103" i="1"/>
  <c r="BI272" i="10"/>
  <c r="BH272" i="10"/>
  <c r="BG272" i="10"/>
  <c r="BF272" i="10"/>
  <c r="T272" i="10"/>
  <c r="R272" i="10"/>
  <c r="P272" i="10"/>
  <c r="BI271" i="10"/>
  <c r="BH271" i="10"/>
  <c r="BG271" i="10"/>
  <c r="BF271" i="10"/>
  <c r="T271" i="10"/>
  <c r="R271" i="10"/>
  <c r="P271" i="10"/>
  <c r="BI268" i="10"/>
  <c r="BH268" i="10"/>
  <c r="BG268" i="10"/>
  <c r="BF268" i="10"/>
  <c r="T268" i="10"/>
  <c r="R268" i="10"/>
  <c r="P268" i="10"/>
  <c r="BI267" i="10"/>
  <c r="BH267" i="10"/>
  <c r="BG267" i="10"/>
  <c r="BF267" i="10"/>
  <c r="T267" i="10"/>
  <c r="R267" i="10"/>
  <c r="P267" i="10"/>
  <c r="BI265" i="10"/>
  <c r="BH265" i="10"/>
  <c r="BG265" i="10"/>
  <c r="BF265" i="10"/>
  <c r="T265" i="10"/>
  <c r="R265" i="10"/>
  <c r="P265" i="10"/>
  <c r="BI264" i="10"/>
  <c r="BH264" i="10"/>
  <c r="BG264" i="10"/>
  <c r="BF264" i="10"/>
  <c r="T264" i="10"/>
  <c r="R264" i="10"/>
  <c r="P264" i="10"/>
  <c r="BI261" i="10"/>
  <c r="BH261" i="10"/>
  <c r="BG261" i="10"/>
  <c r="BF261" i="10"/>
  <c r="T261" i="10"/>
  <c r="R261" i="10"/>
  <c r="P261" i="10"/>
  <c r="BI253" i="10"/>
  <c r="BH253" i="10"/>
  <c r="BG253" i="10"/>
  <c r="BF253" i="10"/>
  <c r="T253" i="10"/>
  <c r="R253" i="10"/>
  <c r="P253" i="10"/>
  <c r="BI247" i="10"/>
  <c r="BH247" i="10"/>
  <c r="BG247" i="10"/>
  <c r="BF247" i="10"/>
  <c r="T247" i="10"/>
  <c r="R247" i="10"/>
  <c r="P247" i="10"/>
  <c r="BI243" i="10"/>
  <c r="BH243" i="10"/>
  <c r="BG243" i="10"/>
  <c r="BF243" i="10"/>
  <c r="T243" i="10"/>
  <c r="R243" i="10"/>
  <c r="P243" i="10"/>
  <c r="BI236" i="10"/>
  <c r="BH236" i="10"/>
  <c r="BG236" i="10"/>
  <c r="BF236" i="10"/>
  <c r="T236" i="10"/>
  <c r="R236" i="10"/>
  <c r="P236" i="10"/>
  <c r="BI229" i="10"/>
  <c r="BH229" i="10"/>
  <c r="BG229" i="10"/>
  <c r="BF229" i="10"/>
  <c r="T229" i="10"/>
  <c r="R229" i="10"/>
  <c r="P229" i="10"/>
  <c r="BI222" i="10"/>
  <c r="BH222" i="10"/>
  <c r="BG222" i="10"/>
  <c r="BF222" i="10"/>
  <c r="T222" i="10"/>
  <c r="R222" i="10"/>
  <c r="P222" i="10"/>
  <c r="BI211" i="10"/>
  <c r="BH211" i="10"/>
  <c r="BG211" i="10"/>
  <c r="BF211" i="10"/>
  <c r="T211" i="10"/>
  <c r="R211" i="10"/>
  <c r="P211" i="10"/>
  <c r="BI200" i="10"/>
  <c r="BH200" i="10"/>
  <c r="BG200" i="10"/>
  <c r="BF200" i="10"/>
  <c r="T200" i="10"/>
  <c r="R200" i="10"/>
  <c r="P200" i="10"/>
  <c r="BI189" i="10"/>
  <c r="BH189" i="10"/>
  <c r="BG189" i="10"/>
  <c r="BF189" i="10"/>
  <c r="T189" i="10"/>
  <c r="R189" i="10"/>
  <c r="P189" i="10"/>
  <c r="BI186" i="10"/>
  <c r="BH186" i="10"/>
  <c r="BG186" i="10"/>
  <c r="BF186" i="10"/>
  <c r="T186" i="10"/>
  <c r="R186" i="10"/>
  <c r="P186" i="10"/>
  <c r="BI178" i="10"/>
  <c r="BH178" i="10"/>
  <c r="BG178" i="10"/>
  <c r="BF178" i="10"/>
  <c r="T178" i="10"/>
  <c r="R178" i="10"/>
  <c r="P178" i="10"/>
  <c r="BI165" i="10"/>
  <c r="BH165" i="10"/>
  <c r="BG165" i="10"/>
  <c r="BF165" i="10"/>
  <c r="T165" i="10"/>
  <c r="R165" i="10"/>
  <c r="P165" i="10"/>
  <c r="BI153" i="10"/>
  <c r="BH153" i="10"/>
  <c r="BG153" i="10"/>
  <c r="BF153" i="10"/>
  <c r="T153" i="10"/>
  <c r="R153" i="10"/>
  <c r="P153" i="10"/>
  <c r="BI142" i="10"/>
  <c r="BH142" i="10"/>
  <c r="BG142" i="10"/>
  <c r="BF142" i="10"/>
  <c r="T142" i="10"/>
  <c r="R142" i="10"/>
  <c r="P142" i="10"/>
  <c r="BI126" i="10"/>
  <c r="BH126" i="10"/>
  <c r="BG126" i="10"/>
  <c r="BF126" i="10"/>
  <c r="T126" i="10"/>
  <c r="R126" i="10"/>
  <c r="P126" i="10"/>
  <c r="F117" i="10"/>
  <c r="E115" i="10"/>
  <c r="F89" i="10"/>
  <c r="E87" i="10"/>
  <c r="J24" i="10"/>
  <c r="E24" i="10"/>
  <c r="J120" i="10" s="1"/>
  <c r="J23" i="10"/>
  <c r="J21" i="10"/>
  <c r="E21" i="10"/>
  <c r="J119" i="10"/>
  <c r="J20" i="10"/>
  <c r="J18" i="10"/>
  <c r="E18" i="10"/>
  <c r="F120" i="10" s="1"/>
  <c r="J17" i="10"/>
  <c r="J15" i="10"/>
  <c r="E15" i="10"/>
  <c r="F91" i="10"/>
  <c r="J14" i="10"/>
  <c r="J12" i="10"/>
  <c r="J89" i="10" s="1"/>
  <c r="E7" i="10"/>
  <c r="E113" i="10" s="1"/>
  <c r="J37" i="9"/>
  <c r="J36" i="9"/>
  <c r="AY102" i="1"/>
  <c r="J35" i="9"/>
  <c r="AX102" i="1" s="1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F112" i="9"/>
  <c r="E110" i="9"/>
  <c r="F89" i="9"/>
  <c r="E87" i="9"/>
  <c r="J24" i="9"/>
  <c r="E24" i="9"/>
  <c r="J92" i="9"/>
  <c r="J23" i="9"/>
  <c r="J21" i="9"/>
  <c r="E21" i="9"/>
  <c r="J114" i="9" s="1"/>
  <c r="J20" i="9"/>
  <c r="J18" i="9"/>
  <c r="E18" i="9"/>
  <c r="F92" i="9"/>
  <c r="J17" i="9"/>
  <c r="J15" i="9"/>
  <c r="E15" i="9"/>
  <c r="F114" i="9" s="1"/>
  <c r="J14" i="9"/>
  <c r="J12" i="9"/>
  <c r="J89" i="9" s="1"/>
  <c r="E7" i="9"/>
  <c r="E108" i="9" s="1"/>
  <c r="J37" i="8"/>
  <c r="J36" i="8"/>
  <c r="AY101" i="1" s="1"/>
  <c r="J35" i="8"/>
  <c r="AX101" i="1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T130" i="8"/>
  <c r="R131" i="8"/>
  <c r="R130" i="8" s="1"/>
  <c r="P131" i="8"/>
  <c r="P130" i="8" s="1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F114" i="8"/>
  <c r="E112" i="8"/>
  <c r="F89" i="8"/>
  <c r="E87" i="8"/>
  <c r="J24" i="8"/>
  <c r="E24" i="8"/>
  <c r="J117" i="8"/>
  <c r="J23" i="8"/>
  <c r="J21" i="8"/>
  <c r="E21" i="8"/>
  <c r="J116" i="8" s="1"/>
  <c r="J20" i="8"/>
  <c r="J18" i="8"/>
  <c r="E18" i="8"/>
  <c r="F117" i="8"/>
  <c r="J17" i="8"/>
  <c r="J15" i="8"/>
  <c r="E15" i="8"/>
  <c r="F91" i="8" s="1"/>
  <c r="J14" i="8"/>
  <c r="J12" i="8"/>
  <c r="J89" i="8" s="1"/>
  <c r="E7" i="8"/>
  <c r="E110" i="8" s="1"/>
  <c r="J37" i="7"/>
  <c r="J36" i="7"/>
  <c r="AY100" i="1" s="1"/>
  <c r="J35" i="7"/>
  <c r="AX100" i="1" s="1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F112" i="7"/>
  <c r="E110" i="7"/>
  <c r="F89" i="7"/>
  <c r="E87" i="7"/>
  <c r="J24" i="7"/>
  <c r="E24" i="7"/>
  <c r="J92" i="7"/>
  <c r="J23" i="7"/>
  <c r="J21" i="7"/>
  <c r="E21" i="7"/>
  <c r="J114" i="7" s="1"/>
  <c r="J20" i="7"/>
  <c r="J18" i="7"/>
  <c r="E18" i="7"/>
  <c r="F115" i="7"/>
  <c r="J17" i="7"/>
  <c r="J15" i="7"/>
  <c r="E15" i="7"/>
  <c r="F114" i="7" s="1"/>
  <c r="J14" i="7"/>
  <c r="J12" i="7"/>
  <c r="J112" i="7" s="1"/>
  <c r="E7" i="7"/>
  <c r="E108" i="7" s="1"/>
  <c r="J37" i="6"/>
  <c r="J36" i="6"/>
  <c r="AY99" i="1" s="1"/>
  <c r="J35" i="6"/>
  <c r="AX99" i="1"/>
  <c r="BI164" i="6"/>
  <c r="BH164" i="6"/>
  <c r="BG164" i="6"/>
  <c r="BF164" i="6"/>
  <c r="T164" i="6"/>
  <c r="T163" i="6" s="1"/>
  <c r="R164" i="6"/>
  <c r="R163" i="6"/>
  <c r="P164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47" i="6"/>
  <c r="BH147" i="6"/>
  <c r="BG147" i="6"/>
  <c r="BF147" i="6"/>
  <c r="T147" i="6"/>
  <c r="T146" i="6"/>
  <c r="R147" i="6"/>
  <c r="R146" i="6"/>
  <c r="P147" i="6"/>
  <c r="P146" i="6"/>
  <c r="BI143" i="6"/>
  <c r="BH143" i="6"/>
  <c r="BG143" i="6"/>
  <c r="BF143" i="6"/>
  <c r="T143" i="6"/>
  <c r="R143" i="6"/>
  <c r="P143" i="6"/>
  <c r="BI138" i="6"/>
  <c r="BH138" i="6"/>
  <c r="BG138" i="6"/>
  <c r="BF138" i="6"/>
  <c r="T138" i="6"/>
  <c r="R138" i="6"/>
  <c r="P138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4" i="6"/>
  <c r="BH124" i="6"/>
  <c r="BG124" i="6"/>
  <c r="BF124" i="6"/>
  <c r="T124" i="6"/>
  <c r="R124" i="6"/>
  <c r="P124" i="6"/>
  <c r="F115" i="6"/>
  <c r="E113" i="6"/>
  <c r="F89" i="6"/>
  <c r="E87" i="6"/>
  <c r="J24" i="6"/>
  <c r="E24" i="6"/>
  <c r="J118" i="6" s="1"/>
  <c r="J23" i="6"/>
  <c r="J21" i="6"/>
  <c r="E21" i="6"/>
  <c r="J91" i="6"/>
  <c r="J20" i="6"/>
  <c r="J18" i="6"/>
  <c r="E18" i="6"/>
  <c r="F92" i="6" s="1"/>
  <c r="J17" i="6"/>
  <c r="J15" i="6"/>
  <c r="E15" i="6"/>
  <c r="F117" i="6"/>
  <c r="J14" i="6"/>
  <c r="J12" i="6"/>
  <c r="J115" i="6" s="1"/>
  <c r="E7" i="6"/>
  <c r="E85" i="6" s="1"/>
  <c r="J37" i="5"/>
  <c r="J36" i="5"/>
  <c r="AY98" i="1"/>
  <c r="J35" i="5"/>
  <c r="AX98" i="1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T122" i="5" s="1"/>
  <c r="T121" i="5" s="1"/>
  <c r="R123" i="5"/>
  <c r="R122" i="5"/>
  <c r="R121" i="5"/>
  <c r="P123" i="5"/>
  <c r="P122" i="5" s="1"/>
  <c r="P121" i="5" s="1"/>
  <c r="F114" i="5"/>
  <c r="E112" i="5"/>
  <c r="F89" i="5"/>
  <c r="E87" i="5"/>
  <c r="J24" i="5"/>
  <c r="E24" i="5"/>
  <c r="J117" i="5" s="1"/>
  <c r="J23" i="5"/>
  <c r="J21" i="5"/>
  <c r="E21" i="5"/>
  <c r="J91" i="5"/>
  <c r="J20" i="5"/>
  <c r="J18" i="5"/>
  <c r="E18" i="5"/>
  <c r="F92" i="5" s="1"/>
  <c r="J17" i="5"/>
  <c r="J15" i="5"/>
  <c r="E15" i="5"/>
  <c r="F116" i="5"/>
  <c r="J14" i="5"/>
  <c r="J12" i="5"/>
  <c r="J89" i="5" s="1"/>
  <c r="E7" i="5"/>
  <c r="E85" i="5" s="1"/>
  <c r="J37" i="4"/>
  <c r="J36" i="4"/>
  <c r="AY97" i="1"/>
  <c r="J35" i="4"/>
  <c r="AX97" i="1"/>
  <c r="BI1466" i="4"/>
  <c r="BH1466" i="4"/>
  <c r="BG1466" i="4"/>
  <c r="BF1466" i="4"/>
  <c r="T1466" i="4"/>
  <c r="R1466" i="4"/>
  <c r="P1466" i="4"/>
  <c r="BI1464" i="4"/>
  <c r="BH1464" i="4"/>
  <c r="BG1464" i="4"/>
  <c r="BF1464" i="4"/>
  <c r="T1464" i="4"/>
  <c r="R1464" i="4"/>
  <c r="P1464" i="4"/>
  <c r="BI1460" i="4"/>
  <c r="BH1460" i="4"/>
  <c r="BG1460" i="4"/>
  <c r="BF1460" i="4"/>
  <c r="T1460" i="4"/>
  <c r="R1460" i="4"/>
  <c r="P1460" i="4"/>
  <c r="BI1453" i="4"/>
  <c r="BH1453" i="4"/>
  <c r="BG1453" i="4"/>
  <c r="BF1453" i="4"/>
  <c r="T1453" i="4"/>
  <c r="R1453" i="4"/>
  <c r="P1453" i="4"/>
  <c r="BI1452" i="4"/>
  <c r="BH1452" i="4"/>
  <c r="BG1452" i="4"/>
  <c r="BF1452" i="4"/>
  <c r="T1452" i="4"/>
  <c r="R1452" i="4"/>
  <c r="P1452" i="4"/>
  <c r="BI1449" i="4"/>
  <c r="BH1449" i="4"/>
  <c r="BG1449" i="4"/>
  <c r="BF1449" i="4"/>
  <c r="T1449" i="4"/>
  <c r="R1449" i="4"/>
  <c r="P1449" i="4"/>
  <c r="BI1448" i="4"/>
  <c r="BH1448" i="4"/>
  <c r="BG1448" i="4"/>
  <c r="BF1448" i="4"/>
  <c r="T1448" i="4"/>
  <c r="R1448" i="4"/>
  <c r="P1448" i="4"/>
  <c r="BI1447" i="4"/>
  <c r="BH1447" i="4"/>
  <c r="BG1447" i="4"/>
  <c r="BF1447" i="4"/>
  <c r="T1447" i="4"/>
  <c r="R1447" i="4"/>
  <c r="P1447" i="4"/>
  <c r="BI1446" i="4"/>
  <c r="BH1446" i="4"/>
  <c r="BG1446" i="4"/>
  <c r="BF1446" i="4"/>
  <c r="T1446" i="4"/>
  <c r="R1446" i="4"/>
  <c r="P1446" i="4"/>
  <c r="BI1440" i="4"/>
  <c r="BH1440" i="4"/>
  <c r="BG1440" i="4"/>
  <c r="BF1440" i="4"/>
  <c r="T1440" i="4"/>
  <c r="R1440" i="4"/>
  <c r="P1440" i="4"/>
  <c r="BI1438" i="4"/>
  <c r="BH1438" i="4"/>
  <c r="BG1438" i="4"/>
  <c r="BF1438" i="4"/>
  <c r="T1438" i="4"/>
  <c r="R1438" i="4"/>
  <c r="P1438" i="4"/>
  <c r="BI1416" i="4"/>
  <c r="BH1416" i="4"/>
  <c r="BG1416" i="4"/>
  <c r="BF1416" i="4"/>
  <c r="T1416" i="4"/>
  <c r="R1416" i="4"/>
  <c r="P1416" i="4"/>
  <c r="BI1412" i="4"/>
  <c r="BH1412" i="4"/>
  <c r="BG1412" i="4"/>
  <c r="BF1412" i="4"/>
  <c r="T1412" i="4"/>
  <c r="R1412" i="4"/>
  <c r="P1412" i="4"/>
  <c r="BI1398" i="4"/>
  <c r="BH1398" i="4"/>
  <c r="BG1398" i="4"/>
  <c r="BF1398" i="4"/>
  <c r="T1398" i="4"/>
  <c r="R1398" i="4"/>
  <c r="P1398" i="4"/>
  <c r="BI1396" i="4"/>
  <c r="BH1396" i="4"/>
  <c r="BG1396" i="4"/>
  <c r="BF1396" i="4"/>
  <c r="T1396" i="4"/>
  <c r="R1396" i="4"/>
  <c r="P1396" i="4"/>
  <c r="BI1369" i="4"/>
  <c r="BH1369" i="4"/>
  <c r="BG1369" i="4"/>
  <c r="BF1369" i="4"/>
  <c r="T1369" i="4"/>
  <c r="R1369" i="4"/>
  <c r="P1369" i="4"/>
  <c r="BI1365" i="4"/>
  <c r="BH1365" i="4"/>
  <c r="BG1365" i="4"/>
  <c r="BF1365" i="4"/>
  <c r="T1365" i="4"/>
  <c r="R1365" i="4"/>
  <c r="P1365" i="4"/>
  <c r="BI1364" i="4"/>
  <c r="BH1364" i="4"/>
  <c r="BG1364" i="4"/>
  <c r="BF1364" i="4"/>
  <c r="T1364" i="4"/>
  <c r="R1364" i="4"/>
  <c r="P1364" i="4"/>
  <c r="BI1363" i="4"/>
  <c r="BH1363" i="4"/>
  <c r="BG1363" i="4"/>
  <c r="BF1363" i="4"/>
  <c r="T1363" i="4"/>
  <c r="R1363" i="4"/>
  <c r="P1363" i="4"/>
  <c r="BI1361" i="4"/>
  <c r="BH1361" i="4"/>
  <c r="BG1361" i="4"/>
  <c r="BF1361" i="4"/>
  <c r="T1361" i="4"/>
  <c r="R1361" i="4"/>
  <c r="P1361" i="4"/>
  <c r="BI1358" i="4"/>
  <c r="BH1358" i="4"/>
  <c r="BG1358" i="4"/>
  <c r="BF1358" i="4"/>
  <c r="T1358" i="4"/>
  <c r="R1358" i="4"/>
  <c r="P1358" i="4"/>
  <c r="BI1355" i="4"/>
  <c r="BH1355" i="4"/>
  <c r="BG1355" i="4"/>
  <c r="BF1355" i="4"/>
  <c r="T1355" i="4"/>
  <c r="R1355" i="4"/>
  <c r="P1355" i="4"/>
  <c r="BI1351" i="4"/>
  <c r="BH1351" i="4"/>
  <c r="BG1351" i="4"/>
  <c r="BF1351" i="4"/>
  <c r="T1351" i="4"/>
  <c r="R1351" i="4"/>
  <c r="P1351" i="4"/>
  <c r="BI1349" i="4"/>
  <c r="BH1349" i="4"/>
  <c r="BG1349" i="4"/>
  <c r="BF1349" i="4"/>
  <c r="T1349" i="4"/>
  <c r="R1349" i="4"/>
  <c r="P1349" i="4"/>
  <c r="BI1338" i="4"/>
  <c r="BH1338" i="4"/>
  <c r="BG1338" i="4"/>
  <c r="BF1338" i="4"/>
  <c r="T1338" i="4"/>
  <c r="R1338" i="4"/>
  <c r="P1338" i="4"/>
  <c r="BI1335" i="4"/>
  <c r="BH1335" i="4"/>
  <c r="BG1335" i="4"/>
  <c r="BF1335" i="4"/>
  <c r="T1335" i="4"/>
  <c r="R1335" i="4"/>
  <c r="P1335" i="4"/>
  <c r="BI1330" i="4"/>
  <c r="BH1330" i="4"/>
  <c r="BG1330" i="4"/>
  <c r="BF1330" i="4"/>
  <c r="T1330" i="4"/>
  <c r="R1330" i="4"/>
  <c r="P1330" i="4"/>
  <c r="BI1292" i="4"/>
  <c r="BH1292" i="4"/>
  <c r="BG1292" i="4"/>
  <c r="BF1292" i="4"/>
  <c r="T1292" i="4"/>
  <c r="R1292" i="4"/>
  <c r="P1292" i="4"/>
  <c r="BI1283" i="4"/>
  <c r="BH1283" i="4"/>
  <c r="BG1283" i="4"/>
  <c r="BF1283" i="4"/>
  <c r="T1283" i="4"/>
  <c r="R1283" i="4"/>
  <c r="P1283" i="4"/>
  <c r="BI1281" i="4"/>
  <c r="BH1281" i="4"/>
  <c r="BG1281" i="4"/>
  <c r="BF1281" i="4"/>
  <c r="T1281" i="4"/>
  <c r="R1281" i="4"/>
  <c r="P1281" i="4"/>
  <c r="BI1279" i="4"/>
  <c r="BH1279" i="4"/>
  <c r="BG1279" i="4"/>
  <c r="BF1279" i="4"/>
  <c r="T1279" i="4"/>
  <c r="R1279" i="4"/>
  <c r="P1279" i="4"/>
  <c r="BI1274" i="4"/>
  <c r="BH1274" i="4"/>
  <c r="BG1274" i="4"/>
  <c r="BF1274" i="4"/>
  <c r="T1274" i="4"/>
  <c r="R1274" i="4"/>
  <c r="P1274" i="4"/>
  <c r="BI1272" i="4"/>
  <c r="BH1272" i="4"/>
  <c r="BG1272" i="4"/>
  <c r="BF1272" i="4"/>
  <c r="T1272" i="4"/>
  <c r="R1272" i="4"/>
  <c r="P1272" i="4"/>
  <c r="BI1270" i="4"/>
  <c r="BH1270" i="4"/>
  <c r="BG1270" i="4"/>
  <c r="BF1270" i="4"/>
  <c r="T1270" i="4"/>
  <c r="R1270" i="4"/>
  <c r="P1270" i="4"/>
  <c r="BI1268" i="4"/>
  <c r="BH1268" i="4"/>
  <c r="BG1268" i="4"/>
  <c r="BF1268" i="4"/>
  <c r="T1268" i="4"/>
  <c r="R1268" i="4"/>
  <c r="P1268" i="4"/>
  <c r="BI1265" i="4"/>
  <c r="BH1265" i="4"/>
  <c r="BG1265" i="4"/>
  <c r="BF1265" i="4"/>
  <c r="T1265" i="4"/>
  <c r="R1265" i="4"/>
  <c r="P1265" i="4"/>
  <c r="BI1255" i="4"/>
  <c r="BH1255" i="4"/>
  <c r="BG1255" i="4"/>
  <c r="BF1255" i="4"/>
  <c r="T1255" i="4"/>
  <c r="R1255" i="4"/>
  <c r="P1255" i="4"/>
  <c r="BI1254" i="4"/>
  <c r="BH1254" i="4"/>
  <c r="BG1254" i="4"/>
  <c r="BF1254" i="4"/>
  <c r="T1254" i="4"/>
  <c r="R1254" i="4"/>
  <c r="P1254" i="4"/>
  <c r="BI1252" i="4"/>
  <c r="BH1252" i="4"/>
  <c r="BG1252" i="4"/>
  <c r="BF1252" i="4"/>
  <c r="T1252" i="4"/>
  <c r="R1252" i="4"/>
  <c r="P1252" i="4"/>
  <c r="BI1250" i="4"/>
  <c r="BH1250" i="4"/>
  <c r="BG1250" i="4"/>
  <c r="BF1250" i="4"/>
  <c r="T1250" i="4"/>
  <c r="R1250" i="4"/>
  <c r="P1250" i="4"/>
  <c r="BI1246" i="4"/>
  <c r="BH1246" i="4"/>
  <c r="BG1246" i="4"/>
  <c r="BF1246" i="4"/>
  <c r="T1246" i="4"/>
  <c r="R1246" i="4"/>
  <c r="P1246" i="4"/>
  <c r="BI1245" i="4"/>
  <c r="BH1245" i="4"/>
  <c r="BG1245" i="4"/>
  <c r="BF1245" i="4"/>
  <c r="T1245" i="4"/>
  <c r="R1245" i="4"/>
  <c r="P1245" i="4"/>
  <c r="BI1234" i="4"/>
  <c r="BH1234" i="4"/>
  <c r="BG1234" i="4"/>
  <c r="BF1234" i="4"/>
  <c r="T1234" i="4"/>
  <c r="R1234" i="4"/>
  <c r="P1234" i="4"/>
  <c r="BI1231" i="4"/>
  <c r="BH1231" i="4"/>
  <c r="BG1231" i="4"/>
  <c r="BF1231" i="4"/>
  <c r="T1231" i="4"/>
  <c r="R1231" i="4"/>
  <c r="P1231" i="4"/>
  <c r="BI1228" i="4"/>
  <c r="BH1228" i="4"/>
  <c r="BG1228" i="4"/>
  <c r="BF1228" i="4"/>
  <c r="T1228" i="4"/>
  <c r="R1228" i="4"/>
  <c r="P1228" i="4"/>
  <c r="BI1224" i="4"/>
  <c r="BH1224" i="4"/>
  <c r="BG1224" i="4"/>
  <c r="BF1224" i="4"/>
  <c r="T1224" i="4"/>
  <c r="R1224" i="4"/>
  <c r="P1224" i="4"/>
  <c r="BI1220" i="4"/>
  <c r="BH1220" i="4"/>
  <c r="BG1220" i="4"/>
  <c r="BF1220" i="4"/>
  <c r="T1220" i="4"/>
  <c r="R1220" i="4"/>
  <c r="P1220" i="4"/>
  <c r="BI1216" i="4"/>
  <c r="BH1216" i="4"/>
  <c r="BG1216" i="4"/>
  <c r="BF1216" i="4"/>
  <c r="T1216" i="4"/>
  <c r="R1216" i="4"/>
  <c r="P1216" i="4"/>
  <c r="BI1215" i="4"/>
  <c r="BH1215" i="4"/>
  <c r="BG1215" i="4"/>
  <c r="BF1215" i="4"/>
  <c r="T1215" i="4"/>
  <c r="R1215" i="4"/>
  <c r="P1215" i="4"/>
  <c r="BI1214" i="4"/>
  <c r="BH1214" i="4"/>
  <c r="BG1214" i="4"/>
  <c r="BF1214" i="4"/>
  <c r="T1214" i="4"/>
  <c r="R1214" i="4"/>
  <c r="P1214" i="4"/>
  <c r="BI1213" i="4"/>
  <c r="BH1213" i="4"/>
  <c r="BG1213" i="4"/>
  <c r="BF1213" i="4"/>
  <c r="T1213" i="4"/>
  <c r="R1213" i="4"/>
  <c r="P1213" i="4"/>
  <c r="BI1212" i="4"/>
  <c r="BH1212" i="4"/>
  <c r="BG1212" i="4"/>
  <c r="BF1212" i="4"/>
  <c r="T1212" i="4"/>
  <c r="R1212" i="4"/>
  <c r="P1212" i="4"/>
  <c r="BI1211" i="4"/>
  <c r="BH1211" i="4"/>
  <c r="BG1211" i="4"/>
  <c r="BF1211" i="4"/>
  <c r="T1211" i="4"/>
  <c r="R1211" i="4"/>
  <c r="P1211" i="4"/>
  <c r="BI1210" i="4"/>
  <c r="BH1210" i="4"/>
  <c r="BG1210" i="4"/>
  <c r="BF1210" i="4"/>
  <c r="T1210" i="4"/>
  <c r="R1210" i="4"/>
  <c r="P1210" i="4"/>
  <c r="BI1209" i="4"/>
  <c r="BH1209" i="4"/>
  <c r="BG1209" i="4"/>
  <c r="BF1209" i="4"/>
  <c r="T1209" i="4"/>
  <c r="R1209" i="4"/>
  <c r="P1209" i="4"/>
  <c r="BI1187" i="4"/>
  <c r="BH1187" i="4"/>
  <c r="BG1187" i="4"/>
  <c r="BF1187" i="4"/>
  <c r="T1187" i="4"/>
  <c r="R1187" i="4"/>
  <c r="P1187" i="4"/>
  <c r="BI1186" i="4"/>
  <c r="BH1186" i="4"/>
  <c r="BG1186" i="4"/>
  <c r="BF1186" i="4"/>
  <c r="T1186" i="4"/>
  <c r="R1186" i="4"/>
  <c r="P1186" i="4"/>
  <c r="BI1183" i="4"/>
  <c r="BH1183" i="4"/>
  <c r="BG1183" i="4"/>
  <c r="BF1183" i="4"/>
  <c r="T1183" i="4"/>
  <c r="R1183" i="4"/>
  <c r="P1183" i="4"/>
  <c r="BI1182" i="4"/>
  <c r="BH1182" i="4"/>
  <c r="BG1182" i="4"/>
  <c r="BF1182" i="4"/>
  <c r="T1182" i="4"/>
  <c r="R1182" i="4"/>
  <c r="P1182" i="4"/>
  <c r="BI1181" i="4"/>
  <c r="BH1181" i="4"/>
  <c r="BG1181" i="4"/>
  <c r="BF1181" i="4"/>
  <c r="T1181" i="4"/>
  <c r="R1181" i="4"/>
  <c r="P1181" i="4"/>
  <c r="BI1180" i="4"/>
  <c r="BH1180" i="4"/>
  <c r="BG1180" i="4"/>
  <c r="BF1180" i="4"/>
  <c r="T1180" i="4"/>
  <c r="R1180" i="4"/>
  <c r="P1180" i="4"/>
  <c r="BI1179" i="4"/>
  <c r="BH1179" i="4"/>
  <c r="BG1179" i="4"/>
  <c r="BF1179" i="4"/>
  <c r="T1179" i="4"/>
  <c r="R1179" i="4"/>
  <c r="P1179" i="4"/>
  <c r="BI1178" i="4"/>
  <c r="BH1178" i="4"/>
  <c r="BG1178" i="4"/>
  <c r="BF1178" i="4"/>
  <c r="T1178" i="4"/>
  <c r="R1178" i="4"/>
  <c r="P1178" i="4"/>
  <c r="BI1176" i="4"/>
  <c r="BH1176" i="4"/>
  <c r="BG1176" i="4"/>
  <c r="BF1176" i="4"/>
  <c r="T1176" i="4"/>
  <c r="R1176" i="4"/>
  <c r="P1176" i="4"/>
  <c r="BI1173" i="4"/>
  <c r="BH1173" i="4"/>
  <c r="BG1173" i="4"/>
  <c r="BF1173" i="4"/>
  <c r="T1173" i="4"/>
  <c r="R1173" i="4"/>
  <c r="P1173" i="4"/>
  <c r="BI1171" i="4"/>
  <c r="BH1171" i="4"/>
  <c r="BG1171" i="4"/>
  <c r="BF1171" i="4"/>
  <c r="T1171" i="4"/>
  <c r="R1171" i="4"/>
  <c r="P1171" i="4"/>
  <c r="BI1163" i="4"/>
  <c r="BH1163" i="4"/>
  <c r="BG1163" i="4"/>
  <c r="BF1163" i="4"/>
  <c r="T1163" i="4"/>
  <c r="R1163" i="4"/>
  <c r="P1163" i="4"/>
  <c r="BI1155" i="4"/>
  <c r="BH1155" i="4"/>
  <c r="BG1155" i="4"/>
  <c r="BF1155" i="4"/>
  <c r="T1155" i="4"/>
  <c r="R1155" i="4"/>
  <c r="P1155" i="4"/>
  <c r="BI1153" i="4"/>
  <c r="BH1153" i="4"/>
  <c r="BG1153" i="4"/>
  <c r="BF1153" i="4"/>
  <c r="T1153" i="4"/>
  <c r="R1153" i="4"/>
  <c r="P1153" i="4"/>
  <c r="BI1151" i="4"/>
  <c r="BH1151" i="4"/>
  <c r="BG1151" i="4"/>
  <c r="BF1151" i="4"/>
  <c r="T1151" i="4"/>
  <c r="R1151" i="4"/>
  <c r="P1151" i="4"/>
  <c r="BI1149" i="4"/>
  <c r="BH1149" i="4"/>
  <c r="BG1149" i="4"/>
  <c r="BF1149" i="4"/>
  <c r="T1149" i="4"/>
  <c r="R1149" i="4"/>
  <c r="P1149" i="4"/>
  <c r="BI1148" i="4"/>
  <c r="BH1148" i="4"/>
  <c r="BG1148" i="4"/>
  <c r="BF1148" i="4"/>
  <c r="T1148" i="4"/>
  <c r="R1148" i="4"/>
  <c r="P1148" i="4"/>
  <c r="BI1147" i="4"/>
  <c r="BH1147" i="4"/>
  <c r="BG1147" i="4"/>
  <c r="BF1147" i="4"/>
  <c r="T1147" i="4"/>
  <c r="R1147" i="4"/>
  <c r="P1147" i="4"/>
  <c r="BI1146" i="4"/>
  <c r="BH1146" i="4"/>
  <c r="BG1146" i="4"/>
  <c r="BF1146" i="4"/>
  <c r="T1146" i="4"/>
  <c r="R1146" i="4"/>
  <c r="P1146" i="4"/>
  <c r="BI1142" i="4"/>
  <c r="BH1142" i="4"/>
  <c r="BG1142" i="4"/>
  <c r="BF1142" i="4"/>
  <c r="T1142" i="4"/>
  <c r="R1142" i="4"/>
  <c r="P1142" i="4"/>
  <c r="BI1141" i="4"/>
  <c r="BH1141" i="4"/>
  <c r="BG1141" i="4"/>
  <c r="BF1141" i="4"/>
  <c r="T1141" i="4"/>
  <c r="R1141" i="4"/>
  <c r="P1141" i="4"/>
  <c r="BI1137" i="4"/>
  <c r="BH1137" i="4"/>
  <c r="BG1137" i="4"/>
  <c r="BF1137" i="4"/>
  <c r="T1137" i="4"/>
  <c r="R1137" i="4"/>
  <c r="P1137" i="4"/>
  <c r="BI1136" i="4"/>
  <c r="BH1136" i="4"/>
  <c r="BG1136" i="4"/>
  <c r="BF1136" i="4"/>
  <c r="T1136" i="4"/>
  <c r="R1136" i="4"/>
  <c r="P1136" i="4"/>
  <c r="BI1127" i="4"/>
  <c r="BH1127" i="4"/>
  <c r="BG1127" i="4"/>
  <c r="BF1127" i="4"/>
  <c r="T1127" i="4"/>
  <c r="R1127" i="4"/>
  <c r="P1127" i="4"/>
  <c r="BI1126" i="4"/>
  <c r="BH1126" i="4"/>
  <c r="BG1126" i="4"/>
  <c r="BF1126" i="4"/>
  <c r="T1126" i="4"/>
  <c r="R1126" i="4"/>
  <c r="P1126" i="4"/>
  <c r="BI1125" i="4"/>
  <c r="BH1125" i="4"/>
  <c r="BG1125" i="4"/>
  <c r="BF1125" i="4"/>
  <c r="T1125" i="4"/>
  <c r="R1125" i="4"/>
  <c r="P1125" i="4"/>
  <c r="BI1124" i="4"/>
  <c r="BH1124" i="4"/>
  <c r="BG1124" i="4"/>
  <c r="BF1124" i="4"/>
  <c r="T1124" i="4"/>
  <c r="R1124" i="4"/>
  <c r="P1124" i="4"/>
  <c r="BI1123" i="4"/>
  <c r="BH1123" i="4"/>
  <c r="BG1123" i="4"/>
  <c r="BF1123" i="4"/>
  <c r="T1123" i="4"/>
  <c r="R1123" i="4"/>
  <c r="P1123" i="4"/>
  <c r="BI1122" i="4"/>
  <c r="BH1122" i="4"/>
  <c r="BG1122" i="4"/>
  <c r="BF1122" i="4"/>
  <c r="T1122" i="4"/>
  <c r="R1122" i="4"/>
  <c r="P1122" i="4"/>
  <c r="BI1121" i="4"/>
  <c r="BH1121" i="4"/>
  <c r="BG1121" i="4"/>
  <c r="BF1121" i="4"/>
  <c r="T1121" i="4"/>
  <c r="R1121" i="4"/>
  <c r="P1121" i="4"/>
  <c r="BI1118" i="4"/>
  <c r="BH1118" i="4"/>
  <c r="BG1118" i="4"/>
  <c r="BF1118" i="4"/>
  <c r="T1118" i="4"/>
  <c r="R1118" i="4"/>
  <c r="P1118" i="4"/>
  <c r="BI1114" i="4"/>
  <c r="BH1114" i="4"/>
  <c r="BG1114" i="4"/>
  <c r="BF1114" i="4"/>
  <c r="T1114" i="4"/>
  <c r="R1114" i="4"/>
  <c r="P1114" i="4"/>
  <c r="BI1113" i="4"/>
  <c r="BH1113" i="4"/>
  <c r="BG1113" i="4"/>
  <c r="BF1113" i="4"/>
  <c r="T1113" i="4"/>
  <c r="R1113" i="4"/>
  <c r="P1113" i="4"/>
  <c r="BI1112" i="4"/>
  <c r="BH1112" i="4"/>
  <c r="BG1112" i="4"/>
  <c r="BF1112" i="4"/>
  <c r="T1112" i="4"/>
  <c r="R1112" i="4"/>
  <c r="P1112" i="4"/>
  <c r="BI1105" i="4"/>
  <c r="BH1105" i="4"/>
  <c r="BG1105" i="4"/>
  <c r="BF1105" i="4"/>
  <c r="T1105" i="4"/>
  <c r="R1105" i="4"/>
  <c r="P1105" i="4"/>
  <c r="BI1104" i="4"/>
  <c r="BH1104" i="4"/>
  <c r="BG1104" i="4"/>
  <c r="BF1104" i="4"/>
  <c r="T1104" i="4"/>
  <c r="R1104" i="4"/>
  <c r="P1104" i="4"/>
  <c r="BI1103" i="4"/>
  <c r="BH1103" i="4"/>
  <c r="BG1103" i="4"/>
  <c r="BF1103" i="4"/>
  <c r="T1103" i="4"/>
  <c r="R1103" i="4"/>
  <c r="P1103" i="4"/>
  <c r="BI1102" i="4"/>
  <c r="BH1102" i="4"/>
  <c r="BG1102" i="4"/>
  <c r="BF1102" i="4"/>
  <c r="T1102" i="4"/>
  <c r="R1102" i="4"/>
  <c r="P1102" i="4"/>
  <c r="BI1098" i="4"/>
  <c r="BH1098" i="4"/>
  <c r="BG1098" i="4"/>
  <c r="BF1098" i="4"/>
  <c r="T1098" i="4"/>
  <c r="R1098" i="4"/>
  <c r="P1098" i="4"/>
  <c r="BI1097" i="4"/>
  <c r="BH1097" i="4"/>
  <c r="BG1097" i="4"/>
  <c r="BF1097" i="4"/>
  <c r="T1097" i="4"/>
  <c r="R1097" i="4"/>
  <c r="P1097" i="4"/>
  <c r="BI1093" i="4"/>
  <c r="BH1093" i="4"/>
  <c r="BG1093" i="4"/>
  <c r="BF1093" i="4"/>
  <c r="T1093" i="4"/>
  <c r="R1093" i="4"/>
  <c r="P1093" i="4"/>
  <c r="BI1092" i="4"/>
  <c r="BH1092" i="4"/>
  <c r="BG1092" i="4"/>
  <c r="BF1092" i="4"/>
  <c r="T1092" i="4"/>
  <c r="R1092" i="4"/>
  <c r="P1092" i="4"/>
  <c r="BI1088" i="4"/>
  <c r="BH1088" i="4"/>
  <c r="BG1088" i="4"/>
  <c r="BF1088" i="4"/>
  <c r="T1088" i="4"/>
  <c r="R1088" i="4"/>
  <c r="P1088" i="4"/>
  <c r="BI1084" i="4"/>
  <c r="BH1084" i="4"/>
  <c r="BG1084" i="4"/>
  <c r="BF1084" i="4"/>
  <c r="T1084" i="4"/>
  <c r="R1084" i="4"/>
  <c r="P1084" i="4"/>
  <c r="BI1081" i="4"/>
  <c r="BH1081" i="4"/>
  <c r="BG1081" i="4"/>
  <c r="BF1081" i="4"/>
  <c r="T1081" i="4"/>
  <c r="R1081" i="4"/>
  <c r="P1081" i="4"/>
  <c r="BI1077" i="4"/>
  <c r="BH1077" i="4"/>
  <c r="BG1077" i="4"/>
  <c r="BF1077" i="4"/>
  <c r="T1077" i="4"/>
  <c r="R1077" i="4"/>
  <c r="P1077" i="4"/>
  <c r="BI1074" i="4"/>
  <c r="BH1074" i="4"/>
  <c r="BG1074" i="4"/>
  <c r="BF1074" i="4"/>
  <c r="T1074" i="4"/>
  <c r="R1074" i="4"/>
  <c r="P1074" i="4"/>
  <c r="BI1067" i="4"/>
  <c r="BH1067" i="4"/>
  <c r="BG1067" i="4"/>
  <c r="BF1067" i="4"/>
  <c r="T1067" i="4"/>
  <c r="R1067" i="4"/>
  <c r="P1067" i="4"/>
  <c r="BI1060" i="4"/>
  <c r="BH1060" i="4"/>
  <c r="BG1060" i="4"/>
  <c r="BF1060" i="4"/>
  <c r="T1060" i="4"/>
  <c r="R1060" i="4"/>
  <c r="P1060" i="4"/>
  <c r="BI1050" i="4"/>
  <c r="BH1050" i="4"/>
  <c r="BG1050" i="4"/>
  <c r="BF1050" i="4"/>
  <c r="T1050" i="4"/>
  <c r="R1050" i="4"/>
  <c r="P1050" i="4"/>
  <c r="BI1046" i="4"/>
  <c r="BH1046" i="4"/>
  <c r="BG1046" i="4"/>
  <c r="BF1046" i="4"/>
  <c r="T1046" i="4"/>
  <c r="R1046" i="4"/>
  <c r="P1046" i="4"/>
  <c r="BI1043" i="4"/>
  <c r="BH1043" i="4"/>
  <c r="BG1043" i="4"/>
  <c r="BF1043" i="4"/>
  <c r="T1043" i="4"/>
  <c r="R1043" i="4"/>
  <c r="P1043" i="4"/>
  <c r="BI1029" i="4"/>
  <c r="BH1029" i="4"/>
  <c r="BG1029" i="4"/>
  <c r="BF1029" i="4"/>
  <c r="T1029" i="4"/>
  <c r="R1029" i="4"/>
  <c r="P1029" i="4"/>
  <c r="BI1027" i="4"/>
  <c r="BH1027" i="4"/>
  <c r="BG1027" i="4"/>
  <c r="BF1027" i="4"/>
  <c r="T1027" i="4"/>
  <c r="R1027" i="4"/>
  <c r="P1027" i="4"/>
  <c r="BI1026" i="4"/>
  <c r="BH1026" i="4"/>
  <c r="BG1026" i="4"/>
  <c r="BF1026" i="4"/>
  <c r="T1026" i="4"/>
  <c r="R1026" i="4"/>
  <c r="P1026" i="4"/>
  <c r="BI1023" i="4"/>
  <c r="BH1023" i="4"/>
  <c r="BG1023" i="4"/>
  <c r="BF1023" i="4"/>
  <c r="T1023" i="4"/>
  <c r="R1023" i="4"/>
  <c r="P1023" i="4"/>
  <c r="BI1020" i="4"/>
  <c r="BH1020" i="4"/>
  <c r="BG1020" i="4"/>
  <c r="BF1020" i="4"/>
  <c r="T1020" i="4"/>
  <c r="R1020" i="4"/>
  <c r="P1020" i="4"/>
  <c r="BI1017" i="4"/>
  <c r="BH1017" i="4"/>
  <c r="BG1017" i="4"/>
  <c r="BF1017" i="4"/>
  <c r="T1017" i="4"/>
  <c r="R1017" i="4"/>
  <c r="P1017" i="4"/>
  <c r="BI1014" i="4"/>
  <c r="BH1014" i="4"/>
  <c r="BG1014" i="4"/>
  <c r="BF1014" i="4"/>
  <c r="T1014" i="4"/>
  <c r="R1014" i="4"/>
  <c r="P1014" i="4"/>
  <c r="BI1011" i="4"/>
  <c r="BH1011" i="4"/>
  <c r="BG1011" i="4"/>
  <c r="BF1011" i="4"/>
  <c r="T1011" i="4"/>
  <c r="R1011" i="4"/>
  <c r="P1011" i="4"/>
  <c r="BI1003" i="4"/>
  <c r="BH1003" i="4"/>
  <c r="BG1003" i="4"/>
  <c r="BF1003" i="4"/>
  <c r="T1003" i="4"/>
  <c r="R1003" i="4"/>
  <c r="P1003" i="4"/>
  <c r="BI995" i="4"/>
  <c r="BH995" i="4"/>
  <c r="BG995" i="4"/>
  <c r="BF995" i="4"/>
  <c r="T995" i="4"/>
  <c r="R995" i="4"/>
  <c r="P995" i="4"/>
  <c r="BI987" i="4"/>
  <c r="BH987" i="4"/>
  <c r="BG987" i="4"/>
  <c r="BF987" i="4"/>
  <c r="T987" i="4"/>
  <c r="R987" i="4"/>
  <c r="P987" i="4"/>
  <c r="BI985" i="4"/>
  <c r="BH985" i="4"/>
  <c r="BG985" i="4"/>
  <c r="BF985" i="4"/>
  <c r="T985" i="4"/>
  <c r="R985" i="4"/>
  <c r="P985" i="4"/>
  <c r="BI984" i="4"/>
  <c r="BH984" i="4"/>
  <c r="BG984" i="4"/>
  <c r="BF984" i="4"/>
  <c r="T984" i="4"/>
  <c r="R984" i="4"/>
  <c r="P984" i="4"/>
  <c r="BI978" i="4"/>
  <c r="BH978" i="4"/>
  <c r="BG978" i="4"/>
  <c r="BF978" i="4"/>
  <c r="T978" i="4"/>
  <c r="R978" i="4"/>
  <c r="P978" i="4"/>
  <c r="BI975" i="4"/>
  <c r="BH975" i="4"/>
  <c r="BG975" i="4"/>
  <c r="BF975" i="4"/>
  <c r="T975" i="4"/>
  <c r="R975" i="4"/>
  <c r="P975" i="4"/>
  <c r="BI974" i="4"/>
  <c r="BH974" i="4"/>
  <c r="BG974" i="4"/>
  <c r="BF974" i="4"/>
  <c r="T974" i="4"/>
  <c r="R974" i="4"/>
  <c r="P974" i="4"/>
  <c r="BI968" i="4"/>
  <c r="BH968" i="4"/>
  <c r="BG968" i="4"/>
  <c r="BF968" i="4"/>
  <c r="T968" i="4"/>
  <c r="R968" i="4"/>
  <c r="P968" i="4"/>
  <c r="BI967" i="4"/>
  <c r="BH967" i="4"/>
  <c r="BG967" i="4"/>
  <c r="BF967" i="4"/>
  <c r="T967" i="4"/>
  <c r="R967" i="4"/>
  <c r="P967" i="4"/>
  <c r="BI966" i="4"/>
  <c r="BH966" i="4"/>
  <c r="BG966" i="4"/>
  <c r="BF966" i="4"/>
  <c r="T966" i="4"/>
  <c r="R966" i="4"/>
  <c r="P966" i="4"/>
  <c r="BI965" i="4"/>
  <c r="BH965" i="4"/>
  <c r="BG965" i="4"/>
  <c r="BF965" i="4"/>
  <c r="T965" i="4"/>
  <c r="R965" i="4"/>
  <c r="P965" i="4"/>
  <c r="BI964" i="4"/>
  <c r="BH964" i="4"/>
  <c r="BG964" i="4"/>
  <c r="BF964" i="4"/>
  <c r="T964" i="4"/>
  <c r="R964" i="4"/>
  <c r="P964" i="4"/>
  <c r="BI963" i="4"/>
  <c r="BH963" i="4"/>
  <c r="BG963" i="4"/>
  <c r="BF963" i="4"/>
  <c r="T963" i="4"/>
  <c r="R963" i="4"/>
  <c r="P963" i="4"/>
  <c r="BI962" i="4"/>
  <c r="BH962" i="4"/>
  <c r="BG962" i="4"/>
  <c r="BF962" i="4"/>
  <c r="T962" i="4"/>
  <c r="R962" i="4"/>
  <c r="P962" i="4"/>
  <c r="BI961" i="4"/>
  <c r="BH961" i="4"/>
  <c r="BG961" i="4"/>
  <c r="BF961" i="4"/>
  <c r="T961" i="4"/>
  <c r="R961" i="4"/>
  <c r="P961" i="4"/>
  <c r="BI958" i="4"/>
  <c r="BH958" i="4"/>
  <c r="BG958" i="4"/>
  <c r="BF958" i="4"/>
  <c r="T958" i="4"/>
  <c r="R958" i="4"/>
  <c r="P958" i="4"/>
  <c r="BI955" i="4"/>
  <c r="BH955" i="4"/>
  <c r="BG955" i="4"/>
  <c r="BF955" i="4"/>
  <c r="T955" i="4"/>
  <c r="R955" i="4"/>
  <c r="P955" i="4"/>
  <c r="BI953" i="4"/>
  <c r="BH953" i="4"/>
  <c r="BG953" i="4"/>
  <c r="BF953" i="4"/>
  <c r="T953" i="4"/>
  <c r="R953" i="4"/>
  <c r="P953" i="4"/>
  <c r="BI950" i="4"/>
  <c r="BH950" i="4"/>
  <c r="BG950" i="4"/>
  <c r="BF950" i="4"/>
  <c r="T950" i="4"/>
  <c r="R950" i="4"/>
  <c r="P950" i="4"/>
  <c r="BI947" i="4"/>
  <c r="BH947" i="4"/>
  <c r="BG947" i="4"/>
  <c r="BF947" i="4"/>
  <c r="T947" i="4"/>
  <c r="R947" i="4"/>
  <c r="P947" i="4"/>
  <c r="BI938" i="4"/>
  <c r="BH938" i="4"/>
  <c r="BG938" i="4"/>
  <c r="BF938" i="4"/>
  <c r="T938" i="4"/>
  <c r="R938" i="4"/>
  <c r="P938" i="4"/>
  <c r="BI936" i="4"/>
  <c r="BH936" i="4"/>
  <c r="BG936" i="4"/>
  <c r="BF936" i="4"/>
  <c r="T936" i="4"/>
  <c r="R936" i="4"/>
  <c r="P936" i="4"/>
  <c r="BI919" i="4"/>
  <c r="BH919" i="4"/>
  <c r="BG919" i="4"/>
  <c r="BF919" i="4"/>
  <c r="T919" i="4"/>
  <c r="R919" i="4"/>
  <c r="P919" i="4"/>
  <c r="BI911" i="4"/>
  <c r="BH911" i="4"/>
  <c r="BG911" i="4"/>
  <c r="BF911" i="4"/>
  <c r="T911" i="4"/>
  <c r="R911" i="4"/>
  <c r="P911" i="4"/>
  <c r="BI907" i="4"/>
  <c r="BH907" i="4"/>
  <c r="BG907" i="4"/>
  <c r="BF907" i="4"/>
  <c r="T907" i="4"/>
  <c r="R907" i="4"/>
  <c r="P907" i="4"/>
  <c r="BI905" i="4"/>
  <c r="BH905" i="4"/>
  <c r="BG905" i="4"/>
  <c r="BF905" i="4"/>
  <c r="T905" i="4"/>
  <c r="R905" i="4"/>
  <c r="P905" i="4"/>
  <c r="BI903" i="4"/>
  <c r="BH903" i="4"/>
  <c r="BG903" i="4"/>
  <c r="BF903" i="4"/>
  <c r="T903" i="4"/>
  <c r="R903" i="4"/>
  <c r="P903" i="4"/>
  <c r="BI897" i="4"/>
  <c r="BH897" i="4"/>
  <c r="BG897" i="4"/>
  <c r="BF897" i="4"/>
  <c r="T897" i="4"/>
  <c r="R897" i="4"/>
  <c r="P897" i="4"/>
  <c r="BI892" i="4"/>
  <c r="BH892" i="4"/>
  <c r="BG892" i="4"/>
  <c r="BF892" i="4"/>
  <c r="T892" i="4"/>
  <c r="R892" i="4"/>
  <c r="P892" i="4"/>
  <c r="BI883" i="4"/>
  <c r="BH883" i="4"/>
  <c r="BG883" i="4"/>
  <c r="BF883" i="4"/>
  <c r="T883" i="4"/>
  <c r="R883" i="4"/>
  <c r="P883" i="4"/>
  <c r="BI880" i="4"/>
  <c r="BH880" i="4"/>
  <c r="BG880" i="4"/>
  <c r="BF880" i="4"/>
  <c r="T880" i="4"/>
  <c r="R880" i="4"/>
  <c r="P880" i="4"/>
  <c r="BI878" i="4"/>
  <c r="BH878" i="4"/>
  <c r="BG878" i="4"/>
  <c r="BF878" i="4"/>
  <c r="T878" i="4"/>
  <c r="R878" i="4"/>
  <c r="P878" i="4"/>
  <c r="BI877" i="4"/>
  <c r="BH877" i="4"/>
  <c r="BG877" i="4"/>
  <c r="BF877" i="4"/>
  <c r="T877" i="4"/>
  <c r="R877" i="4"/>
  <c r="P877" i="4"/>
  <c r="BI861" i="4"/>
  <c r="BH861" i="4"/>
  <c r="BG861" i="4"/>
  <c r="BF861" i="4"/>
  <c r="T861" i="4"/>
  <c r="R861" i="4"/>
  <c r="P861" i="4"/>
  <c r="BI858" i="4"/>
  <c r="BH858" i="4"/>
  <c r="BG858" i="4"/>
  <c r="BF858" i="4"/>
  <c r="T858" i="4"/>
  <c r="R858" i="4"/>
  <c r="P858" i="4"/>
  <c r="BI855" i="4"/>
  <c r="BH855" i="4"/>
  <c r="BG855" i="4"/>
  <c r="BF855" i="4"/>
  <c r="T855" i="4"/>
  <c r="R855" i="4"/>
  <c r="P855" i="4"/>
  <c r="BI850" i="4"/>
  <c r="BH850" i="4"/>
  <c r="BG850" i="4"/>
  <c r="BF850" i="4"/>
  <c r="T850" i="4"/>
  <c r="R850" i="4"/>
  <c r="P850" i="4"/>
  <c r="BI848" i="4"/>
  <c r="BH848" i="4"/>
  <c r="BG848" i="4"/>
  <c r="BF848" i="4"/>
  <c r="T848" i="4"/>
  <c r="R848" i="4"/>
  <c r="P848" i="4"/>
  <c r="BI844" i="4"/>
  <c r="BH844" i="4"/>
  <c r="BG844" i="4"/>
  <c r="BF844" i="4"/>
  <c r="T844" i="4"/>
  <c r="R844" i="4"/>
  <c r="P844" i="4"/>
  <c r="BI838" i="4"/>
  <c r="BH838" i="4"/>
  <c r="BG838" i="4"/>
  <c r="BF838" i="4"/>
  <c r="T838" i="4"/>
  <c r="T837" i="4"/>
  <c r="R838" i="4"/>
  <c r="R837" i="4" s="1"/>
  <c r="P838" i="4"/>
  <c r="P837" i="4"/>
  <c r="BI836" i="4"/>
  <c r="BH836" i="4"/>
  <c r="BG836" i="4"/>
  <c r="BF836" i="4"/>
  <c r="T836" i="4"/>
  <c r="R836" i="4"/>
  <c r="P836" i="4"/>
  <c r="BI825" i="4"/>
  <c r="BH825" i="4"/>
  <c r="BG825" i="4"/>
  <c r="BF825" i="4"/>
  <c r="T825" i="4"/>
  <c r="R825" i="4"/>
  <c r="P825" i="4"/>
  <c r="BI823" i="4"/>
  <c r="BH823" i="4"/>
  <c r="BG823" i="4"/>
  <c r="BF823" i="4"/>
  <c r="T823" i="4"/>
  <c r="R823" i="4"/>
  <c r="P823" i="4"/>
  <c r="BI821" i="4"/>
  <c r="BH821" i="4"/>
  <c r="BG821" i="4"/>
  <c r="BF821" i="4"/>
  <c r="T821" i="4"/>
  <c r="R821" i="4"/>
  <c r="P821" i="4"/>
  <c r="BI819" i="4"/>
  <c r="BH819" i="4"/>
  <c r="BG819" i="4"/>
  <c r="BF819" i="4"/>
  <c r="T819" i="4"/>
  <c r="R819" i="4"/>
  <c r="P819" i="4"/>
  <c r="BI810" i="4"/>
  <c r="BH810" i="4"/>
  <c r="BG810" i="4"/>
  <c r="BF810" i="4"/>
  <c r="T810" i="4"/>
  <c r="R810" i="4"/>
  <c r="P810" i="4"/>
  <c r="BI806" i="4"/>
  <c r="BH806" i="4"/>
  <c r="BG806" i="4"/>
  <c r="BF806" i="4"/>
  <c r="T806" i="4"/>
  <c r="R806" i="4"/>
  <c r="P806" i="4"/>
  <c r="BI800" i="4"/>
  <c r="BH800" i="4"/>
  <c r="BG800" i="4"/>
  <c r="BF800" i="4"/>
  <c r="T800" i="4"/>
  <c r="R800" i="4"/>
  <c r="P800" i="4"/>
  <c r="BI798" i="4"/>
  <c r="BH798" i="4"/>
  <c r="BG798" i="4"/>
  <c r="BF798" i="4"/>
  <c r="T798" i="4"/>
  <c r="R798" i="4"/>
  <c r="P798" i="4"/>
  <c r="BI795" i="4"/>
  <c r="BH795" i="4"/>
  <c r="BG795" i="4"/>
  <c r="BF795" i="4"/>
  <c r="T795" i="4"/>
  <c r="R795" i="4"/>
  <c r="P795" i="4"/>
  <c r="BI792" i="4"/>
  <c r="BH792" i="4"/>
  <c r="BG792" i="4"/>
  <c r="BF792" i="4"/>
  <c r="T792" i="4"/>
  <c r="R792" i="4"/>
  <c r="P792" i="4"/>
  <c r="BI790" i="4"/>
  <c r="BH790" i="4"/>
  <c r="BG790" i="4"/>
  <c r="BF790" i="4"/>
  <c r="T790" i="4"/>
  <c r="R790" i="4"/>
  <c r="P790" i="4"/>
  <c r="BI775" i="4"/>
  <c r="BH775" i="4"/>
  <c r="BG775" i="4"/>
  <c r="BF775" i="4"/>
  <c r="T775" i="4"/>
  <c r="R775" i="4"/>
  <c r="P775" i="4"/>
  <c r="BI773" i="4"/>
  <c r="BH773" i="4"/>
  <c r="BG773" i="4"/>
  <c r="BF773" i="4"/>
  <c r="T773" i="4"/>
  <c r="R773" i="4"/>
  <c r="P773" i="4"/>
  <c r="BI761" i="4"/>
  <c r="BH761" i="4"/>
  <c r="BG761" i="4"/>
  <c r="BF761" i="4"/>
  <c r="T761" i="4"/>
  <c r="R761" i="4"/>
  <c r="P761" i="4"/>
  <c r="BI759" i="4"/>
  <c r="BH759" i="4"/>
  <c r="BG759" i="4"/>
  <c r="BF759" i="4"/>
  <c r="T759" i="4"/>
  <c r="R759" i="4"/>
  <c r="P759" i="4"/>
  <c r="BI754" i="4"/>
  <c r="BH754" i="4"/>
  <c r="BG754" i="4"/>
  <c r="BF754" i="4"/>
  <c r="T754" i="4"/>
  <c r="R754" i="4"/>
  <c r="P754" i="4"/>
  <c r="BI752" i="4"/>
  <c r="BH752" i="4"/>
  <c r="BG752" i="4"/>
  <c r="BF752" i="4"/>
  <c r="T752" i="4"/>
  <c r="R752" i="4"/>
  <c r="P752" i="4"/>
  <c r="BI751" i="4"/>
  <c r="BH751" i="4"/>
  <c r="BG751" i="4"/>
  <c r="BF751" i="4"/>
  <c r="T751" i="4"/>
  <c r="R751" i="4"/>
  <c r="P751" i="4"/>
  <c r="BI749" i="4"/>
  <c r="BH749" i="4"/>
  <c r="BG749" i="4"/>
  <c r="BF749" i="4"/>
  <c r="T749" i="4"/>
  <c r="R749" i="4"/>
  <c r="P749" i="4"/>
  <c r="BI747" i="4"/>
  <c r="BH747" i="4"/>
  <c r="BG747" i="4"/>
  <c r="BF747" i="4"/>
  <c r="T747" i="4"/>
  <c r="R747" i="4"/>
  <c r="P747" i="4"/>
  <c r="BI745" i="4"/>
  <c r="BH745" i="4"/>
  <c r="BG745" i="4"/>
  <c r="BF745" i="4"/>
  <c r="T745" i="4"/>
  <c r="R745" i="4"/>
  <c r="P745" i="4"/>
  <c r="BI737" i="4"/>
  <c r="BH737" i="4"/>
  <c r="BG737" i="4"/>
  <c r="BF737" i="4"/>
  <c r="T737" i="4"/>
  <c r="R737" i="4"/>
  <c r="P737" i="4"/>
  <c r="BI735" i="4"/>
  <c r="BH735" i="4"/>
  <c r="BG735" i="4"/>
  <c r="BF735" i="4"/>
  <c r="T735" i="4"/>
  <c r="R735" i="4"/>
  <c r="P735" i="4"/>
  <c r="BI732" i="4"/>
  <c r="BH732" i="4"/>
  <c r="BG732" i="4"/>
  <c r="BF732" i="4"/>
  <c r="T732" i="4"/>
  <c r="R732" i="4"/>
  <c r="P732" i="4"/>
  <c r="BI730" i="4"/>
  <c r="BH730" i="4"/>
  <c r="BG730" i="4"/>
  <c r="BF730" i="4"/>
  <c r="T730" i="4"/>
  <c r="R730" i="4"/>
  <c r="P730" i="4"/>
  <c r="BI728" i="4"/>
  <c r="BH728" i="4"/>
  <c r="BG728" i="4"/>
  <c r="BF728" i="4"/>
  <c r="T728" i="4"/>
  <c r="R728" i="4"/>
  <c r="P728" i="4"/>
  <c r="BI726" i="4"/>
  <c r="BH726" i="4"/>
  <c r="BG726" i="4"/>
  <c r="BF726" i="4"/>
  <c r="T726" i="4"/>
  <c r="R726" i="4"/>
  <c r="P726" i="4"/>
  <c r="BI720" i="4"/>
  <c r="BH720" i="4"/>
  <c r="BG720" i="4"/>
  <c r="BF720" i="4"/>
  <c r="T720" i="4"/>
  <c r="R720" i="4"/>
  <c r="P720" i="4"/>
  <c r="BI718" i="4"/>
  <c r="BH718" i="4"/>
  <c r="BG718" i="4"/>
  <c r="BF718" i="4"/>
  <c r="T718" i="4"/>
  <c r="R718" i="4"/>
  <c r="P718" i="4"/>
  <c r="BI716" i="4"/>
  <c r="BH716" i="4"/>
  <c r="BG716" i="4"/>
  <c r="BF716" i="4"/>
  <c r="T716" i="4"/>
  <c r="R716" i="4"/>
  <c r="P716" i="4"/>
  <c r="BI710" i="4"/>
  <c r="BH710" i="4"/>
  <c r="BG710" i="4"/>
  <c r="BF710" i="4"/>
  <c r="T710" i="4"/>
  <c r="R710" i="4"/>
  <c r="P710" i="4"/>
  <c r="BI708" i="4"/>
  <c r="BH708" i="4"/>
  <c r="BG708" i="4"/>
  <c r="BF708" i="4"/>
  <c r="T708" i="4"/>
  <c r="R708" i="4"/>
  <c r="P708" i="4"/>
  <c r="BI706" i="4"/>
  <c r="BH706" i="4"/>
  <c r="BG706" i="4"/>
  <c r="BF706" i="4"/>
  <c r="T706" i="4"/>
  <c r="R706" i="4"/>
  <c r="P706" i="4"/>
  <c r="BI691" i="4"/>
  <c r="BH691" i="4"/>
  <c r="BG691" i="4"/>
  <c r="BF691" i="4"/>
  <c r="T691" i="4"/>
  <c r="R691" i="4"/>
  <c r="P691" i="4"/>
  <c r="BI689" i="4"/>
  <c r="BH689" i="4"/>
  <c r="BG689" i="4"/>
  <c r="BF689" i="4"/>
  <c r="T689" i="4"/>
  <c r="R689" i="4"/>
  <c r="P689" i="4"/>
  <c r="BI687" i="4"/>
  <c r="BH687" i="4"/>
  <c r="BG687" i="4"/>
  <c r="BF687" i="4"/>
  <c r="T687" i="4"/>
  <c r="R687" i="4"/>
  <c r="P687" i="4"/>
  <c r="BI686" i="4"/>
  <c r="BH686" i="4"/>
  <c r="BG686" i="4"/>
  <c r="BF686" i="4"/>
  <c r="T686" i="4"/>
  <c r="R686" i="4"/>
  <c r="P686" i="4"/>
  <c r="BI685" i="4"/>
  <c r="BH685" i="4"/>
  <c r="BG685" i="4"/>
  <c r="BF685" i="4"/>
  <c r="T685" i="4"/>
  <c r="R685" i="4"/>
  <c r="P685" i="4"/>
  <c r="BI682" i="4"/>
  <c r="BH682" i="4"/>
  <c r="BG682" i="4"/>
  <c r="BF682" i="4"/>
  <c r="T682" i="4"/>
  <c r="R682" i="4"/>
  <c r="P682" i="4"/>
  <c r="BI679" i="4"/>
  <c r="BH679" i="4"/>
  <c r="BG679" i="4"/>
  <c r="BF679" i="4"/>
  <c r="T679" i="4"/>
  <c r="R679" i="4"/>
  <c r="P679" i="4"/>
  <c r="BI677" i="4"/>
  <c r="BH677" i="4"/>
  <c r="BG677" i="4"/>
  <c r="BF677" i="4"/>
  <c r="T677" i="4"/>
  <c r="R677" i="4"/>
  <c r="P677" i="4"/>
  <c r="BI675" i="4"/>
  <c r="BH675" i="4"/>
  <c r="BG675" i="4"/>
  <c r="BF675" i="4"/>
  <c r="T675" i="4"/>
  <c r="R675" i="4"/>
  <c r="P675" i="4"/>
  <c r="BI672" i="4"/>
  <c r="BH672" i="4"/>
  <c r="BG672" i="4"/>
  <c r="BF672" i="4"/>
  <c r="T672" i="4"/>
  <c r="R672" i="4"/>
  <c r="P672" i="4"/>
  <c r="BI670" i="4"/>
  <c r="BH670" i="4"/>
  <c r="BG670" i="4"/>
  <c r="BF670" i="4"/>
  <c r="T670" i="4"/>
  <c r="R670" i="4"/>
  <c r="P670" i="4"/>
  <c r="BI667" i="4"/>
  <c r="BH667" i="4"/>
  <c r="BG667" i="4"/>
  <c r="BF667" i="4"/>
  <c r="T667" i="4"/>
  <c r="R667" i="4"/>
  <c r="P667" i="4"/>
  <c r="BI664" i="4"/>
  <c r="BH664" i="4"/>
  <c r="BG664" i="4"/>
  <c r="BF664" i="4"/>
  <c r="T664" i="4"/>
  <c r="T663" i="4"/>
  <c r="R664" i="4"/>
  <c r="R663" i="4"/>
  <c r="P664" i="4"/>
  <c r="P663" i="4"/>
  <c r="BI648" i="4"/>
  <c r="BH648" i="4"/>
  <c r="BG648" i="4"/>
  <c r="BF648" i="4"/>
  <c r="T648" i="4"/>
  <c r="R648" i="4"/>
  <c r="P648" i="4"/>
  <c r="BI647" i="4"/>
  <c r="BH647" i="4"/>
  <c r="BG647" i="4"/>
  <c r="BF647" i="4"/>
  <c r="T647" i="4"/>
  <c r="R647" i="4"/>
  <c r="P647" i="4"/>
  <c r="BI640" i="4"/>
  <c r="BH640" i="4"/>
  <c r="BG640" i="4"/>
  <c r="BF640" i="4"/>
  <c r="T640" i="4"/>
  <c r="R640" i="4"/>
  <c r="P640" i="4"/>
  <c r="BI637" i="4"/>
  <c r="BH637" i="4"/>
  <c r="BG637" i="4"/>
  <c r="BF637" i="4"/>
  <c r="T637" i="4"/>
  <c r="R637" i="4"/>
  <c r="P637" i="4"/>
  <c r="BI636" i="4"/>
  <c r="BH636" i="4"/>
  <c r="BG636" i="4"/>
  <c r="BF636" i="4"/>
  <c r="T636" i="4"/>
  <c r="R636" i="4"/>
  <c r="P636" i="4"/>
  <c r="BI635" i="4"/>
  <c r="BH635" i="4"/>
  <c r="BG635" i="4"/>
  <c r="BF635" i="4"/>
  <c r="T635" i="4"/>
  <c r="R635" i="4"/>
  <c r="P635" i="4"/>
  <c r="BI633" i="4"/>
  <c r="BH633" i="4"/>
  <c r="BG633" i="4"/>
  <c r="BF633" i="4"/>
  <c r="T633" i="4"/>
  <c r="R633" i="4"/>
  <c r="P633" i="4"/>
  <c r="BI631" i="4"/>
  <c r="BH631" i="4"/>
  <c r="BG631" i="4"/>
  <c r="BF631" i="4"/>
  <c r="T631" i="4"/>
  <c r="R631" i="4"/>
  <c r="P631" i="4"/>
  <c r="BI629" i="4"/>
  <c r="BH629" i="4"/>
  <c r="BG629" i="4"/>
  <c r="BF629" i="4"/>
  <c r="T629" i="4"/>
  <c r="R629" i="4"/>
  <c r="P629" i="4"/>
  <c r="BI624" i="4"/>
  <c r="BH624" i="4"/>
  <c r="BG624" i="4"/>
  <c r="BF624" i="4"/>
  <c r="T624" i="4"/>
  <c r="R624" i="4"/>
  <c r="P624" i="4"/>
  <c r="BI620" i="4"/>
  <c r="BH620" i="4"/>
  <c r="BG620" i="4"/>
  <c r="BF620" i="4"/>
  <c r="T620" i="4"/>
  <c r="R620" i="4"/>
  <c r="P620" i="4"/>
  <c r="BI616" i="4"/>
  <c r="BH616" i="4"/>
  <c r="BG616" i="4"/>
  <c r="BF616" i="4"/>
  <c r="T616" i="4"/>
  <c r="R616" i="4"/>
  <c r="P616" i="4"/>
  <c r="BI615" i="4"/>
  <c r="BH615" i="4"/>
  <c r="BG615" i="4"/>
  <c r="BF615" i="4"/>
  <c r="T615" i="4"/>
  <c r="R615" i="4"/>
  <c r="P615" i="4"/>
  <c r="BI609" i="4"/>
  <c r="BH609" i="4"/>
  <c r="BG609" i="4"/>
  <c r="BF609" i="4"/>
  <c r="T609" i="4"/>
  <c r="R609" i="4"/>
  <c r="P609" i="4"/>
  <c r="BI606" i="4"/>
  <c r="BH606" i="4"/>
  <c r="BG606" i="4"/>
  <c r="BF606" i="4"/>
  <c r="T606" i="4"/>
  <c r="R606" i="4"/>
  <c r="P606" i="4"/>
  <c r="BI600" i="4"/>
  <c r="BH600" i="4"/>
  <c r="BG600" i="4"/>
  <c r="BF600" i="4"/>
  <c r="T600" i="4"/>
  <c r="R600" i="4"/>
  <c r="P600" i="4"/>
  <c r="BI588" i="4"/>
  <c r="BH588" i="4"/>
  <c r="BG588" i="4"/>
  <c r="BF588" i="4"/>
  <c r="T588" i="4"/>
  <c r="R588" i="4"/>
  <c r="P588" i="4"/>
  <c r="BI581" i="4"/>
  <c r="BH581" i="4"/>
  <c r="BG581" i="4"/>
  <c r="BF581" i="4"/>
  <c r="T581" i="4"/>
  <c r="R581" i="4"/>
  <c r="P581" i="4"/>
  <c r="BI578" i="4"/>
  <c r="BH578" i="4"/>
  <c r="BG578" i="4"/>
  <c r="BF578" i="4"/>
  <c r="T578" i="4"/>
  <c r="R578" i="4"/>
  <c r="P578" i="4"/>
  <c r="BI577" i="4"/>
  <c r="BH577" i="4"/>
  <c r="BG577" i="4"/>
  <c r="BF577" i="4"/>
  <c r="T577" i="4"/>
  <c r="R577" i="4"/>
  <c r="P577" i="4"/>
  <c r="BI567" i="4"/>
  <c r="BH567" i="4"/>
  <c r="BG567" i="4"/>
  <c r="BF567" i="4"/>
  <c r="T567" i="4"/>
  <c r="R567" i="4"/>
  <c r="P567" i="4"/>
  <c r="BI561" i="4"/>
  <c r="BH561" i="4"/>
  <c r="BG561" i="4"/>
  <c r="BF561" i="4"/>
  <c r="T561" i="4"/>
  <c r="R561" i="4"/>
  <c r="P561" i="4"/>
  <c r="BI560" i="4"/>
  <c r="BH560" i="4"/>
  <c r="BG560" i="4"/>
  <c r="BF560" i="4"/>
  <c r="T560" i="4"/>
  <c r="R560" i="4"/>
  <c r="P560" i="4"/>
  <c r="BI550" i="4"/>
  <c r="BH550" i="4"/>
  <c r="BG550" i="4"/>
  <c r="BF550" i="4"/>
  <c r="T550" i="4"/>
  <c r="R550" i="4"/>
  <c r="P550" i="4"/>
  <c r="BI548" i="4"/>
  <c r="BH548" i="4"/>
  <c r="BG548" i="4"/>
  <c r="BF548" i="4"/>
  <c r="T548" i="4"/>
  <c r="R548" i="4"/>
  <c r="P548" i="4"/>
  <c r="BI544" i="4"/>
  <c r="BH544" i="4"/>
  <c r="BG544" i="4"/>
  <c r="BF544" i="4"/>
  <c r="T544" i="4"/>
  <c r="R544" i="4"/>
  <c r="P544" i="4"/>
  <c r="BI543" i="4"/>
  <c r="BH543" i="4"/>
  <c r="BG543" i="4"/>
  <c r="BF543" i="4"/>
  <c r="T543" i="4"/>
  <c r="R543" i="4"/>
  <c r="P543" i="4"/>
  <c r="BI542" i="4"/>
  <c r="BH542" i="4"/>
  <c r="BG542" i="4"/>
  <c r="BF542" i="4"/>
  <c r="T542" i="4"/>
  <c r="R542" i="4"/>
  <c r="P542" i="4"/>
  <c r="BI535" i="4"/>
  <c r="BH535" i="4"/>
  <c r="BG535" i="4"/>
  <c r="BF535" i="4"/>
  <c r="T535" i="4"/>
  <c r="R535" i="4"/>
  <c r="P535" i="4"/>
  <c r="BI533" i="4"/>
  <c r="BH533" i="4"/>
  <c r="BG533" i="4"/>
  <c r="BF533" i="4"/>
  <c r="T533" i="4"/>
  <c r="R533" i="4"/>
  <c r="P533" i="4"/>
  <c r="BI527" i="4"/>
  <c r="BH527" i="4"/>
  <c r="BG527" i="4"/>
  <c r="BF527" i="4"/>
  <c r="T527" i="4"/>
  <c r="R527" i="4"/>
  <c r="P527" i="4"/>
  <c r="BI524" i="4"/>
  <c r="BH524" i="4"/>
  <c r="BG524" i="4"/>
  <c r="BF524" i="4"/>
  <c r="T524" i="4"/>
  <c r="R524" i="4"/>
  <c r="P524" i="4"/>
  <c r="BI521" i="4"/>
  <c r="BH521" i="4"/>
  <c r="BG521" i="4"/>
  <c r="BF521" i="4"/>
  <c r="T521" i="4"/>
  <c r="R521" i="4"/>
  <c r="P521" i="4"/>
  <c r="BI520" i="4"/>
  <c r="BH520" i="4"/>
  <c r="BG520" i="4"/>
  <c r="BF520" i="4"/>
  <c r="T520" i="4"/>
  <c r="R520" i="4"/>
  <c r="P520" i="4"/>
  <c r="BI514" i="4"/>
  <c r="BH514" i="4"/>
  <c r="BG514" i="4"/>
  <c r="BF514" i="4"/>
  <c r="T514" i="4"/>
  <c r="R514" i="4"/>
  <c r="P514" i="4"/>
  <c r="BI511" i="4"/>
  <c r="BH511" i="4"/>
  <c r="BG511" i="4"/>
  <c r="BF511" i="4"/>
  <c r="T511" i="4"/>
  <c r="R511" i="4"/>
  <c r="P511" i="4"/>
  <c r="BI508" i="4"/>
  <c r="BH508" i="4"/>
  <c r="BG508" i="4"/>
  <c r="BF508" i="4"/>
  <c r="T508" i="4"/>
  <c r="R508" i="4"/>
  <c r="P508" i="4"/>
  <c r="BI507" i="4"/>
  <c r="BH507" i="4"/>
  <c r="BG507" i="4"/>
  <c r="BF507" i="4"/>
  <c r="T507" i="4"/>
  <c r="R507" i="4"/>
  <c r="P507" i="4"/>
  <c r="BI504" i="4"/>
  <c r="BH504" i="4"/>
  <c r="BG504" i="4"/>
  <c r="BF504" i="4"/>
  <c r="T504" i="4"/>
  <c r="R504" i="4"/>
  <c r="P504" i="4"/>
  <c r="BI496" i="4"/>
  <c r="BH496" i="4"/>
  <c r="BG496" i="4"/>
  <c r="BF496" i="4"/>
  <c r="T496" i="4"/>
  <c r="R496" i="4"/>
  <c r="P496" i="4"/>
  <c r="BI495" i="4"/>
  <c r="BH495" i="4"/>
  <c r="BG495" i="4"/>
  <c r="BF495" i="4"/>
  <c r="T495" i="4"/>
  <c r="R495" i="4"/>
  <c r="P495" i="4"/>
  <c r="BI494" i="4"/>
  <c r="BH494" i="4"/>
  <c r="BG494" i="4"/>
  <c r="BF494" i="4"/>
  <c r="T494" i="4"/>
  <c r="R494" i="4"/>
  <c r="P494" i="4"/>
  <c r="BI493" i="4"/>
  <c r="BH493" i="4"/>
  <c r="BG493" i="4"/>
  <c r="BF493" i="4"/>
  <c r="T493" i="4"/>
  <c r="R493" i="4"/>
  <c r="P493" i="4"/>
  <c r="BI492" i="4"/>
  <c r="BH492" i="4"/>
  <c r="BG492" i="4"/>
  <c r="BF492" i="4"/>
  <c r="T492" i="4"/>
  <c r="R492" i="4"/>
  <c r="P492" i="4"/>
  <c r="BI489" i="4"/>
  <c r="BH489" i="4"/>
  <c r="BG489" i="4"/>
  <c r="BF489" i="4"/>
  <c r="T489" i="4"/>
  <c r="R489" i="4"/>
  <c r="P489" i="4"/>
  <c r="BI483" i="4"/>
  <c r="BH483" i="4"/>
  <c r="BG483" i="4"/>
  <c r="BF483" i="4"/>
  <c r="T483" i="4"/>
  <c r="R483" i="4"/>
  <c r="P483" i="4"/>
  <c r="BI466" i="4"/>
  <c r="BH466" i="4"/>
  <c r="BG466" i="4"/>
  <c r="BF466" i="4"/>
  <c r="T466" i="4"/>
  <c r="R466" i="4"/>
  <c r="P466" i="4"/>
  <c r="BI459" i="4"/>
  <c r="BH459" i="4"/>
  <c r="BG459" i="4"/>
  <c r="BF459" i="4"/>
  <c r="T459" i="4"/>
  <c r="R459" i="4"/>
  <c r="P459" i="4"/>
  <c r="BI419" i="4"/>
  <c r="BH419" i="4"/>
  <c r="BG419" i="4"/>
  <c r="BF419" i="4"/>
  <c r="T419" i="4"/>
  <c r="R419" i="4"/>
  <c r="P419" i="4"/>
  <c r="BI404" i="4"/>
  <c r="BH404" i="4"/>
  <c r="BG404" i="4"/>
  <c r="BF404" i="4"/>
  <c r="T404" i="4"/>
  <c r="R404" i="4"/>
  <c r="P404" i="4"/>
  <c r="BI403" i="4"/>
  <c r="BH403" i="4"/>
  <c r="BG403" i="4"/>
  <c r="BF403" i="4"/>
  <c r="T403" i="4"/>
  <c r="R403" i="4"/>
  <c r="P403" i="4"/>
  <c r="BI392" i="4"/>
  <c r="BH392" i="4"/>
  <c r="BG392" i="4"/>
  <c r="BF392" i="4"/>
  <c r="T392" i="4"/>
  <c r="R392" i="4"/>
  <c r="P392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54" i="4"/>
  <c r="BH354" i="4"/>
  <c r="BG354" i="4"/>
  <c r="BF354" i="4"/>
  <c r="T354" i="4"/>
  <c r="R354" i="4"/>
  <c r="P354" i="4"/>
  <c r="BI324" i="4"/>
  <c r="BH324" i="4"/>
  <c r="BG324" i="4"/>
  <c r="BF324" i="4"/>
  <c r="T324" i="4"/>
  <c r="R324" i="4"/>
  <c r="P324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37" i="4"/>
  <c r="BH237" i="4"/>
  <c r="BG237" i="4"/>
  <c r="BF237" i="4"/>
  <c r="T237" i="4"/>
  <c r="R237" i="4"/>
  <c r="P237" i="4"/>
  <c r="BI231" i="4"/>
  <c r="BH231" i="4"/>
  <c r="BG231" i="4"/>
  <c r="BF231" i="4"/>
  <c r="T231" i="4"/>
  <c r="R231" i="4"/>
  <c r="P231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0" i="4"/>
  <c r="BH160" i="4"/>
  <c r="BG160" i="4"/>
  <c r="BF160" i="4"/>
  <c r="T160" i="4"/>
  <c r="R160" i="4"/>
  <c r="P160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J136" i="4"/>
  <c r="J135" i="4"/>
  <c r="F133" i="4"/>
  <c r="E131" i="4"/>
  <c r="J92" i="4"/>
  <c r="J91" i="4"/>
  <c r="F89" i="4"/>
  <c r="E87" i="4"/>
  <c r="J18" i="4"/>
  <c r="E18" i="4"/>
  <c r="F136" i="4" s="1"/>
  <c r="J17" i="4"/>
  <c r="J15" i="4"/>
  <c r="E15" i="4"/>
  <c r="F135" i="4"/>
  <c r="J14" i="4"/>
  <c r="J12" i="4"/>
  <c r="J89" i="4" s="1"/>
  <c r="E7" i="4"/>
  <c r="E85" i="4"/>
  <c r="J37" i="3"/>
  <c r="J36" i="3"/>
  <c r="AY96" i="1"/>
  <c r="J35" i="3"/>
  <c r="AX96" i="1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T126" i="3"/>
  <c r="R127" i="3"/>
  <c r="R126" i="3" s="1"/>
  <c r="P127" i="3"/>
  <c r="P126" i="3"/>
  <c r="BI124" i="3"/>
  <c r="BH124" i="3"/>
  <c r="BG124" i="3"/>
  <c r="BF124" i="3"/>
  <c r="T124" i="3"/>
  <c r="T123" i="3" s="1"/>
  <c r="R124" i="3"/>
  <c r="R123" i="3"/>
  <c r="P124" i="3"/>
  <c r="P123" i="3"/>
  <c r="F115" i="3"/>
  <c r="E113" i="3"/>
  <c r="F89" i="3"/>
  <c r="E87" i="3"/>
  <c r="J24" i="3"/>
  <c r="E24" i="3"/>
  <c r="J92" i="3"/>
  <c r="J23" i="3"/>
  <c r="J21" i="3"/>
  <c r="E21" i="3"/>
  <c r="J117" i="3"/>
  <c r="J20" i="3"/>
  <c r="J18" i="3"/>
  <c r="E18" i="3"/>
  <c r="F118" i="3"/>
  <c r="J17" i="3"/>
  <c r="J15" i="3"/>
  <c r="E15" i="3"/>
  <c r="F117" i="3"/>
  <c r="J14" i="3"/>
  <c r="J12" i="3"/>
  <c r="J115" i="3" s="1"/>
  <c r="E7" i="3"/>
  <c r="E85" i="3" s="1"/>
  <c r="J37" i="2"/>
  <c r="J36" i="2"/>
  <c r="AY95" i="1"/>
  <c r="J35" i="2"/>
  <c r="AX95" i="1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F114" i="2"/>
  <c r="E112" i="2"/>
  <c r="F89" i="2"/>
  <c r="E87" i="2"/>
  <c r="J24" i="2"/>
  <c r="E24" i="2"/>
  <c r="J92" i="2"/>
  <c r="J23" i="2"/>
  <c r="J21" i="2"/>
  <c r="E21" i="2"/>
  <c r="J116" i="2"/>
  <c r="J20" i="2"/>
  <c r="J18" i="2"/>
  <c r="E18" i="2"/>
  <c r="F117" i="2"/>
  <c r="J17" i="2"/>
  <c r="J15" i="2"/>
  <c r="E15" i="2"/>
  <c r="F91" i="2"/>
  <c r="J14" i="2"/>
  <c r="J12" i="2"/>
  <c r="J114" i="2" s="1"/>
  <c r="E7" i="2"/>
  <c r="E85" i="2"/>
  <c r="L90" i="1"/>
  <c r="AM90" i="1"/>
  <c r="AM89" i="1"/>
  <c r="L89" i="1"/>
  <c r="AM87" i="1"/>
  <c r="L87" i="1"/>
  <c r="L85" i="1"/>
  <c r="L84" i="1"/>
  <c r="J192" i="13"/>
  <c r="J189" i="13"/>
  <c r="BK188" i="13"/>
  <c r="BK186" i="13"/>
  <c r="J184" i="13"/>
  <c r="BK183" i="13"/>
  <c r="BK182" i="13"/>
  <c r="J179" i="13"/>
  <c r="BK178" i="13"/>
  <c r="BK177" i="13"/>
  <c r="BK176" i="13"/>
  <c r="BK175" i="13"/>
  <c r="J172" i="13"/>
  <c r="BK171" i="13"/>
  <c r="J168" i="13"/>
  <c r="J162" i="13"/>
  <c r="BK153" i="13"/>
  <c r="J151" i="13"/>
  <c r="J148" i="13"/>
  <c r="J146" i="13"/>
  <c r="BK140" i="13"/>
  <c r="BK138" i="13"/>
  <c r="BK136" i="13"/>
  <c r="J131" i="13"/>
  <c r="J129" i="13"/>
  <c r="BK191" i="13"/>
  <c r="J190" i="13"/>
  <c r="BK189" i="13"/>
  <c r="BK187" i="13"/>
  <c r="BK185" i="13"/>
  <c r="BK180" i="13"/>
  <c r="J177" i="13"/>
  <c r="J174" i="13"/>
  <c r="BK173" i="13"/>
  <c r="BK172" i="13"/>
  <c r="BK169" i="13"/>
  <c r="J167" i="13"/>
  <c r="BK163" i="13"/>
  <c r="BK162" i="13"/>
  <c r="BK155" i="13"/>
  <c r="BK154" i="13"/>
  <c r="BK150" i="13"/>
  <c r="J145" i="13"/>
  <c r="BK144" i="13"/>
  <c r="J140" i="13"/>
  <c r="J134" i="13"/>
  <c r="BK131" i="13"/>
  <c r="BK313" i="12"/>
  <c r="J309" i="12"/>
  <c r="BK308" i="12"/>
  <c r="BK303" i="12"/>
  <c r="BK301" i="12"/>
  <c r="BK294" i="12"/>
  <c r="BK293" i="12"/>
  <c r="BK282" i="12"/>
  <c r="J279" i="12"/>
  <c r="BK276" i="12"/>
  <c r="J275" i="12"/>
  <c r="J271" i="12"/>
  <c r="J268" i="12"/>
  <c r="J260" i="12"/>
  <c r="J256" i="12"/>
  <c r="J245" i="12"/>
  <c r="BK243" i="12"/>
  <c r="J238" i="12"/>
  <c r="BK236" i="12"/>
  <c r="J226" i="12"/>
  <c r="BK225" i="12"/>
  <c r="BK203" i="12"/>
  <c r="J196" i="12"/>
  <c r="J194" i="12"/>
  <c r="J178" i="12"/>
  <c r="J169" i="12"/>
  <c r="BK168" i="12"/>
  <c r="BK167" i="12"/>
  <c r="J150" i="12"/>
  <c r="BK149" i="12"/>
  <c r="J143" i="12"/>
  <c r="BK142" i="12"/>
  <c r="BK141" i="12"/>
  <c r="J140" i="12"/>
  <c r="J135" i="12"/>
  <c r="BK134" i="12"/>
  <c r="BK282" i="11"/>
  <c r="J280" i="11"/>
  <c r="J279" i="11"/>
  <c r="J277" i="11"/>
  <c r="J266" i="11"/>
  <c r="J260" i="11"/>
  <c r="BK257" i="11"/>
  <c r="J256" i="11"/>
  <c r="BK250" i="11"/>
  <c r="J247" i="11"/>
  <c r="J239" i="11"/>
  <c r="BK236" i="11"/>
  <c r="BK234" i="11"/>
  <c r="J233" i="11"/>
  <c r="J231" i="11"/>
  <c r="BK230" i="11"/>
  <c r="J226" i="11"/>
  <c r="J225" i="11"/>
  <c r="J216" i="11"/>
  <c r="J215" i="11"/>
  <c r="BK212" i="11"/>
  <c r="BK207" i="11"/>
  <c r="BK205" i="11"/>
  <c r="J203" i="11"/>
  <c r="J199" i="11"/>
  <c r="J198" i="11"/>
  <c r="J188" i="11"/>
  <c r="J187" i="11"/>
  <c r="J183" i="11"/>
  <c r="J182" i="11"/>
  <c r="BK181" i="11"/>
  <c r="J169" i="11"/>
  <c r="BK165" i="11"/>
  <c r="BK163" i="11"/>
  <c r="BK153" i="11"/>
  <c r="J147" i="11"/>
  <c r="J146" i="11"/>
  <c r="BK139" i="11"/>
  <c r="J137" i="11"/>
  <c r="BK136" i="11"/>
  <c r="BK128" i="11"/>
  <c r="J267" i="10"/>
  <c r="BK264" i="10"/>
  <c r="BK261" i="10"/>
  <c r="BK253" i="10"/>
  <c r="BK142" i="10"/>
  <c r="J121" i="9"/>
  <c r="J136" i="8"/>
  <c r="BK134" i="8"/>
  <c r="BK133" i="8"/>
  <c r="J123" i="8"/>
  <c r="BK143" i="7"/>
  <c r="J141" i="7"/>
  <c r="BK139" i="7"/>
  <c r="J129" i="7"/>
  <c r="J125" i="7"/>
  <c r="J122" i="7"/>
  <c r="BK158" i="6"/>
  <c r="J147" i="6"/>
  <c r="J143" i="6"/>
  <c r="BK124" i="6"/>
  <c r="J133" i="5"/>
  <c r="BK1447" i="4"/>
  <c r="J1446" i="4"/>
  <c r="BK1440" i="4"/>
  <c r="J1412" i="4"/>
  <c r="BK1363" i="4"/>
  <c r="BK1355" i="4"/>
  <c r="J1351" i="4"/>
  <c r="BK1335" i="4"/>
  <c r="J1283" i="4"/>
  <c r="J1281" i="4"/>
  <c r="J1274" i="4"/>
  <c r="J1268" i="4"/>
  <c r="J1250" i="4"/>
  <c r="BK1234" i="4"/>
  <c r="BK1213" i="4"/>
  <c r="J1212" i="4"/>
  <c r="BK1209" i="4"/>
  <c r="J1187" i="4"/>
  <c r="BK1181" i="4"/>
  <c r="BK1178" i="4"/>
  <c r="J1155" i="4"/>
  <c r="BK1149" i="4"/>
  <c r="J1148" i="4"/>
  <c r="BK1147" i="4"/>
  <c r="J1136" i="4"/>
  <c r="BK1126" i="4"/>
  <c r="J1125" i="4"/>
  <c r="BK1121" i="4"/>
  <c r="BK1114" i="4"/>
  <c r="J1113" i="4"/>
  <c r="BK1103" i="4"/>
  <c r="BK1097" i="4"/>
  <c r="J1088" i="4"/>
  <c r="J1060" i="4"/>
  <c r="BK1046" i="4"/>
  <c r="J1029" i="4"/>
  <c r="BK1026" i="4"/>
  <c r="BK1003" i="4"/>
  <c r="BK995" i="4"/>
  <c r="J985" i="4"/>
  <c r="BK967" i="4"/>
  <c r="J961" i="4"/>
  <c r="J936" i="4"/>
  <c r="J907" i="4"/>
  <c r="J905" i="4"/>
  <c r="BK883" i="4"/>
  <c r="BK880" i="4"/>
  <c r="J855" i="4"/>
  <c r="BK819" i="4"/>
  <c r="J795" i="4"/>
  <c r="J790" i="4"/>
  <c r="J752" i="4"/>
  <c r="BK751" i="4"/>
  <c r="J749" i="4"/>
  <c r="BK745" i="4"/>
  <c r="BK730" i="4"/>
  <c r="BK706" i="4"/>
  <c r="BK691" i="4"/>
  <c r="BK682" i="4"/>
  <c r="J679" i="4"/>
  <c r="BK675" i="4"/>
  <c r="BK640" i="4"/>
  <c r="BK635" i="4"/>
  <c r="BK620" i="4"/>
  <c r="J616" i="4"/>
  <c r="BK609" i="4"/>
  <c r="BK588" i="4"/>
  <c r="BK577" i="4"/>
  <c r="J561" i="4"/>
  <c r="J533" i="4"/>
  <c r="BK527" i="4"/>
  <c r="J524" i="4"/>
  <c r="J521" i="4"/>
  <c r="J504" i="4"/>
  <c r="J496" i="4"/>
  <c r="BK492" i="4"/>
  <c r="BK466" i="4"/>
  <c r="J459" i="4"/>
  <c r="J319" i="4"/>
  <c r="J290" i="4"/>
  <c r="BK286" i="4"/>
  <c r="BK278" i="4"/>
  <c r="J275" i="4"/>
  <c r="J273" i="4"/>
  <c r="BK268" i="4"/>
  <c r="J255" i="4"/>
  <c r="J251" i="4"/>
  <c r="J245" i="4"/>
  <c r="J244" i="4"/>
  <c r="J231" i="4"/>
  <c r="J212" i="4"/>
  <c r="J211" i="4"/>
  <c r="J204" i="4"/>
  <c r="J180" i="4"/>
  <c r="BK177" i="4"/>
  <c r="J174" i="4"/>
  <c r="J172" i="4"/>
  <c r="J134" i="3"/>
  <c r="BK167" i="2"/>
  <c r="BK129" i="2"/>
  <c r="BK192" i="13"/>
  <c r="J191" i="13"/>
  <c r="BK190" i="13"/>
  <c r="J188" i="13"/>
  <c r="J186" i="13"/>
  <c r="BK184" i="13"/>
  <c r="J178" i="13"/>
  <c r="J175" i="13"/>
  <c r="BK174" i="13"/>
  <c r="J173" i="13"/>
  <c r="BK168" i="13"/>
  <c r="BK167" i="13"/>
  <c r="J166" i="13"/>
  <c r="BK161" i="13"/>
  <c r="J155" i="13"/>
  <c r="BK148" i="13"/>
  <c r="BK146" i="13"/>
  <c r="BK145" i="13"/>
  <c r="J143" i="13"/>
  <c r="J139" i="13"/>
  <c r="J132" i="13"/>
  <c r="J310" i="12"/>
  <c r="BK307" i="12"/>
  <c r="BK304" i="12"/>
  <c r="J301" i="12"/>
  <c r="J300" i="12"/>
  <c r="BK299" i="12"/>
  <c r="BK297" i="12"/>
  <c r="J287" i="12"/>
  <c r="BK274" i="12"/>
  <c r="J273" i="12"/>
  <c r="J270" i="12"/>
  <c r="BK269" i="12"/>
  <c r="J263" i="12"/>
  <c r="J262" i="12"/>
  <c r="J261" i="12"/>
  <c r="BK254" i="12"/>
  <c r="BK253" i="12"/>
  <c r="J243" i="12"/>
  <c r="J241" i="12"/>
  <c r="BK234" i="12"/>
  <c r="BK229" i="12"/>
  <c r="BK228" i="12"/>
  <c r="J224" i="12"/>
  <c r="J215" i="12"/>
  <c r="J210" i="12"/>
  <c r="J209" i="12"/>
  <c r="BK206" i="12"/>
  <c r="BK204" i="12"/>
  <c r="BK196" i="12"/>
  <c r="J179" i="12"/>
  <c r="J176" i="12"/>
  <c r="J175" i="12"/>
  <c r="BK161" i="12"/>
  <c r="BK158" i="12"/>
  <c r="BK157" i="12"/>
  <c r="J148" i="12"/>
  <c r="J137" i="12"/>
  <c r="J132" i="12"/>
  <c r="J131" i="12"/>
  <c r="BK311" i="11"/>
  <c r="BK309" i="11"/>
  <c r="BK308" i="11"/>
  <c r="J300" i="11"/>
  <c r="J298" i="11"/>
  <c r="J293" i="11"/>
  <c r="BK291" i="11"/>
  <c r="BK281" i="11"/>
  <c r="J274" i="11"/>
  <c r="BK260" i="11"/>
  <c r="BK259" i="11"/>
  <c r="BK256" i="11"/>
  <c r="BK255" i="11"/>
  <c r="J249" i="11"/>
  <c r="J245" i="11"/>
  <c r="BK243" i="11"/>
  <c r="J241" i="11"/>
  <c r="BK240" i="11"/>
  <c r="BK233" i="11"/>
  <c r="J228" i="11"/>
  <c r="J224" i="11"/>
  <c r="J221" i="11"/>
  <c r="BK217" i="11"/>
  <c r="BK215" i="11"/>
  <c r="J213" i="11"/>
  <c r="J209" i="11"/>
  <c r="BK208" i="11"/>
  <c r="J205" i="11"/>
  <c r="BK202" i="11"/>
  <c r="J200" i="11"/>
  <c r="J196" i="11"/>
  <c r="J193" i="11"/>
  <c r="BK187" i="11"/>
  <c r="BK182" i="11"/>
  <c r="J180" i="11"/>
  <c r="J165" i="11"/>
  <c r="J163" i="11"/>
  <c r="BK159" i="11"/>
  <c r="BK156" i="11"/>
  <c r="BK154" i="11"/>
  <c r="BK149" i="11"/>
  <c r="BK146" i="11"/>
  <c r="J144" i="11"/>
  <c r="BK137" i="11"/>
  <c r="J133" i="11"/>
  <c r="BK129" i="11"/>
  <c r="J271" i="10"/>
  <c r="J265" i="10"/>
  <c r="J261" i="10"/>
  <c r="BK243" i="10"/>
  <c r="J200" i="10"/>
  <c r="J189" i="10"/>
  <c r="BK153" i="10"/>
  <c r="BK126" i="9"/>
  <c r="J125" i="9"/>
  <c r="BK121" i="9"/>
  <c r="BK136" i="8"/>
  <c r="J135" i="8"/>
  <c r="J134" i="8"/>
  <c r="BK131" i="8"/>
  <c r="J131" i="8"/>
  <c r="BK127" i="8"/>
  <c r="J127" i="8"/>
  <c r="BK126" i="8"/>
  <c r="J126" i="8"/>
  <c r="J148" i="7"/>
  <c r="BK144" i="7"/>
  <c r="BK140" i="7"/>
  <c r="J136" i="7"/>
  <c r="J160" i="6"/>
  <c r="BK147" i="5"/>
  <c r="J139" i="5"/>
  <c r="BK136" i="5"/>
  <c r="J130" i="5"/>
  <c r="J1365" i="4"/>
  <c r="BK1364" i="4"/>
  <c r="BK1330" i="4"/>
  <c r="J1292" i="4"/>
  <c r="BK1281" i="4"/>
  <c r="BK1270" i="4"/>
  <c r="J1265" i="4"/>
  <c r="J1252" i="4"/>
  <c r="J1231" i="4"/>
  <c r="J1220" i="4"/>
  <c r="J1216" i="4"/>
  <c r="BK1214" i="4"/>
  <c r="J1213" i="4"/>
  <c r="BK1186" i="4"/>
  <c r="J1183" i="4"/>
  <c r="BK1180" i="4"/>
  <c r="BK1163" i="4"/>
  <c r="J1153" i="4"/>
  <c r="BK1151" i="4"/>
  <c r="BK1142" i="4"/>
  <c r="BK1136" i="4"/>
  <c r="J1124" i="4"/>
  <c r="J1121" i="4"/>
  <c r="J1104" i="4"/>
  <c r="BK1074" i="4"/>
  <c r="BK1060" i="4"/>
  <c r="BK1029" i="4"/>
  <c r="BK1027" i="4"/>
  <c r="BK987" i="4"/>
  <c r="BK978" i="4"/>
  <c r="J974" i="4"/>
  <c r="J965" i="4"/>
  <c r="BK964" i="4"/>
  <c r="J962" i="4"/>
  <c r="BK961" i="4"/>
  <c r="J958" i="4"/>
  <c r="BK953" i="4"/>
  <c r="J950" i="4"/>
  <c r="BK936" i="4"/>
  <c r="BK911" i="4"/>
  <c r="BK858" i="4"/>
  <c r="J844" i="4"/>
  <c r="J836" i="4"/>
  <c r="J825" i="4"/>
  <c r="J823" i="4"/>
  <c r="BK821" i="4"/>
  <c r="BK810" i="4"/>
  <c r="BK798" i="4"/>
  <c r="BK792" i="4"/>
  <c r="BK773" i="4"/>
  <c r="BK759" i="4"/>
  <c r="J737" i="4"/>
  <c r="BK726" i="4"/>
  <c r="J718" i="4"/>
  <c r="J708" i="4"/>
  <c r="J691" i="4"/>
  <c r="J685" i="4"/>
  <c r="J672" i="4"/>
  <c r="BK667" i="4"/>
  <c r="J640" i="4"/>
  <c r="J636" i="4"/>
  <c r="BK631" i="4"/>
  <c r="J615" i="4"/>
  <c r="J588" i="4"/>
  <c r="BK581" i="4"/>
  <c r="BK561" i="4"/>
  <c r="J544" i="4"/>
  <c r="BK514" i="4"/>
  <c r="J508" i="4"/>
  <c r="J507" i="4"/>
  <c r="BK495" i="4"/>
  <c r="J489" i="4"/>
  <c r="BK483" i="4"/>
  <c r="J466" i="4"/>
  <c r="J403" i="4"/>
  <c r="J390" i="4"/>
  <c r="J374" i="4"/>
  <c r="J370" i="4"/>
  <c r="BK317" i="4"/>
  <c r="BK314" i="4"/>
  <c r="BK295" i="4"/>
  <c r="BK276" i="4"/>
  <c r="BK275" i="4"/>
  <c r="J256" i="4"/>
  <c r="BK245" i="4"/>
  <c r="BK244" i="4"/>
  <c r="BK203" i="4"/>
  <c r="J197" i="4"/>
  <c r="BK185" i="4"/>
  <c r="J184" i="4"/>
  <c r="BK180" i="4"/>
  <c r="J177" i="4"/>
  <c r="BK170" i="4"/>
  <c r="BK151" i="4"/>
  <c r="BK142" i="4"/>
  <c r="BK134" i="3"/>
  <c r="BK171" i="2"/>
  <c r="J167" i="2"/>
  <c r="BK158" i="2"/>
  <c r="J145" i="2"/>
  <c r="BK131" i="2"/>
  <c r="J127" i="2"/>
  <c r="J122" i="2"/>
  <c r="AS94" i="1"/>
  <c r="J185" i="13"/>
  <c r="J183" i="13"/>
  <c r="J182" i="13"/>
  <c r="J180" i="13"/>
  <c r="BK179" i="13"/>
  <c r="J176" i="13"/>
  <c r="BK156" i="13"/>
  <c r="J144" i="13"/>
  <c r="BK143" i="13"/>
  <c r="BK142" i="13"/>
  <c r="J138" i="13"/>
  <c r="BK133" i="13"/>
  <c r="BK312" i="12"/>
  <c r="J311" i="12"/>
  <c r="J308" i="12"/>
  <c r="J307" i="12"/>
  <c r="J304" i="12"/>
  <c r="BK315" i="11"/>
  <c r="J311" i="11"/>
  <c r="J303" i="11"/>
  <c r="J302" i="11"/>
  <c r="BK297" i="11"/>
  <c r="J295" i="11"/>
  <c r="BK292" i="11"/>
  <c r="BK289" i="11"/>
  <c r="J288" i="11"/>
  <c r="J287" i="11"/>
  <c r="BK285" i="11"/>
  <c r="BK284" i="11"/>
  <c r="J283" i="11"/>
  <c r="J282" i="11"/>
  <c r="J281" i="11"/>
  <c r="BK279" i="11"/>
  <c r="J278" i="11"/>
  <c r="J272" i="11"/>
  <c r="BK270" i="11"/>
  <c r="J268" i="11"/>
  <c r="BK265" i="11"/>
  <c r="BK262" i="11"/>
  <c r="J254" i="11"/>
  <c r="BK253" i="11"/>
  <c r="J250" i="11"/>
  <c r="BK247" i="11"/>
  <c r="BK244" i="11"/>
  <c r="J242" i="11"/>
  <c r="BK238" i="11"/>
  <c r="BK237" i="11"/>
  <c r="BK231" i="11"/>
  <c r="J227" i="11"/>
  <c r="BK225" i="11"/>
  <c r="BK222" i="11"/>
  <c r="J217" i="11"/>
  <c r="J214" i="11"/>
  <c r="J211" i="11"/>
  <c r="BK210" i="11"/>
  <c r="BK204" i="11"/>
  <c r="BK200" i="11"/>
  <c r="BK197" i="11"/>
  <c r="BK196" i="11"/>
  <c r="J194" i="11"/>
  <c r="BK190" i="11"/>
  <c r="BK189" i="11"/>
  <c r="BK186" i="11"/>
  <c r="BK178" i="11"/>
  <c r="BK162" i="11"/>
  <c r="J157" i="11"/>
  <c r="J153" i="11"/>
  <c r="BK142" i="11"/>
  <c r="BK141" i="11"/>
  <c r="J138" i="11"/>
  <c r="J132" i="11"/>
  <c r="BK131" i="11"/>
  <c r="BK268" i="10"/>
  <c r="BK265" i="10"/>
  <c r="J264" i="10"/>
  <c r="J253" i="10"/>
  <c r="J243" i="10"/>
  <c r="BK229" i="10"/>
  <c r="J142" i="10"/>
  <c r="BK127" i="9"/>
  <c r="J123" i="9"/>
  <c r="BK124" i="8"/>
  <c r="J146" i="7"/>
  <c r="J140" i="7"/>
  <c r="J133" i="7"/>
  <c r="BK129" i="7"/>
  <c r="BK128" i="7"/>
  <c r="BK160" i="6"/>
  <c r="BK159" i="6"/>
  <c r="BK157" i="6"/>
  <c r="BK143" i="6"/>
  <c r="BK138" i="6"/>
  <c r="BK144" i="5"/>
  <c r="J142" i="5"/>
  <c r="J1398" i="4"/>
  <c r="BK1396" i="4"/>
  <c r="BK1369" i="4"/>
  <c r="J1358" i="4"/>
  <c r="J1279" i="4"/>
  <c r="BK1274" i="4"/>
  <c r="BK1265" i="4"/>
  <c r="J1254" i="4"/>
  <c r="BK1250" i="4"/>
  <c r="J1246" i="4"/>
  <c r="J1245" i="4"/>
  <c r="BK1231" i="4"/>
  <c r="BK1228" i="4"/>
  <c r="BK1176" i="4"/>
  <c r="J1173" i="4"/>
  <c r="J1149" i="4"/>
  <c r="BK1148" i="4"/>
  <c r="BK1127" i="4"/>
  <c r="BK1123" i="4"/>
  <c r="BK1118" i="4"/>
  <c r="BK1098" i="4"/>
  <c r="J1097" i="4"/>
  <c r="J1081" i="4"/>
  <c r="BK1077" i="4"/>
  <c r="J1046" i="4"/>
  <c r="BK1043" i="4"/>
  <c r="BK1023" i="4"/>
  <c r="J1020" i="4"/>
  <c r="BK1014" i="4"/>
  <c r="BK903" i="4"/>
  <c r="J897" i="4"/>
  <c r="J892" i="4"/>
  <c r="J858" i="4"/>
  <c r="J850" i="4"/>
  <c r="BK795" i="4"/>
  <c r="BK754" i="4"/>
  <c r="J747" i="4"/>
  <c r="BK735" i="4"/>
  <c r="BK732" i="4"/>
  <c r="J730" i="4"/>
  <c r="BK728" i="4"/>
  <c r="J720" i="4"/>
  <c r="BK689" i="4"/>
  <c r="BK664" i="4"/>
  <c r="BK648" i="4"/>
  <c r="BK548" i="4"/>
  <c r="BK521" i="4"/>
  <c r="BK520" i="4"/>
  <c r="BK511" i="4"/>
  <c r="BK507" i="4"/>
  <c r="J492" i="4"/>
  <c r="BK459" i="4"/>
  <c r="BK388" i="4"/>
  <c r="BK374" i="4"/>
  <c r="BK370" i="4"/>
  <c r="J324" i="4"/>
  <c r="BK319" i="4"/>
  <c r="BK283" i="4"/>
  <c r="J280" i="4"/>
  <c r="J276" i="4"/>
  <c r="J268" i="4"/>
  <c r="J265" i="4"/>
  <c r="J259" i="4"/>
  <c r="BK256" i="4"/>
  <c r="BK220" i="4"/>
  <c r="BK214" i="4"/>
  <c r="J198" i="4"/>
  <c r="BK182" i="4"/>
  <c r="BK154" i="4"/>
  <c r="J151" i="4"/>
  <c r="J146" i="4"/>
  <c r="BK146" i="3"/>
  <c r="BK137" i="3"/>
  <c r="BK172" i="2"/>
  <c r="BK162" i="2"/>
  <c r="J136" i="2"/>
  <c r="J129" i="2"/>
  <c r="J171" i="13"/>
  <c r="BK164" i="13"/>
  <c r="J163" i="13"/>
  <c r="J161" i="13"/>
  <c r="J159" i="13"/>
  <c r="BK158" i="13"/>
  <c r="J156" i="13"/>
  <c r="J150" i="13"/>
  <c r="J142" i="13"/>
  <c r="J141" i="13"/>
  <c r="BK130" i="13"/>
  <c r="BK310" i="12"/>
  <c r="BK306" i="12"/>
  <c r="J303" i="12"/>
  <c r="BK298" i="12"/>
  <c r="BK296" i="12"/>
  <c r="J293" i="12"/>
  <c r="J292" i="12"/>
  <c r="J291" i="12"/>
  <c r="BK288" i="12"/>
  <c r="BK285" i="12"/>
  <c r="BK283" i="12"/>
  <c r="BK277" i="12"/>
  <c r="BK270" i="12"/>
  <c r="BK268" i="12"/>
  <c r="BK265" i="12"/>
  <c r="J264" i="12"/>
  <c r="J259" i="12"/>
  <c r="BK258" i="12"/>
  <c r="J257" i="12"/>
  <c r="J254" i="12"/>
  <c r="BK250" i="12"/>
  <c r="J249" i="12"/>
  <c r="BK245" i="12"/>
  <c r="J242" i="12"/>
  <c r="BK241" i="12"/>
  <c r="BK233" i="12"/>
  <c r="BK231" i="12"/>
  <c r="J225" i="12"/>
  <c r="BK224" i="12"/>
  <c r="J221" i="12"/>
  <c r="BK220" i="12"/>
  <c r="BK218" i="12"/>
  <c r="BK215" i="12"/>
  <c r="J211" i="12"/>
  <c r="BK209" i="12"/>
  <c r="BK207" i="12"/>
  <c r="J206" i="12"/>
  <c r="J203" i="12"/>
  <c r="J197" i="12"/>
  <c r="J190" i="12"/>
  <c r="J189" i="12"/>
  <c r="BK187" i="12"/>
  <c r="BK186" i="12"/>
  <c r="BK184" i="12"/>
  <c r="J183" i="12"/>
  <c r="BK176" i="12"/>
  <c r="BK175" i="12"/>
  <c r="J173" i="12"/>
  <c r="BK172" i="12"/>
  <c r="J171" i="12"/>
  <c r="BK170" i="12"/>
  <c r="BK163" i="12"/>
  <c r="BK159" i="12"/>
  <c r="BK156" i="12"/>
  <c r="J151" i="12"/>
  <c r="BK146" i="12"/>
  <c r="J141" i="12"/>
  <c r="BK139" i="12"/>
  <c r="BK138" i="12"/>
  <c r="J136" i="12"/>
  <c r="J313" i="11"/>
  <c r="J310" i="11"/>
  <c r="J308" i="11"/>
  <c r="J307" i="11"/>
  <c r="BK306" i="11"/>
  <c r="J305" i="11"/>
  <c r="BK303" i="11"/>
  <c r="J301" i="11"/>
  <c r="BK299" i="11"/>
  <c r="BK290" i="11"/>
  <c r="J284" i="11"/>
  <c r="BK280" i="11"/>
  <c r="BK278" i="11"/>
  <c r="J275" i="11"/>
  <c r="J270" i="11"/>
  <c r="J269" i="11"/>
  <c r="BK267" i="11"/>
  <c r="BK264" i="11"/>
  <c r="J262" i="11"/>
  <c r="BK252" i="11"/>
  <c r="BK251" i="11"/>
  <c r="BK248" i="11"/>
  <c r="BK246" i="11"/>
  <c r="J244" i="11"/>
  <c r="J240" i="11"/>
  <c r="J238" i="11"/>
  <c r="J237" i="11"/>
  <c r="J236" i="11"/>
  <c r="J230" i="11"/>
  <c r="BK226" i="11"/>
  <c r="BK220" i="11"/>
  <c r="J218" i="11"/>
  <c r="BK214" i="11"/>
  <c r="J212" i="11"/>
  <c r="J208" i="11"/>
  <c r="BK206" i="11"/>
  <c r="BK203" i="11"/>
  <c r="BK199" i="11"/>
  <c r="J192" i="11"/>
  <c r="J189" i="11"/>
  <c r="BK188" i="11"/>
  <c r="J179" i="11"/>
  <c r="BK168" i="11"/>
  <c r="J167" i="11"/>
  <c r="J166" i="11"/>
  <c r="BK161" i="11"/>
  <c r="BK158" i="11"/>
  <c r="J156" i="11"/>
  <c r="BK152" i="11"/>
  <c r="BK145" i="11"/>
  <c r="BK140" i="11"/>
  <c r="BK138" i="11"/>
  <c r="J136" i="11"/>
  <c r="BK132" i="11"/>
  <c r="BK130" i="11"/>
  <c r="BK272" i="10"/>
  <c r="J268" i="10"/>
  <c r="BK236" i="10"/>
  <c r="J211" i="10"/>
  <c r="BK200" i="10"/>
  <c r="BK189" i="10"/>
  <c r="BK178" i="10"/>
  <c r="J165" i="10"/>
  <c r="J153" i="10"/>
  <c r="J126" i="10"/>
  <c r="J127" i="9"/>
  <c r="J126" i="9"/>
  <c r="BK125" i="9"/>
  <c r="J124" i="9"/>
  <c r="J137" i="8"/>
  <c r="BK142" i="7"/>
  <c r="J164" i="6"/>
  <c r="BK156" i="6"/>
  <c r="BK130" i="5"/>
  <c r="BK123" i="5"/>
  <c r="BK1466" i="4"/>
  <c r="BK1464" i="4"/>
  <c r="BK1460" i="4"/>
  <c r="J1453" i="4"/>
  <c r="J1449" i="4"/>
  <c r="J1447" i="4"/>
  <c r="J1363" i="4"/>
  <c r="J1355" i="4"/>
  <c r="BK1351" i="4"/>
  <c r="J1335" i="4"/>
  <c r="J1330" i="4"/>
  <c r="BK1283" i="4"/>
  <c r="BK1272" i="4"/>
  <c r="BK1268" i="4"/>
  <c r="J1255" i="4"/>
  <c r="J1234" i="4"/>
  <c r="J1211" i="4"/>
  <c r="J1186" i="4"/>
  <c r="BK1179" i="4"/>
  <c r="J1176" i="4"/>
  <c r="J1147" i="4"/>
  <c r="J1127" i="4"/>
  <c r="BK1125" i="4"/>
  <c r="J1123" i="4"/>
  <c r="J1122" i="4"/>
  <c r="J1114" i="4"/>
  <c r="BK1112" i="4"/>
  <c r="J1103" i="4"/>
  <c r="BK1092" i="4"/>
  <c r="J1084" i="4"/>
  <c r="J1074" i="4"/>
  <c r="BK1020" i="4"/>
  <c r="J1017" i="4"/>
  <c r="J1011" i="4"/>
  <c r="BK985" i="4"/>
  <c r="BK984" i="4"/>
  <c r="J968" i="4"/>
  <c r="J966" i="4"/>
  <c r="BK958" i="4"/>
  <c r="BK955" i="4"/>
  <c r="BK938" i="4"/>
  <c r="BK907" i="4"/>
  <c r="J903" i="4"/>
  <c r="BK878" i="4"/>
  <c r="J877" i="4"/>
  <c r="J861" i="4"/>
  <c r="BK855" i="4"/>
  <c r="BK848" i="4"/>
  <c r="J773" i="4"/>
  <c r="BK749" i="4"/>
  <c r="J732" i="4"/>
  <c r="J728" i="4"/>
  <c r="J726" i="4"/>
  <c r="BK687" i="4"/>
  <c r="J686" i="4"/>
  <c r="BK685" i="4"/>
  <c r="J675" i="4"/>
  <c r="J670" i="4"/>
  <c r="J664" i="4"/>
  <c r="BK647" i="4"/>
  <c r="BK636" i="4"/>
  <c r="J635" i="4"/>
  <c r="BK629" i="4"/>
  <c r="BK616" i="4"/>
  <c r="BK606" i="4"/>
  <c r="BK600" i="4"/>
  <c r="BK578" i="4"/>
  <c r="J577" i="4"/>
  <c r="BK550" i="4"/>
  <c r="J543" i="4"/>
  <c r="BK533" i="4"/>
  <c r="BK496" i="4"/>
  <c r="J392" i="4"/>
  <c r="BK390" i="4"/>
  <c r="BK386" i="4"/>
  <c r="J317" i="4"/>
  <c r="J296" i="4"/>
  <c r="BK292" i="4"/>
  <c r="BK290" i="4"/>
  <c r="BK270" i="4"/>
  <c r="J237" i="4"/>
  <c r="BK212" i="4"/>
  <c r="J203" i="4"/>
  <c r="BK198" i="4"/>
  <c r="J188" i="4"/>
  <c r="BK184" i="4"/>
  <c r="BK167" i="4"/>
  <c r="BK143" i="4"/>
  <c r="BK129" i="3"/>
  <c r="J129" i="3"/>
  <c r="BK127" i="3"/>
  <c r="J127" i="3"/>
  <c r="BK124" i="3"/>
  <c r="J124" i="3"/>
  <c r="BK173" i="2"/>
  <c r="J171" i="2"/>
  <c r="BK163" i="2"/>
  <c r="J161" i="2"/>
  <c r="BK152" i="2"/>
  <c r="J140" i="2"/>
  <c r="J128" i="2"/>
  <c r="J169" i="13"/>
  <c r="BK166" i="13"/>
  <c r="J164" i="13"/>
  <c r="BK159" i="13"/>
  <c r="J158" i="13"/>
  <c r="J153" i="13"/>
  <c r="BK151" i="13"/>
  <c r="J149" i="13"/>
  <c r="BK135" i="13"/>
  <c r="J133" i="13"/>
  <c r="BK315" i="12"/>
  <c r="J315" i="12"/>
  <c r="J314" i="12"/>
  <c r="J313" i="12"/>
  <c r="J312" i="12"/>
  <c r="BK311" i="12"/>
  <c r="BK309" i="12"/>
  <c r="J306" i="12"/>
  <c r="BK302" i="12"/>
  <c r="BK300" i="12"/>
  <c r="J299" i="12"/>
  <c r="J298" i="12"/>
  <c r="J296" i="12"/>
  <c r="J294" i="12"/>
  <c r="BK290" i="12"/>
  <c r="J288" i="12"/>
  <c r="BK286" i="12"/>
  <c r="J283" i="12"/>
  <c r="J280" i="12"/>
  <c r="BK278" i="12"/>
  <c r="J277" i="12"/>
  <c r="BK275" i="12"/>
  <c r="J274" i="12"/>
  <c r="BK273" i="12"/>
  <c r="BK271" i="12"/>
  <c r="J269" i="12"/>
  <c r="BK267" i="12"/>
  <c r="J265" i="12"/>
  <c r="BK263" i="12"/>
  <c r="BK260" i="12"/>
  <c r="J258" i="12"/>
  <c r="J253" i="12"/>
  <c r="BK251" i="12"/>
  <c r="J250" i="12"/>
  <c r="J244" i="12"/>
  <c r="BK242" i="12"/>
  <c r="BK240" i="12"/>
  <c r="BK239" i="12"/>
  <c r="BK237" i="12"/>
  <c r="J230" i="12"/>
  <c r="J229" i="12"/>
  <c r="J227" i="12"/>
  <c r="BK223" i="12"/>
  <c r="BK221" i="12"/>
  <c r="J219" i="12"/>
  <c r="J218" i="12"/>
  <c r="J216" i="12"/>
  <c r="BK213" i="12"/>
  <c r="BK211" i="12"/>
  <c r="BK208" i="12"/>
  <c r="J207" i="12"/>
  <c r="J199" i="12"/>
  <c r="BK198" i="12"/>
  <c r="BK195" i="12"/>
  <c r="BK194" i="12"/>
  <c r="BK192" i="12"/>
  <c r="J191" i="12"/>
  <c r="BK189" i="12"/>
  <c r="BK188" i="12"/>
  <c r="J187" i="12"/>
  <c r="J182" i="12"/>
  <c r="J181" i="12"/>
  <c r="BK180" i="12"/>
  <c r="BK179" i="12"/>
  <c r="J172" i="12"/>
  <c r="BK171" i="12"/>
  <c r="J165" i="12"/>
  <c r="BK164" i="12"/>
  <c r="J162" i="12"/>
  <c r="J161" i="12"/>
  <c r="BK160" i="12"/>
  <c r="J156" i="12"/>
  <c r="BK155" i="12"/>
  <c r="BK154" i="12"/>
  <c r="BK153" i="12"/>
  <c r="BK151" i="12"/>
  <c r="BK148" i="12"/>
  <c r="J145" i="12"/>
  <c r="BK144" i="12"/>
  <c r="J142" i="12"/>
  <c r="BK140" i="12"/>
  <c r="BK135" i="12"/>
  <c r="BK132" i="12"/>
  <c r="J309" i="11"/>
  <c r="BK307" i="11"/>
  <c r="BK305" i="11"/>
  <c r="J304" i="11"/>
  <c r="BK302" i="11"/>
  <c r="BK298" i="11"/>
  <c r="J296" i="11"/>
  <c r="BK293" i="11"/>
  <c r="BK277" i="11"/>
  <c r="BK274" i="11"/>
  <c r="BK272" i="11"/>
  <c r="J271" i="11"/>
  <c r="J255" i="11"/>
  <c r="J235" i="11"/>
  <c r="BK229" i="11"/>
  <c r="J223" i="11"/>
  <c r="J222" i="11"/>
  <c r="BK221" i="11"/>
  <c r="J220" i="11"/>
  <c r="J204" i="11"/>
  <c r="BK201" i="11"/>
  <c r="BK195" i="11"/>
  <c r="BK194" i="11"/>
  <c r="BK193" i="11"/>
  <c r="J191" i="11"/>
  <c r="BK184" i="11"/>
  <c r="J178" i="11"/>
  <c r="BK160" i="11"/>
  <c r="BK155" i="11"/>
  <c r="J154" i="11"/>
  <c r="BK151" i="11"/>
  <c r="BK148" i="11"/>
  <c r="J141" i="11"/>
  <c r="J140" i="11"/>
  <c r="BK134" i="11"/>
  <c r="J130" i="11"/>
  <c r="J247" i="10"/>
  <c r="BK211" i="10"/>
  <c r="J186" i="10"/>
  <c r="BK123" i="9"/>
  <c r="J122" i="9"/>
  <c r="BK123" i="8"/>
  <c r="BK147" i="7"/>
  <c r="BK145" i="7"/>
  <c r="J144" i="7"/>
  <c r="J142" i="7"/>
  <c r="BK141" i="7"/>
  <c r="J130" i="7"/>
  <c r="J128" i="7"/>
  <c r="BK121" i="7"/>
  <c r="BK164" i="6"/>
  <c r="J162" i="6"/>
  <c r="J161" i="6"/>
  <c r="J157" i="6"/>
  <c r="J156" i="6"/>
  <c r="BK153" i="6"/>
  <c r="J138" i="6"/>
  <c r="BK130" i="6"/>
  <c r="BK148" i="5"/>
  <c r="J146" i="5"/>
  <c r="J145" i="5"/>
  <c r="J143" i="5"/>
  <c r="J136" i="5"/>
  <c r="J127" i="5"/>
  <c r="BK126" i="5"/>
  <c r="J123" i="5"/>
  <c r="J1466" i="4"/>
  <c r="J1460" i="4"/>
  <c r="BK1453" i="4"/>
  <c r="J1452" i="4"/>
  <c r="BK1448" i="4"/>
  <c r="BK1446" i="4"/>
  <c r="BK1438" i="4"/>
  <c r="J1416" i="4"/>
  <c r="BK1412" i="4"/>
  <c r="J1369" i="4"/>
  <c r="BK1358" i="4"/>
  <c r="BK1292" i="4"/>
  <c r="BK1255" i="4"/>
  <c r="BK1220" i="4"/>
  <c r="BK1215" i="4"/>
  <c r="J1214" i="4"/>
  <c r="BK1212" i="4"/>
  <c r="BK1210" i="4"/>
  <c r="BK1187" i="4"/>
  <c r="J1182" i="4"/>
  <c r="J1179" i="4"/>
  <c r="J1178" i="4"/>
  <c r="J1171" i="4"/>
  <c r="BK1155" i="4"/>
  <c r="BK1153" i="4"/>
  <c r="J1146" i="4"/>
  <c r="J1141" i="4"/>
  <c r="J1126" i="4"/>
  <c r="J1112" i="4"/>
  <c r="J1105" i="4"/>
  <c r="J1102" i="4"/>
  <c r="BK1093" i="4"/>
  <c r="BK1088" i="4"/>
  <c r="BK1050" i="4"/>
  <c r="J1043" i="4"/>
  <c r="J1027" i="4"/>
  <c r="J1023" i="4"/>
  <c r="J1003" i="4"/>
  <c r="J975" i="4"/>
  <c r="BK974" i="4"/>
  <c r="BK968" i="4"/>
  <c r="J967" i="4"/>
  <c r="BK966" i="4"/>
  <c r="BK965" i="4"/>
  <c r="BK963" i="4"/>
  <c r="BK962" i="4"/>
  <c r="J953" i="4"/>
  <c r="BK947" i="4"/>
  <c r="J919" i="4"/>
  <c r="J911" i="4"/>
  <c r="BK897" i="4"/>
  <c r="J883" i="4"/>
  <c r="J880" i="4"/>
  <c r="J848" i="4"/>
  <c r="BK823" i="4"/>
  <c r="BK806" i="4"/>
  <c r="BK775" i="4"/>
  <c r="BK761" i="4"/>
  <c r="J754" i="4"/>
  <c r="BK752" i="4"/>
  <c r="BK747" i="4"/>
  <c r="J716" i="4"/>
  <c r="J689" i="4"/>
  <c r="J687" i="4"/>
  <c r="BK686" i="4"/>
  <c r="J682" i="4"/>
  <c r="BK679" i="4"/>
  <c r="J677" i="4"/>
  <c r="BK672" i="4"/>
  <c r="J637" i="4"/>
  <c r="J629" i="4"/>
  <c r="BK624" i="4"/>
  <c r="BK615" i="4"/>
  <c r="J606" i="4"/>
  <c r="J581" i="4"/>
  <c r="J567" i="4"/>
  <c r="BK560" i="4"/>
  <c r="J550" i="4"/>
  <c r="BK544" i="4"/>
  <c r="J542" i="4"/>
  <c r="J535" i="4"/>
  <c r="J527" i="4"/>
  <c r="J514" i="4"/>
  <c r="BK504" i="4"/>
  <c r="J494" i="4"/>
  <c r="BK493" i="4"/>
  <c r="J483" i="4"/>
  <c r="BK419" i="4"/>
  <c r="J404" i="4"/>
  <c r="BK403" i="4"/>
  <c r="BK372" i="4"/>
  <c r="BK354" i="4"/>
  <c r="BK311" i="4"/>
  <c r="BK302" i="4"/>
  <c r="BK301" i="4"/>
  <c r="J295" i="4"/>
  <c r="J292" i="4"/>
  <c r="BK284" i="4"/>
  <c r="BK259" i="4"/>
  <c r="BK254" i="4"/>
  <c r="BK237" i="4"/>
  <c r="BK231" i="4"/>
  <c r="J214" i="4"/>
  <c r="J209" i="4"/>
  <c r="BK204" i="4"/>
  <c r="J201" i="4"/>
  <c r="BK197" i="4"/>
  <c r="J195" i="4"/>
  <c r="BK172" i="4"/>
  <c r="BK149" i="4"/>
  <c r="BK146" i="4"/>
  <c r="J140" i="3"/>
  <c r="J172" i="2"/>
  <c r="J162" i="2"/>
  <c r="J158" i="2"/>
  <c r="BK145" i="2"/>
  <c r="BK127" i="2"/>
  <c r="J187" i="13"/>
  <c r="J154" i="13"/>
  <c r="BK149" i="13"/>
  <c r="BK141" i="13"/>
  <c r="BK139" i="13"/>
  <c r="J135" i="13"/>
  <c r="BK134" i="13"/>
  <c r="J130" i="13"/>
  <c r="BK129" i="13"/>
  <c r="BK314" i="12"/>
  <c r="BK305" i="12"/>
  <c r="J302" i="12"/>
  <c r="BK292" i="12"/>
  <c r="BK289" i="12"/>
  <c r="BK287" i="12"/>
  <c r="J286" i="12"/>
  <c r="J282" i="12"/>
  <c r="J281" i="12"/>
  <c r="BK280" i="12"/>
  <c r="J278" i="12"/>
  <c r="J267" i="12"/>
  <c r="BK264" i="12"/>
  <c r="BK262" i="12"/>
  <c r="BK261" i="12"/>
  <c r="BK259" i="12"/>
  <c r="J255" i="12"/>
  <c r="J252" i="12"/>
  <c r="J251" i="12"/>
  <c r="J247" i="12"/>
  <c r="J246" i="12"/>
  <c r="J240" i="12"/>
  <c r="BK238" i="12"/>
  <c r="J237" i="12"/>
  <c r="J233" i="12"/>
  <c r="J228" i="12"/>
  <c r="BK227" i="12"/>
  <c r="BK226" i="12"/>
  <c r="J223" i="12"/>
  <c r="BK222" i="12"/>
  <c r="BK219" i="12"/>
  <c r="BK216" i="12"/>
  <c r="J214" i="12"/>
  <c r="J213" i="12"/>
  <c r="J212" i="12"/>
  <c r="J208" i="12"/>
  <c r="BK205" i="12"/>
  <c r="J204" i="12"/>
  <c r="BK202" i="12"/>
  <c r="J200" i="12"/>
  <c r="BK199" i="12"/>
  <c r="BK197" i="12"/>
  <c r="J195" i="12"/>
  <c r="J192" i="12"/>
  <c r="BK191" i="12"/>
  <c r="BK190" i="12"/>
  <c r="J188" i="12"/>
  <c r="J184" i="12"/>
  <c r="BK182" i="12"/>
  <c r="J180" i="12"/>
  <c r="J177" i="12"/>
  <c r="J174" i="12"/>
  <c r="BK173" i="12"/>
  <c r="J168" i="12"/>
  <c r="J166" i="12"/>
  <c r="BK165" i="12"/>
  <c r="J163" i="12"/>
  <c r="BK162" i="12"/>
  <c r="J160" i="12"/>
  <c r="J159" i="12"/>
  <c r="J155" i="12"/>
  <c r="J153" i="12"/>
  <c r="BK152" i="12"/>
  <c r="BK150" i="12"/>
  <c r="J149" i="12"/>
  <c r="BK147" i="12"/>
  <c r="J146" i="12"/>
  <c r="BK145" i="12"/>
  <c r="J144" i="12"/>
  <c r="J139" i="12"/>
  <c r="J134" i="12"/>
  <c r="BK133" i="12"/>
  <c r="BK130" i="12"/>
  <c r="BK317" i="11"/>
  <c r="J315" i="11"/>
  <c r="BK313" i="11"/>
  <c r="BK310" i="11"/>
  <c r="BK301" i="11"/>
  <c r="J299" i="11"/>
  <c r="J297" i="11"/>
  <c r="BK296" i="11"/>
  <c r="J294" i="11"/>
  <c r="J290" i="11"/>
  <c r="J286" i="11"/>
  <c r="BK283" i="11"/>
  <c r="BK276" i="11"/>
  <c r="BK271" i="11"/>
  <c r="BK268" i="11"/>
  <c r="J265" i="11"/>
  <c r="J264" i="11"/>
  <c r="BK263" i="11"/>
  <c r="J261" i="11"/>
  <c r="J259" i="11"/>
  <c r="BK258" i="11"/>
  <c r="BK254" i="11"/>
  <c r="J253" i="11"/>
  <c r="J252" i="11"/>
  <c r="BK249" i="11"/>
  <c r="J248" i="11"/>
  <c r="J246" i="11"/>
  <c r="BK245" i="11"/>
  <c r="J243" i="11"/>
  <c r="J234" i="11"/>
  <c r="J232" i="11"/>
  <c r="J229" i="11"/>
  <c r="BK228" i="11"/>
  <c r="BK218" i="11"/>
  <c r="BK216" i="11"/>
  <c r="BK213" i="11"/>
  <c r="BK211" i="11"/>
  <c r="J207" i="11"/>
  <c r="J202" i="11"/>
  <c r="BK198" i="11"/>
  <c r="BK192" i="11"/>
  <c r="J186" i="11"/>
  <c r="BK180" i="11"/>
  <c r="J168" i="11"/>
  <c r="BK167" i="11"/>
  <c r="BK166" i="11"/>
  <c r="BK164" i="11"/>
  <c r="J162" i="11"/>
  <c r="J160" i="11"/>
  <c r="J158" i="11"/>
  <c r="J151" i="11"/>
  <c r="BK147" i="11"/>
  <c r="BK144" i="11"/>
  <c r="J139" i="11"/>
  <c r="BK133" i="11"/>
  <c r="J131" i="11"/>
  <c r="J129" i="11"/>
  <c r="BK267" i="10"/>
  <c r="BK247" i="10"/>
  <c r="J236" i="10"/>
  <c r="J222" i="10"/>
  <c r="J178" i="10"/>
  <c r="BK128" i="9"/>
  <c r="BK137" i="8"/>
  <c r="BK125" i="8"/>
  <c r="J124" i="8"/>
  <c r="BK148" i="7"/>
  <c r="J145" i="7"/>
  <c r="BK133" i="7"/>
  <c r="BK130" i="7"/>
  <c r="BK161" i="6"/>
  <c r="BK147" i="6"/>
  <c r="J133" i="6"/>
  <c r="BK146" i="5"/>
  <c r="BK142" i="5"/>
  <c r="BK139" i="5"/>
  <c r="BK127" i="5"/>
  <c r="J126" i="5"/>
  <c r="J1438" i="4"/>
  <c r="J1396" i="4"/>
  <c r="BK1365" i="4"/>
  <c r="J1361" i="4"/>
  <c r="J1349" i="4"/>
  <c r="BK1338" i="4"/>
  <c r="BK1279" i="4"/>
  <c r="J1272" i="4"/>
  <c r="BK1254" i="4"/>
  <c r="BK1245" i="4"/>
  <c r="BK1224" i="4"/>
  <c r="J1209" i="4"/>
  <c r="BK1182" i="4"/>
  <c r="J1181" i="4"/>
  <c r="J1180" i="4"/>
  <c r="BK1171" i="4"/>
  <c r="J1163" i="4"/>
  <c r="J1151" i="4"/>
  <c r="J1142" i="4"/>
  <c r="BK1141" i="4"/>
  <c r="J1137" i="4"/>
  <c r="BK1104" i="4"/>
  <c r="J1098" i="4"/>
  <c r="BK1084" i="4"/>
  <c r="J1077" i="4"/>
  <c r="BK1067" i="4"/>
  <c r="J1050" i="4"/>
  <c r="J1026" i="4"/>
  <c r="J1014" i="4"/>
  <c r="BK1011" i="4"/>
  <c r="J978" i="4"/>
  <c r="BK975" i="4"/>
  <c r="J955" i="4"/>
  <c r="BK950" i="4"/>
  <c r="J947" i="4"/>
  <c r="BK905" i="4"/>
  <c r="J878" i="4"/>
  <c r="BK861" i="4"/>
  <c r="BK838" i="4"/>
  <c r="BK836" i="4"/>
  <c r="J821" i="4"/>
  <c r="BK800" i="4"/>
  <c r="J792" i="4"/>
  <c r="BK790" i="4"/>
  <c r="J775" i="4"/>
  <c r="J745" i="4"/>
  <c r="BK716" i="4"/>
  <c r="BK710" i="4"/>
  <c r="J706" i="4"/>
  <c r="BK677" i="4"/>
  <c r="J647" i="4"/>
  <c r="J633" i="4"/>
  <c r="J631" i="4"/>
  <c r="J609" i="4"/>
  <c r="J600" i="4"/>
  <c r="J578" i="4"/>
  <c r="J560" i="4"/>
  <c r="J548" i="4"/>
  <c r="BK542" i="4"/>
  <c r="BK535" i="4"/>
  <c r="BK524" i="4"/>
  <c r="J495" i="4"/>
  <c r="J493" i="4"/>
  <c r="BK489" i="4"/>
  <c r="BK404" i="4"/>
  <c r="J388" i="4"/>
  <c r="J386" i="4"/>
  <c r="J368" i="4"/>
  <c r="J354" i="4"/>
  <c r="J314" i="4"/>
  <c r="J311" i="4"/>
  <c r="J302" i="4"/>
  <c r="BK296" i="4"/>
  <c r="J283" i="4"/>
  <c r="BK280" i="4"/>
  <c r="BK273" i="4"/>
  <c r="BK265" i="4"/>
  <c r="BK255" i="4"/>
  <c r="J248" i="4"/>
  <c r="BK224" i="4"/>
  <c r="J220" i="4"/>
  <c r="BK211" i="4"/>
  <c r="BK201" i="4"/>
  <c r="BK195" i="4"/>
  <c r="BK188" i="4"/>
  <c r="J182" i="4"/>
  <c r="BK174" i="4"/>
  <c r="J170" i="4"/>
  <c r="BK160" i="4"/>
  <c r="J149" i="4"/>
  <c r="J142" i="4"/>
  <c r="J146" i="3"/>
  <c r="BK144" i="3"/>
  <c r="BK140" i="3"/>
  <c r="J137" i="3"/>
  <c r="J163" i="2"/>
  <c r="J152" i="2"/>
  <c r="BK149" i="2"/>
  <c r="BK136" i="2"/>
  <c r="BK122" i="2"/>
  <c r="J136" i="13"/>
  <c r="BK132" i="13"/>
  <c r="J305" i="12"/>
  <c r="J297" i="12"/>
  <c r="BK291" i="12"/>
  <c r="J290" i="12"/>
  <c r="J289" i="12"/>
  <c r="J285" i="12"/>
  <c r="BK281" i="12"/>
  <c r="BK279" i="12"/>
  <c r="J276" i="12"/>
  <c r="BK257" i="12"/>
  <c r="BK256" i="12"/>
  <c r="BK255" i="12"/>
  <c r="BK252" i="12"/>
  <c r="BK249" i="12"/>
  <c r="BK247" i="12"/>
  <c r="BK246" i="12"/>
  <c r="BK244" i="12"/>
  <c r="J239" i="12"/>
  <c r="J236" i="12"/>
  <c r="J234" i="12"/>
  <c r="J231" i="12"/>
  <c r="BK230" i="12"/>
  <c r="J222" i="12"/>
  <c r="J220" i="12"/>
  <c r="BK214" i="12"/>
  <c r="BK212" i="12"/>
  <c r="BK210" i="12"/>
  <c r="J205" i="12"/>
  <c r="J202" i="12"/>
  <c r="BK200" i="12"/>
  <c r="J198" i="12"/>
  <c r="J186" i="12"/>
  <c r="BK183" i="12"/>
  <c r="BK181" i="12"/>
  <c r="BK178" i="12"/>
  <c r="BK177" i="12"/>
  <c r="BK174" i="12"/>
  <c r="J170" i="12"/>
  <c r="BK169" i="12"/>
  <c r="J167" i="12"/>
  <c r="BK166" i="12"/>
  <c r="J164" i="12"/>
  <c r="J158" i="12"/>
  <c r="J157" i="12"/>
  <c r="J154" i="12"/>
  <c r="J152" i="12"/>
  <c r="J147" i="12"/>
  <c r="BK143" i="12"/>
  <c r="J138" i="12"/>
  <c r="BK137" i="12"/>
  <c r="BK136" i="12"/>
  <c r="J133" i="12"/>
  <c r="BK131" i="12"/>
  <c r="J130" i="12"/>
  <c r="J317" i="11"/>
  <c r="J306" i="11"/>
  <c r="BK304" i="11"/>
  <c r="BK300" i="11"/>
  <c r="BK295" i="11"/>
  <c r="BK294" i="11"/>
  <c r="J292" i="11"/>
  <c r="J291" i="11"/>
  <c r="J289" i="11"/>
  <c r="BK288" i="11"/>
  <c r="BK287" i="11"/>
  <c r="BK286" i="11"/>
  <c r="J285" i="11"/>
  <c r="J276" i="11"/>
  <c r="BK275" i="11"/>
  <c r="BK269" i="11"/>
  <c r="J267" i="11"/>
  <c r="BK266" i="11"/>
  <c r="J263" i="11"/>
  <c r="BK261" i="11"/>
  <c r="J258" i="11"/>
  <c r="J257" i="11"/>
  <c r="J251" i="11"/>
  <c r="BK242" i="11"/>
  <c r="BK241" i="11"/>
  <c r="BK239" i="11"/>
  <c r="BK235" i="11"/>
  <c r="BK232" i="11"/>
  <c r="BK227" i="11"/>
  <c r="BK224" i="11"/>
  <c r="BK223" i="11"/>
  <c r="J210" i="11"/>
  <c r="BK209" i="11"/>
  <c r="J206" i="11"/>
  <c r="J201" i="11"/>
  <c r="J197" i="11"/>
  <c r="J195" i="11"/>
  <c r="BK191" i="11"/>
  <c r="J190" i="11"/>
  <c r="J184" i="11"/>
  <c r="BK183" i="11"/>
  <c r="J181" i="11"/>
  <c r="BK179" i="11"/>
  <c r="BK169" i="11"/>
  <c r="J164" i="11"/>
  <c r="J161" i="11"/>
  <c r="J159" i="11"/>
  <c r="BK157" i="11"/>
  <c r="J155" i="11"/>
  <c r="J152" i="11"/>
  <c r="J149" i="11"/>
  <c r="J148" i="11"/>
  <c r="J145" i="11"/>
  <c r="J142" i="11"/>
  <c r="J134" i="11"/>
  <c r="J128" i="11"/>
  <c r="J272" i="10"/>
  <c r="BK271" i="10"/>
  <c r="J229" i="10"/>
  <c r="BK222" i="10"/>
  <c r="BK186" i="10"/>
  <c r="BK165" i="10"/>
  <c r="BK126" i="10"/>
  <c r="J128" i="9"/>
  <c r="BK124" i="9"/>
  <c r="BK122" i="9"/>
  <c r="BK135" i="8"/>
  <c r="J133" i="8"/>
  <c r="J125" i="8"/>
  <c r="J147" i="7"/>
  <c r="BK146" i="7"/>
  <c r="J143" i="7"/>
  <c r="J139" i="7"/>
  <c r="BK136" i="7"/>
  <c r="BK125" i="7"/>
  <c r="BK122" i="7"/>
  <c r="J121" i="7"/>
  <c r="BK162" i="6"/>
  <c r="J159" i="6"/>
  <c r="J158" i="6"/>
  <c r="J153" i="6"/>
  <c r="BK133" i="6"/>
  <c r="J130" i="6"/>
  <c r="J124" i="6"/>
  <c r="J148" i="5"/>
  <c r="J147" i="5"/>
  <c r="BK145" i="5"/>
  <c r="J144" i="5"/>
  <c r="BK143" i="5"/>
  <c r="BK133" i="5"/>
  <c r="J1464" i="4"/>
  <c r="BK1452" i="4"/>
  <c r="BK1449" i="4"/>
  <c r="J1448" i="4"/>
  <c r="J1440" i="4"/>
  <c r="BK1416" i="4"/>
  <c r="BK1398" i="4"/>
  <c r="J1364" i="4"/>
  <c r="BK1361" i="4"/>
  <c r="BK1349" i="4"/>
  <c r="J1338" i="4"/>
  <c r="J1270" i="4"/>
  <c r="BK1252" i="4"/>
  <c r="BK1246" i="4"/>
  <c r="J1228" i="4"/>
  <c r="J1224" i="4"/>
  <c r="BK1216" i="4"/>
  <c r="J1215" i="4"/>
  <c r="BK1211" i="4"/>
  <c r="J1210" i="4"/>
  <c r="BK1183" i="4"/>
  <c r="BK1173" i="4"/>
  <c r="BK1146" i="4"/>
  <c r="BK1137" i="4"/>
  <c r="BK1124" i="4"/>
  <c r="BK1122" i="4"/>
  <c r="J1118" i="4"/>
  <c r="BK1113" i="4"/>
  <c r="BK1105" i="4"/>
  <c r="BK1102" i="4"/>
  <c r="J1093" i="4"/>
  <c r="J1092" i="4"/>
  <c r="BK1081" i="4"/>
  <c r="J1067" i="4"/>
  <c r="BK1017" i="4"/>
  <c r="J995" i="4"/>
  <c r="J987" i="4"/>
  <c r="J984" i="4"/>
  <c r="J964" i="4"/>
  <c r="J963" i="4"/>
  <c r="J938" i="4"/>
  <c r="BK919" i="4"/>
  <c r="BK892" i="4"/>
  <c r="BK877" i="4"/>
  <c r="BK850" i="4"/>
  <c r="BK844" i="4"/>
  <c r="J838" i="4"/>
  <c r="BK825" i="4"/>
  <c r="J819" i="4"/>
  <c r="J810" i="4"/>
  <c r="J806" i="4"/>
  <c r="J800" i="4"/>
  <c r="J798" i="4"/>
  <c r="J761" i="4"/>
  <c r="J759" i="4"/>
  <c r="J751" i="4"/>
  <c r="BK737" i="4"/>
  <c r="J735" i="4"/>
  <c r="BK720" i="4"/>
  <c r="BK718" i="4"/>
  <c r="J710" i="4"/>
  <c r="BK708" i="4"/>
  <c r="BK670" i="4"/>
  <c r="J667" i="4"/>
  <c r="J648" i="4"/>
  <c r="BK637" i="4"/>
  <c r="BK633" i="4"/>
  <c r="J624" i="4"/>
  <c r="J620" i="4"/>
  <c r="BK567" i="4"/>
  <c r="BK543" i="4"/>
  <c r="J520" i="4"/>
  <c r="J511" i="4"/>
  <c r="BK508" i="4"/>
  <c r="BK494" i="4"/>
  <c r="J419" i="4"/>
  <c r="BK392" i="4"/>
  <c r="J372" i="4"/>
  <c r="BK368" i="4"/>
  <c r="BK324" i="4"/>
  <c r="J301" i="4"/>
  <c r="J286" i="4"/>
  <c r="J284" i="4"/>
  <c r="J278" i="4"/>
  <c r="J270" i="4"/>
  <c r="J254" i="4"/>
  <c r="BK251" i="4"/>
  <c r="BK248" i="4"/>
  <c r="J224" i="4"/>
  <c r="BK209" i="4"/>
  <c r="J185" i="4"/>
  <c r="J167" i="4"/>
  <c r="J160" i="4"/>
  <c r="J154" i="4"/>
  <c r="J143" i="4"/>
  <c r="J144" i="3"/>
  <c r="J173" i="2"/>
  <c r="BK161" i="2"/>
  <c r="J149" i="2"/>
  <c r="BK140" i="2"/>
  <c r="J131" i="2"/>
  <c r="BK128" i="2"/>
  <c r="R121" i="2" l="1"/>
  <c r="R170" i="2"/>
  <c r="R169" i="2"/>
  <c r="BK128" i="3"/>
  <c r="J128" i="3" s="1"/>
  <c r="J100" i="3" s="1"/>
  <c r="R176" i="4"/>
  <c r="P213" i="4"/>
  <c r="BK250" i="4"/>
  <c r="J250" i="4" s="1"/>
  <c r="J101" i="4" s="1"/>
  <c r="P250" i="4"/>
  <c r="R549" i="4"/>
  <c r="BK731" i="4"/>
  <c r="J731" i="4"/>
  <c r="J109" i="4" s="1"/>
  <c r="BK843" i="4"/>
  <c r="J843" i="4" s="1"/>
  <c r="J111" i="4" s="1"/>
  <c r="R843" i="4"/>
  <c r="R1028" i="4"/>
  <c r="R1253" i="4"/>
  <c r="P1439" i="4"/>
  <c r="T125" i="5"/>
  <c r="T124" i="5" s="1"/>
  <c r="T120" i="5" s="1"/>
  <c r="R123" i="6"/>
  <c r="T152" i="6"/>
  <c r="P122" i="8"/>
  <c r="T120" i="9"/>
  <c r="T119" i="9"/>
  <c r="T118" i="9" s="1"/>
  <c r="R188" i="10"/>
  <c r="R187" i="10" s="1"/>
  <c r="T252" i="10"/>
  <c r="T251" i="10"/>
  <c r="BK127" i="11"/>
  <c r="J127" i="11" s="1"/>
  <c r="J97" i="11" s="1"/>
  <c r="BK150" i="11"/>
  <c r="J150" i="11"/>
  <c r="J100" i="11" s="1"/>
  <c r="P185" i="11"/>
  <c r="P219" i="11"/>
  <c r="P185" i="12"/>
  <c r="P201" i="12"/>
  <c r="P232" i="12"/>
  <c r="R248" i="12"/>
  <c r="T266" i="12"/>
  <c r="R284" i="12"/>
  <c r="T130" i="2"/>
  <c r="P128" i="3"/>
  <c r="T143" i="3"/>
  <c r="BK141" i="4"/>
  <c r="T141" i="4"/>
  <c r="P291" i="4"/>
  <c r="BK678" i="4"/>
  <c r="J678" i="4" s="1"/>
  <c r="J108" i="4" s="1"/>
  <c r="P678" i="4"/>
  <c r="BK879" i="4"/>
  <c r="J879" i="4" s="1"/>
  <c r="J112" i="4" s="1"/>
  <c r="T1028" i="4"/>
  <c r="T1253" i="4"/>
  <c r="T1439" i="4"/>
  <c r="R125" i="5"/>
  <c r="R124" i="5"/>
  <c r="R120" i="5" s="1"/>
  <c r="BK123" i="6"/>
  <c r="J123" i="6" s="1"/>
  <c r="J98" i="6" s="1"/>
  <c r="P152" i="6"/>
  <c r="T122" i="8"/>
  <c r="P125" i="10"/>
  <c r="P124" i="10"/>
  <c r="R252" i="10"/>
  <c r="R251" i="10" s="1"/>
  <c r="T127" i="11"/>
  <c r="R135" i="11"/>
  <c r="P143" i="11"/>
  <c r="BK219" i="11"/>
  <c r="J219" i="11" s="1"/>
  <c r="J102" i="11" s="1"/>
  <c r="R273" i="11"/>
  <c r="R129" i="12"/>
  <c r="T193" i="12"/>
  <c r="R217" i="12"/>
  <c r="T232" i="12"/>
  <c r="BK266" i="12"/>
  <c r="J266" i="12" s="1"/>
  <c r="J105" i="12" s="1"/>
  <c r="BK295" i="12"/>
  <c r="J295" i="12" s="1"/>
  <c r="J108" i="12" s="1"/>
  <c r="P130" i="2"/>
  <c r="BK143" i="3"/>
  <c r="J143" i="3"/>
  <c r="J101" i="3" s="1"/>
  <c r="P176" i="4"/>
  <c r="BK213" i="4"/>
  <c r="J213" i="4" s="1"/>
  <c r="J100" i="4" s="1"/>
  <c r="T213" i="4"/>
  <c r="R250" i="4"/>
  <c r="BK549" i="4"/>
  <c r="J549" i="4" s="1"/>
  <c r="J103" i="4" s="1"/>
  <c r="P646" i="4"/>
  <c r="P666" i="4"/>
  <c r="T666" i="4"/>
  <c r="R678" i="4"/>
  <c r="T843" i="4"/>
  <c r="P1028" i="4"/>
  <c r="T1172" i="4"/>
  <c r="R1362" i="4"/>
  <c r="T1459" i="4"/>
  <c r="P132" i="8"/>
  <c r="T188" i="10"/>
  <c r="T187" i="10"/>
  <c r="R266" i="10"/>
  <c r="BK135" i="11"/>
  <c r="J135" i="11" s="1"/>
  <c r="J98" i="11" s="1"/>
  <c r="T135" i="11"/>
  <c r="R143" i="11"/>
  <c r="BK185" i="11"/>
  <c r="J185" i="11" s="1"/>
  <c r="J101" i="11" s="1"/>
  <c r="T219" i="11"/>
  <c r="P129" i="12"/>
  <c r="T185" i="12"/>
  <c r="T201" i="12"/>
  <c r="R232" i="12"/>
  <c r="T248" i="12"/>
  <c r="P295" i="12"/>
  <c r="BK130" i="2"/>
  <c r="J130" i="2"/>
  <c r="J98" i="2" s="1"/>
  <c r="T170" i="2"/>
  <c r="T169" i="2" s="1"/>
  <c r="T120" i="2" s="1"/>
  <c r="P143" i="3"/>
  <c r="P122" i="3" s="1"/>
  <c r="P121" i="3" s="1"/>
  <c r="AU96" i="1" s="1"/>
  <c r="P141" i="4"/>
  <c r="R141" i="4"/>
  <c r="R291" i="4"/>
  <c r="BK646" i="4"/>
  <c r="J646" i="4" s="1"/>
  <c r="J104" i="4" s="1"/>
  <c r="R731" i="4"/>
  <c r="P879" i="4"/>
  <c r="P986" i="4"/>
  <c r="BK1172" i="4"/>
  <c r="J1172" i="4" s="1"/>
  <c r="J115" i="4" s="1"/>
  <c r="P1253" i="4"/>
  <c r="BK1439" i="4"/>
  <c r="J1439" i="4" s="1"/>
  <c r="J118" i="4" s="1"/>
  <c r="R1459" i="4"/>
  <c r="P123" i="6"/>
  <c r="P122" i="6" s="1"/>
  <c r="P121" i="6" s="1"/>
  <c r="AU99" i="1" s="1"/>
  <c r="R152" i="6"/>
  <c r="P120" i="7"/>
  <c r="P119" i="7" s="1"/>
  <c r="P118" i="7" s="1"/>
  <c r="AU100" i="1" s="1"/>
  <c r="BK132" i="8"/>
  <c r="J132" i="8" s="1"/>
  <c r="J100" i="8" s="1"/>
  <c r="R120" i="9"/>
  <c r="R119" i="9" s="1"/>
  <c r="R118" i="9" s="1"/>
  <c r="P188" i="10"/>
  <c r="P187" i="10"/>
  <c r="P266" i="10"/>
  <c r="P135" i="11"/>
  <c r="T150" i="11"/>
  <c r="R219" i="11"/>
  <c r="T129" i="12"/>
  <c r="R193" i="12"/>
  <c r="P217" i="12"/>
  <c r="BK232" i="12"/>
  <c r="J232" i="12" s="1"/>
  <c r="J102" i="12" s="1"/>
  <c r="R235" i="12"/>
  <c r="P272" i="12"/>
  <c r="T295" i="12"/>
  <c r="BK121" i="2"/>
  <c r="J121" i="2" s="1"/>
  <c r="J97" i="2" s="1"/>
  <c r="T121" i="2"/>
  <c r="BK170" i="2"/>
  <c r="J170" i="2" s="1"/>
  <c r="J100" i="2" s="1"/>
  <c r="T128" i="3"/>
  <c r="T122" i="3" s="1"/>
  <c r="T121" i="3" s="1"/>
  <c r="T176" i="4"/>
  <c r="R213" i="4"/>
  <c r="T250" i="4"/>
  <c r="T549" i="4"/>
  <c r="R666" i="4"/>
  <c r="T678" i="4"/>
  <c r="T879" i="4"/>
  <c r="R986" i="4"/>
  <c r="P1172" i="4"/>
  <c r="P1362" i="4"/>
  <c r="P1459" i="4"/>
  <c r="T123" i="6"/>
  <c r="T122" i="6" s="1"/>
  <c r="T121" i="6" s="1"/>
  <c r="R120" i="7"/>
  <c r="R119" i="7"/>
  <c r="R118" i="7" s="1"/>
  <c r="R122" i="8"/>
  <c r="T125" i="10"/>
  <c r="T124" i="10"/>
  <c r="T123" i="10" s="1"/>
  <c r="BK252" i="10"/>
  <c r="BK251" i="10" s="1"/>
  <c r="J251" i="10" s="1"/>
  <c r="J101" i="10" s="1"/>
  <c r="T266" i="10"/>
  <c r="R127" i="11"/>
  <c r="BK143" i="11"/>
  <c r="J143" i="11" s="1"/>
  <c r="J99" i="11" s="1"/>
  <c r="T143" i="11"/>
  <c r="T185" i="11"/>
  <c r="T273" i="11"/>
  <c r="BK129" i="12"/>
  <c r="BK193" i="12"/>
  <c r="J193" i="12" s="1"/>
  <c r="J99" i="12" s="1"/>
  <c r="BK217" i="12"/>
  <c r="J217" i="12" s="1"/>
  <c r="J101" i="12" s="1"/>
  <c r="BK248" i="12"/>
  <c r="J248" i="12"/>
  <c r="J104" i="12" s="1"/>
  <c r="BK272" i="12"/>
  <c r="J272" i="12" s="1"/>
  <c r="J106" i="12" s="1"/>
  <c r="BK284" i="12"/>
  <c r="J284" i="12"/>
  <c r="J107" i="12" s="1"/>
  <c r="P137" i="13"/>
  <c r="P121" i="2"/>
  <c r="P170" i="2"/>
  <c r="P169" i="2" s="1"/>
  <c r="P120" i="2" s="1"/>
  <c r="AU95" i="1" s="1"/>
  <c r="R143" i="3"/>
  <c r="BK176" i="4"/>
  <c r="J176" i="4" s="1"/>
  <c r="J99" i="4" s="1"/>
  <c r="T291" i="4"/>
  <c r="R646" i="4"/>
  <c r="P731" i="4"/>
  <c r="R879" i="4"/>
  <c r="BK986" i="4"/>
  <c r="J986" i="4" s="1"/>
  <c r="J113" i="4" s="1"/>
  <c r="T986" i="4"/>
  <c r="R1172" i="4"/>
  <c r="BK1362" i="4"/>
  <c r="J1362" i="4" s="1"/>
  <c r="J117" i="4" s="1"/>
  <c r="R1439" i="4"/>
  <c r="P125" i="5"/>
  <c r="P124" i="5" s="1"/>
  <c r="P120" i="5" s="1"/>
  <c r="AU98" i="1" s="1"/>
  <c r="BK152" i="6"/>
  <c r="J152" i="6" s="1"/>
  <c r="J100" i="6" s="1"/>
  <c r="T120" i="7"/>
  <c r="T119" i="7"/>
  <c r="T118" i="7" s="1"/>
  <c r="R132" i="8"/>
  <c r="P120" i="9"/>
  <c r="P119" i="9" s="1"/>
  <c r="P118" i="9" s="1"/>
  <c r="AU102" i="1" s="1"/>
  <c r="BK125" i="10"/>
  <c r="J125" i="10" s="1"/>
  <c r="J98" i="10" s="1"/>
  <c r="BK188" i="10"/>
  <c r="J188" i="10" s="1"/>
  <c r="J100" i="10" s="1"/>
  <c r="P252" i="10"/>
  <c r="P251" i="10" s="1"/>
  <c r="P127" i="11"/>
  <c r="P150" i="11"/>
  <c r="R185" i="11"/>
  <c r="P273" i="11"/>
  <c r="BK201" i="12"/>
  <c r="J201" i="12" s="1"/>
  <c r="J100" i="12" s="1"/>
  <c r="T217" i="12"/>
  <c r="P235" i="12"/>
  <c r="P266" i="12"/>
  <c r="R295" i="12"/>
  <c r="P157" i="13"/>
  <c r="R130" i="2"/>
  <c r="R128" i="3"/>
  <c r="R122" i="3" s="1"/>
  <c r="R121" i="3" s="1"/>
  <c r="BK291" i="4"/>
  <c r="J291" i="4" s="1"/>
  <c r="J102" i="4" s="1"/>
  <c r="P549" i="4"/>
  <c r="T646" i="4"/>
  <c r="BK666" i="4"/>
  <c r="J666" i="4" s="1"/>
  <c r="J107" i="4" s="1"/>
  <c r="T731" i="4"/>
  <c r="P843" i="4"/>
  <c r="BK1028" i="4"/>
  <c r="J1028" i="4" s="1"/>
  <c r="J114" i="4" s="1"/>
  <c r="BK1253" i="4"/>
  <c r="J1253" i="4" s="1"/>
  <c r="J116" i="4" s="1"/>
  <c r="T1362" i="4"/>
  <c r="BK1459" i="4"/>
  <c r="J1459" i="4" s="1"/>
  <c r="J119" i="4" s="1"/>
  <c r="BK125" i="5"/>
  <c r="BK124" i="5" s="1"/>
  <c r="J124" i="5" s="1"/>
  <c r="J99" i="5" s="1"/>
  <c r="BK120" i="7"/>
  <c r="J120" i="7" s="1"/>
  <c r="J98" i="7" s="1"/>
  <c r="BK122" i="8"/>
  <c r="T132" i="8"/>
  <c r="BK120" i="9"/>
  <c r="J120" i="9" s="1"/>
  <c r="J98" i="9" s="1"/>
  <c r="R125" i="10"/>
  <c r="R124" i="10" s="1"/>
  <c r="BK266" i="10"/>
  <c r="J266" i="10" s="1"/>
  <c r="J103" i="10" s="1"/>
  <c r="R150" i="11"/>
  <c r="BK273" i="11"/>
  <c r="J273" i="11"/>
  <c r="J103" i="11" s="1"/>
  <c r="R185" i="12"/>
  <c r="P193" i="12"/>
  <c r="BK235" i="12"/>
  <c r="J235" i="12" s="1"/>
  <c r="J103" i="12" s="1"/>
  <c r="T235" i="12"/>
  <c r="R272" i="12"/>
  <c r="P284" i="12"/>
  <c r="BK128" i="13"/>
  <c r="J128" i="13" s="1"/>
  <c r="J98" i="13" s="1"/>
  <c r="P181" i="13"/>
  <c r="BK185" i="12"/>
  <c r="J185" i="12" s="1"/>
  <c r="J98" i="12" s="1"/>
  <c r="R201" i="12"/>
  <c r="P248" i="12"/>
  <c r="R266" i="12"/>
  <c r="T272" i="12"/>
  <c r="T284" i="12"/>
  <c r="P128" i="13"/>
  <c r="R128" i="13"/>
  <c r="T128" i="13"/>
  <c r="BK137" i="13"/>
  <c r="J137" i="13"/>
  <c r="J99" i="13" s="1"/>
  <c r="R137" i="13"/>
  <c r="T137" i="13"/>
  <c r="BK147" i="13"/>
  <c r="J147" i="13" s="1"/>
  <c r="J100" i="13" s="1"/>
  <c r="P147" i="13"/>
  <c r="R147" i="13"/>
  <c r="T147" i="13"/>
  <c r="BK152" i="13"/>
  <c r="J152" i="13" s="1"/>
  <c r="J101" i="13" s="1"/>
  <c r="P152" i="13"/>
  <c r="R152" i="13"/>
  <c r="T152" i="13"/>
  <c r="BK157" i="13"/>
  <c r="J157" i="13" s="1"/>
  <c r="J102" i="13" s="1"/>
  <c r="R157" i="13"/>
  <c r="T157" i="13"/>
  <c r="BK160" i="13"/>
  <c r="J160" i="13" s="1"/>
  <c r="J103" i="13" s="1"/>
  <c r="P160" i="13"/>
  <c r="R160" i="13"/>
  <c r="T160" i="13"/>
  <c r="BK165" i="13"/>
  <c r="J165" i="13" s="1"/>
  <c r="J104" i="13" s="1"/>
  <c r="P165" i="13"/>
  <c r="R165" i="13"/>
  <c r="T165" i="13"/>
  <c r="BK170" i="13"/>
  <c r="J170" i="13" s="1"/>
  <c r="J105" i="13" s="1"/>
  <c r="P170" i="13"/>
  <c r="R170" i="13"/>
  <c r="T170" i="13"/>
  <c r="BK181" i="13"/>
  <c r="J181" i="13"/>
  <c r="J106" i="13" s="1"/>
  <c r="R181" i="13"/>
  <c r="T181" i="13"/>
  <c r="J89" i="2"/>
  <c r="F92" i="2"/>
  <c r="BE122" i="2"/>
  <c r="BE127" i="2"/>
  <c r="BE158" i="2"/>
  <c r="J89" i="3"/>
  <c r="E111" i="3"/>
  <c r="BE134" i="3"/>
  <c r="F92" i="4"/>
  <c r="BE149" i="4"/>
  <c r="BE151" i="4"/>
  <c r="BE214" i="4"/>
  <c r="BE244" i="4"/>
  <c r="BE245" i="4"/>
  <c r="BE319" i="4"/>
  <c r="BE466" i="4"/>
  <c r="BE492" i="4"/>
  <c r="BE493" i="4"/>
  <c r="BE495" i="4"/>
  <c r="BE527" i="4"/>
  <c r="BE542" i="4"/>
  <c r="BE550" i="4"/>
  <c r="BE581" i="4"/>
  <c r="BE664" i="4"/>
  <c r="BE679" i="4"/>
  <c r="BE752" i="4"/>
  <c r="BE754" i="4"/>
  <c r="BE823" i="4"/>
  <c r="BE880" i="4"/>
  <c r="BE883" i="4"/>
  <c r="BE911" i="4"/>
  <c r="BE947" i="4"/>
  <c r="BE950" i="4"/>
  <c r="BE953" i="4"/>
  <c r="BE1014" i="4"/>
  <c r="BE1027" i="4"/>
  <c r="BE1029" i="4"/>
  <c r="BE1060" i="4"/>
  <c r="BE1074" i="4"/>
  <c r="BE1077" i="4"/>
  <c r="BE1098" i="4"/>
  <c r="BE1114" i="4"/>
  <c r="BE1121" i="4"/>
  <c r="BE1141" i="4"/>
  <c r="BE1142" i="4"/>
  <c r="BE1163" i="4"/>
  <c r="BE1178" i="4"/>
  <c r="BE1179" i="4"/>
  <c r="BE1245" i="4"/>
  <c r="BE1274" i="4"/>
  <c r="BE1358" i="4"/>
  <c r="BE1369" i="4"/>
  <c r="BE1396" i="4"/>
  <c r="BE1412" i="4"/>
  <c r="BE1447" i="4"/>
  <c r="BE1453" i="4"/>
  <c r="BK663" i="4"/>
  <c r="J663" i="4" s="1"/>
  <c r="J105" i="4" s="1"/>
  <c r="E110" i="5"/>
  <c r="J116" i="5"/>
  <c r="J89" i="6"/>
  <c r="BE147" i="6"/>
  <c r="BE157" i="6"/>
  <c r="J89" i="7"/>
  <c r="BE130" i="7"/>
  <c r="BE133" i="7"/>
  <c r="BE145" i="7"/>
  <c r="E85" i="8"/>
  <c r="J91" i="8"/>
  <c r="BE134" i="8"/>
  <c r="BE136" i="8"/>
  <c r="BE137" i="8"/>
  <c r="BK130" i="8"/>
  <c r="J130" i="8"/>
  <c r="J99" i="8" s="1"/>
  <c r="E85" i="9"/>
  <c r="F91" i="9"/>
  <c r="F115" i="9"/>
  <c r="BE178" i="10"/>
  <c r="BE200" i="10"/>
  <c r="BE267" i="10"/>
  <c r="F92" i="11"/>
  <c r="BE129" i="11"/>
  <c r="BE133" i="11"/>
  <c r="BE160" i="11"/>
  <c r="BE168" i="11"/>
  <c r="BE178" i="11"/>
  <c r="BE182" i="11"/>
  <c r="BE189" i="11"/>
  <c r="BE203" i="11"/>
  <c r="BE204" i="11"/>
  <c r="BE220" i="11"/>
  <c r="BE231" i="11"/>
  <c r="BE234" i="11"/>
  <c r="BE260" i="11"/>
  <c r="BE290" i="11"/>
  <c r="BE299" i="11"/>
  <c r="BE308" i="11"/>
  <c r="BE309" i="11"/>
  <c r="BE315" i="11"/>
  <c r="E85" i="12"/>
  <c r="J89" i="12"/>
  <c r="F91" i="12"/>
  <c r="BE132" i="12"/>
  <c r="BE135" i="12"/>
  <c r="BE149" i="12"/>
  <c r="BE156" i="12"/>
  <c r="BE160" i="12"/>
  <c r="BE163" i="12"/>
  <c r="BE168" i="12"/>
  <c r="BE173" i="12"/>
  <c r="BE175" i="12"/>
  <c r="BE180" i="12"/>
  <c r="BE182" i="12"/>
  <c r="BE187" i="12"/>
  <c r="BE189" i="12"/>
  <c r="BE192" i="12"/>
  <c r="BE203" i="12"/>
  <c r="BE206" i="12"/>
  <c r="BE209" i="12"/>
  <c r="BE213" i="12"/>
  <c r="BE216" i="12"/>
  <c r="BE219" i="12"/>
  <c r="BE220" i="12"/>
  <c r="BE221" i="12"/>
  <c r="BE229" i="12"/>
  <c r="BE233" i="12"/>
  <c r="BE238" i="12"/>
  <c r="BE239" i="12"/>
  <c r="BE240" i="12"/>
  <c r="BE243" i="12"/>
  <c r="BE250" i="12"/>
  <c r="BE263" i="12"/>
  <c r="BE267" i="12"/>
  <c r="BE270" i="12"/>
  <c r="BE275" i="12"/>
  <c r="BE280" i="12"/>
  <c r="BE290" i="12"/>
  <c r="BE294" i="12"/>
  <c r="BE301" i="12"/>
  <c r="BE302" i="12"/>
  <c r="BE303" i="12"/>
  <c r="E85" i="13"/>
  <c r="J122" i="13"/>
  <c r="BE179" i="13"/>
  <c r="BE131" i="2"/>
  <c r="BE145" i="2"/>
  <c r="F91" i="3"/>
  <c r="J118" i="3"/>
  <c r="BK123" i="3"/>
  <c r="J123" i="3" s="1"/>
  <c r="J98" i="3" s="1"/>
  <c r="F91" i="4"/>
  <c r="J133" i="4"/>
  <c r="BE172" i="4"/>
  <c r="BE177" i="4"/>
  <c r="BE180" i="4"/>
  <c r="BE198" i="4"/>
  <c r="BE203" i="4"/>
  <c r="BE204" i="4"/>
  <c r="BE209" i="4"/>
  <c r="BE259" i="4"/>
  <c r="BE268" i="4"/>
  <c r="BE270" i="4"/>
  <c r="BE278" i="4"/>
  <c r="BE286" i="4"/>
  <c r="BE292" i="4"/>
  <c r="BE295" i="4"/>
  <c r="BE301" i="4"/>
  <c r="BE324" i="4"/>
  <c r="BE419" i="4"/>
  <c r="BE459" i="4"/>
  <c r="BE520" i="4"/>
  <c r="BE521" i="4"/>
  <c r="BE544" i="4"/>
  <c r="BE615" i="4"/>
  <c r="BE616" i="4"/>
  <c r="BE620" i="4"/>
  <c r="BE686" i="4"/>
  <c r="BE687" i="4"/>
  <c r="BE689" i="4"/>
  <c r="BE691" i="4"/>
  <c r="BE749" i="4"/>
  <c r="BE958" i="4"/>
  <c r="BE961" i="4"/>
  <c r="BE965" i="4"/>
  <c r="BE968" i="4"/>
  <c r="BE974" i="4"/>
  <c r="BE995" i="4"/>
  <c r="BE1003" i="4"/>
  <c r="BE1046" i="4"/>
  <c r="BE1097" i="4"/>
  <c r="BE1105" i="4"/>
  <c r="BE1155" i="4"/>
  <c r="BE1187" i="4"/>
  <c r="BE1211" i="4"/>
  <c r="BE1330" i="4"/>
  <c r="BE1335" i="4"/>
  <c r="BE1363" i="4"/>
  <c r="BE1364" i="4"/>
  <c r="BE1440" i="4"/>
  <c r="F117" i="5"/>
  <c r="BE136" i="5"/>
  <c r="BE143" i="5"/>
  <c r="BE148" i="5"/>
  <c r="J92" i="6"/>
  <c r="J117" i="6"/>
  <c r="BE130" i="6"/>
  <c r="BE160" i="6"/>
  <c r="F91" i="7"/>
  <c r="BE136" i="7"/>
  <c r="BE142" i="7"/>
  <c r="BE146" i="7"/>
  <c r="F92" i="8"/>
  <c r="BE133" i="8"/>
  <c r="J112" i="9"/>
  <c r="J115" i="9"/>
  <c r="F92" i="10"/>
  <c r="BE211" i="10"/>
  <c r="J89" i="11"/>
  <c r="J122" i="11"/>
  <c r="BE128" i="11"/>
  <c r="BE132" i="11"/>
  <c r="BE138" i="11"/>
  <c r="BE141" i="11"/>
  <c r="BE146" i="11"/>
  <c r="BE148" i="11"/>
  <c r="BE149" i="11"/>
  <c r="BE154" i="11"/>
  <c r="BE155" i="11"/>
  <c r="BE156" i="11"/>
  <c r="BE163" i="11"/>
  <c r="BE165" i="11"/>
  <c r="BE179" i="11"/>
  <c r="BE183" i="11"/>
  <c r="BE184" i="11"/>
  <c r="BE190" i="11"/>
  <c r="BE191" i="11"/>
  <c r="BE194" i="11"/>
  <c r="BE195" i="11"/>
  <c r="BE196" i="11"/>
  <c r="BE197" i="11"/>
  <c r="BE227" i="11"/>
  <c r="BE230" i="11"/>
  <c r="BE233" i="11"/>
  <c r="BE235" i="11"/>
  <c r="BE236" i="11"/>
  <c r="BE247" i="11"/>
  <c r="BE257" i="11"/>
  <c r="BE267" i="11"/>
  <c r="BE269" i="11"/>
  <c r="BE270" i="11"/>
  <c r="BE275" i="11"/>
  <c r="BE281" i="11"/>
  <c r="BE282" i="11"/>
  <c r="BE298" i="11"/>
  <c r="BE305" i="11"/>
  <c r="BE306" i="11"/>
  <c r="J92" i="12"/>
  <c r="F125" i="12"/>
  <c r="BE136" i="12"/>
  <c r="BE138" i="12"/>
  <c r="BE141" i="12"/>
  <c r="BE148" i="12"/>
  <c r="BE154" i="12"/>
  <c r="BE167" i="12"/>
  <c r="BE171" i="12"/>
  <c r="BE172" i="12"/>
  <c r="BE176" i="12"/>
  <c r="BE179" i="12"/>
  <c r="BE186" i="12"/>
  <c r="BE190" i="12"/>
  <c r="BE191" i="12"/>
  <c r="BE195" i="12"/>
  <c r="BE198" i="12"/>
  <c r="BE207" i="12"/>
  <c r="BE211" i="12"/>
  <c r="BE215" i="12"/>
  <c r="BE231" i="12"/>
  <c r="BE234" i="12"/>
  <c r="BE236" i="12"/>
  <c r="BE244" i="12"/>
  <c r="BE251" i="12"/>
  <c r="BE257" i="12"/>
  <c r="BE260" i="12"/>
  <c r="BE265" i="12"/>
  <c r="BE271" i="12"/>
  <c r="BE274" i="12"/>
  <c r="BE277" i="12"/>
  <c r="BE285" i="12"/>
  <c r="BE291" i="12"/>
  <c r="BE297" i="12"/>
  <c r="BE298" i="12"/>
  <c r="BE304" i="12"/>
  <c r="BE308" i="12"/>
  <c r="BE313" i="12"/>
  <c r="F122" i="13"/>
  <c r="BE138" i="13"/>
  <c r="BE140" i="13"/>
  <c r="BE151" i="13"/>
  <c r="BE152" i="2"/>
  <c r="BE161" i="2"/>
  <c r="BE167" i="2"/>
  <c r="BE171" i="2"/>
  <c r="BE170" i="4"/>
  <c r="BE174" i="4"/>
  <c r="BE185" i="4"/>
  <c r="BE188" i="4"/>
  <c r="BE212" i="4"/>
  <c r="BE256" i="4"/>
  <c r="BE283" i="4"/>
  <c r="BE296" i="4"/>
  <c r="BE370" i="4"/>
  <c r="BE390" i="4"/>
  <c r="BE511" i="4"/>
  <c r="BE533" i="4"/>
  <c r="BE561" i="4"/>
  <c r="BE636" i="4"/>
  <c r="BE648" i="4"/>
  <c r="BE670" i="4"/>
  <c r="BE726" i="4"/>
  <c r="BE737" i="4"/>
  <c r="BE745" i="4"/>
  <c r="BE751" i="4"/>
  <c r="BE759" i="4"/>
  <c r="BE773" i="4"/>
  <c r="BE790" i="4"/>
  <c r="BE792" i="4"/>
  <c r="BE795" i="4"/>
  <c r="BE798" i="4"/>
  <c r="BE800" i="4"/>
  <c r="BE819" i="4"/>
  <c r="BE821" i="4"/>
  <c r="BE858" i="4"/>
  <c r="BE861" i="4"/>
  <c r="BE877" i="4"/>
  <c r="BE905" i="4"/>
  <c r="BE955" i="4"/>
  <c r="BE978" i="4"/>
  <c r="BE984" i="4"/>
  <c r="BE1104" i="4"/>
  <c r="BE1113" i="4"/>
  <c r="BE1125" i="4"/>
  <c r="BE1137" i="4"/>
  <c r="BE1183" i="4"/>
  <c r="BE1186" i="4"/>
  <c r="BE1234" i="4"/>
  <c r="BE1250" i="4"/>
  <c r="BE1252" i="4"/>
  <c r="BE1254" i="4"/>
  <c r="BE1279" i="4"/>
  <c r="BE1281" i="4"/>
  <c r="BE1283" i="4"/>
  <c r="BE1338" i="4"/>
  <c r="BE1464" i="4"/>
  <c r="BK837" i="4"/>
  <c r="J837" i="4" s="1"/>
  <c r="J110" i="4" s="1"/>
  <c r="J114" i="5"/>
  <c r="BE133" i="5"/>
  <c r="BE142" i="5"/>
  <c r="F91" i="6"/>
  <c r="E111" i="6"/>
  <c r="BE143" i="6"/>
  <c r="BE158" i="6"/>
  <c r="BK146" i="6"/>
  <c r="J146" i="6" s="1"/>
  <c r="J99" i="6" s="1"/>
  <c r="BK163" i="6"/>
  <c r="J163" i="6" s="1"/>
  <c r="J101" i="6" s="1"/>
  <c r="J91" i="7"/>
  <c r="BE122" i="7"/>
  <c r="BE129" i="7"/>
  <c r="BE139" i="7"/>
  <c r="BE140" i="7"/>
  <c r="J114" i="8"/>
  <c r="BE135" i="8"/>
  <c r="J91" i="9"/>
  <c r="BE124" i="9"/>
  <c r="BE125" i="9"/>
  <c r="BE127" i="9"/>
  <c r="J91" i="10"/>
  <c r="BE261" i="10"/>
  <c r="BE271" i="10"/>
  <c r="BE137" i="11"/>
  <c r="BE159" i="11"/>
  <c r="BE166" i="11"/>
  <c r="BE207" i="11"/>
  <c r="BE218" i="11"/>
  <c r="BE246" i="11"/>
  <c r="BE262" i="11"/>
  <c r="BE265" i="11"/>
  <c r="BE297" i="11"/>
  <c r="BE303" i="11"/>
  <c r="BK312" i="11"/>
  <c r="J312" i="11" s="1"/>
  <c r="J104" i="11" s="1"/>
  <c r="BK316" i="11"/>
  <c r="J316" i="11"/>
  <c r="J106" i="11" s="1"/>
  <c r="BE131" i="12"/>
  <c r="BE133" i="12"/>
  <c r="BE134" i="12"/>
  <c r="BE139" i="12"/>
  <c r="BE143" i="12"/>
  <c r="BE146" i="12"/>
  <c r="BE147" i="12"/>
  <c r="BE150" i="12"/>
  <c r="BE169" i="12"/>
  <c r="BE170" i="12"/>
  <c r="BE174" i="12"/>
  <c r="BE178" i="12"/>
  <c r="BE181" i="12"/>
  <c r="BE183" i="12"/>
  <c r="BE184" i="12"/>
  <c r="BE194" i="12"/>
  <c r="BE197" i="12"/>
  <c r="BE200" i="12"/>
  <c r="BE202" i="12"/>
  <c r="BE205" i="12"/>
  <c r="BE210" i="12"/>
  <c r="BE212" i="12"/>
  <c r="BE224" i="12"/>
  <c r="BE252" i="12"/>
  <c r="BE259" i="12"/>
  <c r="BE261" i="12"/>
  <c r="BE268" i="12"/>
  <c r="BE276" i="12"/>
  <c r="BE279" i="12"/>
  <c r="BE289" i="12"/>
  <c r="BE292" i="12"/>
  <c r="BE293" i="12"/>
  <c r="BE314" i="12"/>
  <c r="BE315" i="12"/>
  <c r="BE146" i="13"/>
  <c r="BE148" i="13"/>
  <c r="BE150" i="13"/>
  <c r="BE154" i="13"/>
  <c r="BE163" i="13"/>
  <c r="BE167" i="13"/>
  <c r="E110" i="2"/>
  <c r="J117" i="2"/>
  <c r="BE136" i="2"/>
  <c r="BE149" i="2"/>
  <c r="BE172" i="2"/>
  <c r="F92" i="3"/>
  <c r="BE124" i="3"/>
  <c r="BE127" i="3"/>
  <c r="BE129" i="3"/>
  <c r="BE137" i="3"/>
  <c r="BE140" i="3"/>
  <c r="BE146" i="3"/>
  <c r="BE142" i="4"/>
  <c r="BE146" i="4"/>
  <c r="BE154" i="4"/>
  <c r="BE160" i="4"/>
  <c r="BE182" i="4"/>
  <c r="BE248" i="4"/>
  <c r="BE483" i="4"/>
  <c r="BE494" i="4"/>
  <c r="BE524" i="4"/>
  <c r="BE637" i="4"/>
  <c r="BE640" i="4"/>
  <c r="BE706" i="4"/>
  <c r="BE718" i="4"/>
  <c r="BE747" i="4"/>
  <c r="BE836" i="4"/>
  <c r="BE892" i="4"/>
  <c r="BE897" i="4"/>
  <c r="BE919" i="4"/>
  <c r="BE936" i="4"/>
  <c r="BE967" i="4"/>
  <c r="BE1081" i="4"/>
  <c r="BE1088" i="4"/>
  <c r="BE1209" i="4"/>
  <c r="BE1210" i="4"/>
  <c r="BE1212" i="4"/>
  <c r="BE1213" i="4"/>
  <c r="BE1214" i="4"/>
  <c r="BE1215" i="4"/>
  <c r="BE1220" i="4"/>
  <c r="BE1349" i="4"/>
  <c r="BE1438" i="4"/>
  <c r="BE1446" i="4"/>
  <c r="BE1448" i="4"/>
  <c r="BE1452" i="4"/>
  <c r="J92" i="5"/>
  <c r="BE126" i="5"/>
  <c r="F118" i="6"/>
  <c r="BE124" i="6"/>
  <c r="E85" i="7"/>
  <c r="J115" i="7"/>
  <c r="BE141" i="7"/>
  <c r="BE124" i="8"/>
  <c r="BE125" i="8"/>
  <c r="BE123" i="9"/>
  <c r="BE142" i="10"/>
  <c r="BE186" i="10"/>
  <c r="BE229" i="10"/>
  <c r="E85" i="11"/>
  <c r="J123" i="11"/>
  <c r="BE131" i="11"/>
  <c r="BE186" i="11"/>
  <c r="BE187" i="11"/>
  <c r="BE198" i="11"/>
  <c r="BE200" i="11"/>
  <c r="BE205" i="11"/>
  <c r="BE217" i="11"/>
  <c r="BE225" i="11"/>
  <c r="BE228" i="11"/>
  <c r="BE229" i="11"/>
  <c r="BE243" i="11"/>
  <c r="BE245" i="11"/>
  <c r="BE256" i="11"/>
  <c r="BE266" i="11"/>
  <c r="BE268" i="11"/>
  <c r="BE272" i="11"/>
  <c r="BE274" i="11"/>
  <c r="BE285" i="11"/>
  <c r="BE289" i="11"/>
  <c r="BE293" i="11"/>
  <c r="BE295" i="11"/>
  <c r="BE302" i="11"/>
  <c r="BE311" i="11"/>
  <c r="BE317" i="11"/>
  <c r="BE137" i="12"/>
  <c r="BE140" i="12"/>
  <c r="BE142" i="12"/>
  <c r="BE145" i="12"/>
  <c r="BE155" i="12"/>
  <c r="BE157" i="12"/>
  <c r="BE158" i="12"/>
  <c r="BE162" i="12"/>
  <c r="BE164" i="12"/>
  <c r="BE166" i="12"/>
  <c r="BE177" i="12"/>
  <c r="BE196" i="12"/>
  <c r="BE208" i="12"/>
  <c r="BE214" i="12"/>
  <c r="BE223" i="12"/>
  <c r="BE226" i="12"/>
  <c r="BE227" i="12"/>
  <c r="BE228" i="12"/>
  <c r="BE230" i="12"/>
  <c r="BE246" i="12"/>
  <c r="BE247" i="12"/>
  <c r="BE249" i="12"/>
  <c r="BE253" i="12"/>
  <c r="BE256" i="12"/>
  <c r="BE269" i="12"/>
  <c r="BE273" i="12"/>
  <c r="BE278" i="12"/>
  <c r="BE282" i="12"/>
  <c r="BE286" i="12"/>
  <c r="BE287" i="12"/>
  <c r="BE299" i="12"/>
  <c r="BE300" i="12"/>
  <c r="BE309" i="12"/>
  <c r="BE311" i="12"/>
  <c r="BE312" i="12"/>
  <c r="BE129" i="13"/>
  <c r="BE134" i="13"/>
  <c r="BE135" i="13"/>
  <c r="BE156" i="13"/>
  <c r="BE168" i="13"/>
  <c r="BE128" i="2"/>
  <c r="J91" i="3"/>
  <c r="BE144" i="3"/>
  <c r="E129" i="4"/>
  <c r="BE251" i="4"/>
  <c r="BE254" i="4"/>
  <c r="BE255" i="4"/>
  <c r="BE275" i="4"/>
  <c r="BE314" i="4"/>
  <c r="BE317" i="4"/>
  <c r="BE354" i="4"/>
  <c r="BE368" i="4"/>
  <c r="BE392" i="4"/>
  <c r="BE403" i="4"/>
  <c r="BE404" i="4"/>
  <c r="BE489" i="4"/>
  <c r="BE514" i="4"/>
  <c r="BE588" i="4"/>
  <c r="BE624" i="4"/>
  <c r="BE647" i="4"/>
  <c r="BE667" i="4"/>
  <c r="BE761" i="4"/>
  <c r="BE825" i="4"/>
  <c r="BE844" i="4"/>
  <c r="BE907" i="4"/>
  <c r="BE962" i="4"/>
  <c r="BE964" i="4"/>
  <c r="BE975" i="4"/>
  <c r="BE985" i="4"/>
  <c r="BE1011" i="4"/>
  <c r="BE1084" i="4"/>
  <c r="BE1102" i="4"/>
  <c r="BE1126" i="4"/>
  <c r="BE1136" i="4"/>
  <c r="BE1146" i="4"/>
  <c r="BE1181" i="4"/>
  <c r="BE1270" i="4"/>
  <c r="BE1272" i="4"/>
  <c r="BE1365" i="4"/>
  <c r="F91" i="5"/>
  <c r="BE130" i="5"/>
  <c r="BE145" i="5"/>
  <c r="BE147" i="5"/>
  <c r="BK122" i="5"/>
  <c r="J122" i="5"/>
  <c r="J98" i="5"/>
  <c r="BE133" i="6"/>
  <c r="BE156" i="6"/>
  <c r="BE161" i="6"/>
  <c r="F92" i="7"/>
  <c r="BE125" i="7"/>
  <c r="BE144" i="7"/>
  <c r="BE147" i="7"/>
  <c r="F116" i="8"/>
  <c r="BE123" i="8"/>
  <c r="BE126" i="9"/>
  <c r="J117" i="10"/>
  <c r="BE153" i="10"/>
  <c r="BE165" i="10"/>
  <c r="BE222" i="10"/>
  <c r="BE236" i="10"/>
  <c r="F122" i="11"/>
  <c r="BE130" i="11"/>
  <c r="BE139" i="11"/>
  <c r="BE140" i="11"/>
  <c r="BE144" i="11"/>
  <c r="BE147" i="11"/>
  <c r="BE169" i="11"/>
  <c r="BE188" i="11"/>
  <c r="BE193" i="11"/>
  <c r="BE199" i="11"/>
  <c r="BE213" i="11"/>
  <c r="BE215" i="11"/>
  <c r="BE216" i="11"/>
  <c r="BE221" i="11"/>
  <c r="BE226" i="11"/>
  <c r="BE251" i="11"/>
  <c r="BE252" i="11"/>
  <c r="BE261" i="11"/>
  <c r="BE263" i="11"/>
  <c r="BE264" i="11"/>
  <c r="BE271" i="11"/>
  <c r="BE286" i="11"/>
  <c r="BE291" i="11"/>
  <c r="BE294" i="11"/>
  <c r="BE310" i="11"/>
  <c r="BE313" i="11"/>
  <c r="BK314" i="11"/>
  <c r="J314" i="11" s="1"/>
  <c r="J105" i="11" s="1"/>
  <c r="BE310" i="12"/>
  <c r="J92" i="13"/>
  <c r="BE136" i="13"/>
  <c r="BE149" i="13"/>
  <c r="BE153" i="13"/>
  <c r="BE155" i="13"/>
  <c r="BE162" i="13"/>
  <c r="BE166" i="13"/>
  <c r="BE171" i="13"/>
  <c r="BE172" i="13"/>
  <c r="BE173" i="13"/>
  <c r="BE174" i="13"/>
  <c r="BE177" i="13"/>
  <c r="BE184" i="13"/>
  <c r="J91" i="2"/>
  <c r="F116" i="2"/>
  <c r="BE129" i="2"/>
  <c r="BE140" i="2"/>
  <c r="BE162" i="2"/>
  <c r="BE163" i="2"/>
  <c r="BE173" i="2"/>
  <c r="BK126" i="3"/>
  <c r="J126" i="3" s="1"/>
  <c r="J99" i="3" s="1"/>
  <c r="BE167" i="4"/>
  <c r="BE195" i="4"/>
  <c r="BE201" i="4"/>
  <c r="BE211" i="4"/>
  <c r="BE224" i="4"/>
  <c r="BE231" i="4"/>
  <c r="BE237" i="4"/>
  <c r="BE273" i="4"/>
  <c r="BE284" i="4"/>
  <c r="BE290" i="4"/>
  <c r="BE302" i="4"/>
  <c r="BE311" i="4"/>
  <c r="BE372" i="4"/>
  <c r="BE386" i="4"/>
  <c r="BE388" i="4"/>
  <c r="BE496" i="4"/>
  <c r="BE504" i="4"/>
  <c r="BE535" i="4"/>
  <c r="BE560" i="4"/>
  <c r="BE577" i="4"/>
  <c r="BE578" i="4"/>
  <c r="BE600" i="4"/>
  <c r="BE606" i="4"/>
  <c r="BE609" i="4"/>
  <c r="BE635" i="4"/>
  <c r="BE675" i="4"/>
  <c r="BE677" i="4"/>
  <c r="BE682" i="4"/>
  <c r="BE730" i="4"/>
  <c r="BE775" i="4"/>
  <c r="BE806" i="4"/>
  <c r="BE838" i="4"/>
  <c r="BE855" i="4"/>
  <c r="BE963" i="4"/>
  <c r="BE966" i="4"/>
  <c r="BE1017" i="4"/>
  <c r="BE1020" i="4"/>
  <c r="BE1023" i="4"/>
  <c r="BE1026" i="4"/>
  <c r="BE1043" i="4"/>
  <c r="BE1050" i="4"/>
  <c r="BE1103" i="4"/>
  <c r="BE1112" i="4"/>
  <c r="BE1122" i="4"/>
  <c r="BE1123" i="4"/>
  <c r="BE1127" i="4"/>
  <c r="BE1147" i="4"/>
  <c r="BE1148" i="4"/>
  <c r="BE1149" i="4"/>
  <c r="BE1173" i="4"/>
  <c r="BE1176" i="4"/>
  <c r="BE1182" i="4"/>
  <c r="BE1224" i="4"/>
  <c r="BE1228" i="4"/>
  <c r="BE1255" i="4"/>
  <c r="BE1268" i="4"/>
  <c r="BE1351" i="4"/>
  <c r="BE1355" i="4"/>
  <c r="BE144" i="5"/>
  <c r="BE146" i="5"/>
  <c r="BE162" i="6"/>
  <c r="BE128" i="7"/>
  <c r="BE143" i="7"/>
  <c r="BE126" i="8"/>
  <c r="BE127" i="8"/>
  <c r="BE131" i="8"/>
  <c r="BE122" i="9"/>
  <c r="J92" i="10"/>
  <c r="F119" i="10"/>
  <c r="BE243" i="10"/>
  <c r="BE253" i="10"/>
  <c r="BE264" i="10"/>
  <c r="BE268" i="10"/>
  <c r="BE272" i="10"/>
  <c r="BE136" i="11"/>
  <c r="BE145" i="11"/>
  <c r="BE151" i="11"/>
  <c r="BE152" i="11"/>
  <c r="BE153" i="11"/>
  <c r="BE157" i="11"/>
  <c r="BE158" i="11"/>
  <c r="BE167" i="11"/>
  <c r="BE181" i="11"/>
  <c r="BE192" i="11"/>
  <c r="BE212" i="11"/>
  <c r="BE214" i="11"/>
  <c r="BE232" i="11"/>
  <c r="BE237" i="11"/>
  <c r="BE238" i="11"/>
  <c r="BE239" i="11"/>
  <c r="BE242" i="11"/>
  <c r="BE248" i="11"/>
  <c r="BE250" i="11"/>
  <c r="BE253" i="11"/>
  <c r="BE254" i="11"/>
  <c r="BE258" i="11"/>
  <c r="BE276" i="11"/>
  <c r="BE277" i="11"/>
  <c r="BE278" i="11"/>
  <c r="BE279" i="11"/>
  <c r="BE280" i="11"/>
  <c r="BE283" i="11"/>
  <c r="BE284" i="11"/>
  <c r="BE287" i="11"/>
  <c r="BE288" i="11"/>
  <c r="BE292" i="11"/>
  <c r="BE301" i="11"/>
  <c r="BE307" i="11"/>
  <c r="BE130" i="12"/>
  <c r="BE152" i="12"/>
  <c r="BE153" i="12"/>
  <c r="BE159" i="12"/>
  <c r="BE222" i="12"/>
  <c r="BE225" i="12"/>
  <c r="BE237" i="12"/>
  <c r="BE245" i="12"/>
  <c r="BE264" i="12"/>
  <c r="BE296" i="12"/>
  <c r="BE305" i="12"/>
  <c r="BE306" i="12"/>
  <c r="F123" i="13"/>
  <c r="BE131" i="13"/>
  <c r="BE142" i="13"/>
  <c r="BE158" i="13"/>
  <c r="BE159" i="13"/>
  <c r="BE164" i="13"/>
  <c r="BE169" i="13"/>
  <c r="BE175" i="13"/>
  <c r="BE176" i="13"/>
  <c r="BE180" i="13"/>
  <c r="BE182" i="13"/>
  <c r="BE187" i="13"/>
  <c r="BE189" i="13"/>
  <c r="BE143" i="4"/>
  <c r="BE184" i="4"/>
  <c r="BE197" i="4"/>
  <c r="BE220" i="4"/>
  <c r="BE265" i="4"/>
  <c r="BE276" i="4"/>
  <c r="BE280" i="4"/>
  <c r="BE374" i="4"/>
  <c r="BE507" i="4"/>
  <c r="BE508" i="4"/>
  <c r="BE543" i="4"/>
  <c r="BE548" i="4"/>
  <c r="BE567" i="4"/>
  <c r="BE629" i="4"/>
  <c r="BE631" i="4"/>
  <c r="BE633" i="4"/>
  <c r="BE672" i="4"/>
  <c r="BE685" i="4"/>
  <c r="BE708" i="4"/>
  <c r="BE710" i="4"/>
  <c r="BE716" i="4"/>
  <c r="BE720" i="4"/>
  <c r="BE728" i="4"/>
  <c r="BE732" i="4"/>
  <c r="BE735" i="4"/>
  <c r="BE810" i="4"/>
  <c r="BE848" i="4"/>
  <c r="BE850" i="4"/>
  <c r="BE878" i="4"/>
  <c r="BE903" i="4"/>
  <c r="BE938" i="4"/>
  <c r="BE987" i="4"/>
  <c r="BE1067" i="4"/>
  <c r="BE1092" i="4"/>
  <c r="BE1093" i="4"/>
  <c r="BE1118" i="4"/>
  <c r="BE1124" i="4"/>
  <c r="BE1151" i="4"/>
  <c r="BE1153" i="4"/>
  <c r="BE1171" i="4"/>
  <c r="BE1180" i="4"/>
  <c r="BE1216" i="4"/>
  <c r="BE1231" i="4"/>
  <c r="BE1246" i="4"/>
  <c r="BE1265" i="4"/>
  <c r="BE1292" i="4"/>
  <c r="BE1361" i="4"/>
  <c r="BE1398" i="4"/>
  <c r="BE1416" i="4"/>
  <c r="BE1449" i="4"/>
  <c r="BE1460" i="4"/>
  <c r="BE1466" i="4"/>
  <c r="BE123" i="5"/>
  <c r="BE127" i="5"/>
  <c r="BE139" i="5"/>
  <c r="BE138" i="6"/>
  <c r="BE153" i="6"/>
  <c r="BE159" i="6"/>
  <c r="BE164" i="6"/>
  <c r="BE121" i="7"/>
  <c r="BE148" i="7"/>
  <c r="J92" i="8"/>
  <c r="BE121" i="9"/>
  <c r="BE128" i="9"/>
  <c r="E85" i="10"/>
  <c r="BE126" i="10"/>
  <c r="BE189" i="10"/>
  <c r="BE247" i="10"/>
  <c r="BE265" i="10"/>
  <c r="BE134" i="11"/>
  <c r="BE142" i="11"/>
  <c r="BE161" i="11"/>
  <c r="BE162" i="11"/>
  <c r="BE164" i="11"/>
  <c r="BE180" i="11"/>
  <c r="BE201" i="11"/>
  <c r="BE202" i="11"/>
  <c r="BE206" i="11"/>
  <c r="BE208" i="11"/>
  <c r="BE209" i="11"/>
  <c r="BE210" i="11"/>
  <c r="BE211" i="11"/>
  <c r="BE222" i="11"/>
  <c r="BE223" i="11"/>
  <c r="BE224" i="11"/>
  <c r="BE240" i="11"/>
  <c r="BE241" i="11"/>
  <c r="BE244" i="11"/>
  <c r="BE249" i="11"/>
  <c r="BE255" i="11"/>
  <c r="BE259" i="11"/>
  <c r="BE296" i="11"/>
  <c r="BE300" i="11"/>
  <c r="BE304" i="11"/>
  <c r="BE144" i="12"/>
  <c r="BE151" i="12"/>
  <c r="BE161" i="12"/>
  <c r="BE165" i="12"/>
  <c r="BE188" i="12"/>
  <c r="BE199" i="12"/>
  <c r="BE204" i="12"/>
  <c r="BE218" i="12"/>
  <c r="BE241" i="12"/>
  <c r="BE242" i="12"/>
  <c r="BE254" i="12"/>
  <c r="BE255" i="12"/>
  <c r="BE258" i="12"/>
  <c r="BE262" i="12"/>
  <c r="BE281" i="12"/>
  <c r="BE283" i="12"/>
  <c r="BE288" i="12"/>
  <c r="BE307" i="12"/>
  <c r="J89" i="13"/>
  <c r="BE132" i="13"/>
  <c r="BE133" i="13"/>
  <c r="BE139" i="13"/>
  <c r="BE178" i="13"/>
  <c r="BE183" i="13"/>
  <c r="BE186" i="13"/>
  <c r="BE188" i="13"/>
  <c r="BE190" i="13"/>
  <c r="BE192" i="13"/>
  <c r="BE130" i="13"/>
  <c r="BE141" i="13"/>
  <c r="BE143" i="13"/>
  <c r="BE144" i="13"/>
  <c r="BE145" i="13"/>
  <c r="BE161" i="13"/>
  <c r="BE185" i="13"/>
  <c r="BE191" i="13"/>
  <c r="F36" i="11"/>
  <c r="BC104" i="1" s="1"/>
  <c r="F35" i="8"/>
  <c r="BB101" i="1"/>
  <c r="F37" i="4"/>
  <c r="BD97" i="1" s="1"/>
  <c r="F35" i="5"/>
  <c r="BB98" i="1" s="1"/>
  <c r="J34" i="13"/>
  <c r="AW106" i="1" s="1"/>
  <c r="F37" i="6"/>
  <c r="BD99" i="1"/>
  <c r="F37" i="13"/>
  <c r="BD106" i="1" s="1"/>
  <c r="J34" i="2"/>
  <c r="AW95" i="1" s="1"/>
  <c r="F34" i="4"/>
  <c r="BA97" i="1" s="1"/>
  <c r="F34" i="12"/>
  <c r="BA105" i="1" s="1"/>
  <c r="F36" i="6"/>
  <c r="BC99" i="1" s="1"/>
  <c r="F34" i="11"/>
  <c r="BA104" i="1" s="1"/>
  <c r="F37" i="7"/>
  <c r="BD100" i="1" s="1"/>
  <c r="F34" i="2"/>
  <c r="BA95" i="1" s="1"/>
  <c r="F34" i="8"/>
  <c r="BA101" i="1" s="1"/>
  <c r="F35" i="10"/>
  <c r="BB103" i="1" s="1"/>
  <c r="F36" i="13"/>
  <c r="BC106" i="1" s="1"/>
  <c r="F35" i="4"/>
  <c r="BB97" i="1" s="1"/>
  <c r="F37" i="8"/>
  <c r="BD101" i="1" s="1"/>
  <c r="J34" i="11"/>
  <c r="AW104" i="1" s="1"/>
  <c r="J34" i="3"/>
  <c r="AW96" i="1" s="1"/>
  <c r="F34" i="5"/>
  <c r="BA98" i="1" s="1"/>
  <c r="F35" i="6"/>
  <c r="BB99" i="1" s="1"/>
  <c r="F35" i="3"/>
  <c r="BB96" i="1" s="1"/>
  <c r="F37" i="10"/>
  <c r="BD103" i="1" s="1"/>
  <c r="F36" i="5"/>
  <c r="BC98" i="1" s="1"/>
  <c r="F36" i="7"/>
  <c r="BC100" i="1" s="1"/>
  <c r="F35" i="2"/>
  <c r="BB95" i="1" s="1"/>
  <c r="F36" i="3"/>
  <c r="BC96" i="1" s="1"/>
  <c r="J34" i="4"/>
  <c r="AW97" i="1" s="1"/>
  <c r="F36" i="2"/>
  <c r="BC95" i="1" s="1"/>
  <c r="J34" i="9"/>
  <c r="AW102" i="1" s="1"/>
  <c r="F34" i="9"/>
  <c r="BA102" i="1" s="1"/>
  <c r="F36" i="12"/>
  <c r="BC105" i="1" s="1"/>
  <c r="J34" i="10"/>
  <c r="AW103" i="1" s="1"/>
  <c r="J34" i="5"/>
  <c r="AW98" i="1" s="1"/>
  <c r="F36" i="9"/>
  <c r="BC102" i="1" s="1"/>
  <c r="F34" i="10"/>
  <c r="BA103" i="1" s="1"/>
  <c r="F37" i="3"/>
  <c r="BD96" i="1" s="1"/>
  <c r="F36" i="10"/>
  <c r="BC103" i="1" s="1"/>
  <c r="F36" i="4"/>
  <c r="BC97" i="1" s="1"/>
  <c r="F35" i="12"/>
  <c r="BB105" i="1" s="1"/>
  <c r="F34" i="7"/>
  <c r="BA100" i="1" s="1"/>
  <c r="F35" i="9"/>
  <c r="BB102" i="1" s="1"/>
  <c r="F37" i="2"/>
  <c r="BD95" i="1" s="1"/>
  <c r="F35" i="7"/>
  <c r="BB100" i="1" s="1"/>
  <c r="F37" i="11"/>
  <c r="BD104" i="1" s="1"/>
  <c r="J34" i="6"/>
  <c r="AW99" i="1" s="1"/>
  <c r="F37" i="9"/>
  <c r="BD102" i="1" s="1"/>
  <c r="F34" i="6"/>
  <c r="BA99" i="1" s="1"/>
  <c r="J34" i="12"/>
  <c r="AW105" i="1" s="1"/>
  <c r="F34" i="3"/>
  <c r="BA96" i="1" s="1"/>
  <c r="F37" i="5"/>
  <c r="BD98" i="1" s="1"/>
  <c r="F34" i="13"/>
  <c r="BA106" i="1" s="1"/>
  <c r="J34" i="7"/>
  <c r="AW100" i="1" s="1"/>
  <c r="F35" i="11"/>
  <c r="BB104" i="1" s="1"/>
  <c r="F35" i="13"/>
  <c r="BB106" i="1" s="1"/>
  <c r="J34" i="8"/>
  <c r="AW101" i="1" s="1"/>
  <c r="F36" i="8"/>
  <c r="BC101" i="1" s="1"/>
  <c r="F37" i="12"/>
  <c r="BD105" i="1" s="1"/>
  <c r="R123" i="10" l="1"/>
  <c r="P126" i="11"/>
  <c r="AU104" i="1" s="1"/>
  <c r="R126" i="11"/>
  <c r="R140" i="4"/>
  <c r="BK140" i="4"/>
  <c r="J140" i="4" s="1"/>
  <c r="J97" i="4" s="1"/>
  <c r="T127" i="13"/>
  <c r="T126" i="13"/>
  <c r="BK121" i="8"/>
  <c r="BK120" i="8" s="1"/>
  <c r="J120" i="8" s="1"/>
  <c r="J30" i="8" s="1"/>
  <c r="AG101" i="1" s="1"/>
  <c r="BK128" i="12"/>
  <c r="J128" i="12" s="1"/>
  <c r="J96" i="12" s="1"/>
  <c r="P665" i="4"/>
  <c r="T126" i="11"/>
  <c r="R665" i="4"/>
  <c r="P128" i="12"/>
  <c r="AU105" i="1" s="1"/>
  <c r="R128" i="12"/>
  <c r="R122" i="6"/>
  <c r="R121" i="6" s="1"/>
  <c r="R127" i="13"/>
  <c r="R126" i="13"/>
  <c r="T128" i="12"/>
  <c r="P140" i="4"/>
  <c r="P139" i="4" s="1"/>
  <c r="AU97" i="1" s="1"/>
  <c r="T121" i="8"/>
  <c r="T120" i="8" s="1"/>
  <c r="T140" i="4"/>
  <c r="P127" i="13"/>
  <c r="P126" i="13"/>
  <c r="AU106" i="1"/>
  <c r="R120" i="2"/>
  <c r="R121" i="8"/>
  <c r="R120" i="8"/>
  <c r="T665" i="4"/>
  <c r="P123" i="10"/>
  <c r="AU103" i="1"/>
  <c r="P121" i="8"/>
  <c r="P120" i="8"/>
  <c r="AU101" i="1" s="1"/>
  <c r="BK169" i="2"/>
  <c r="J169" i="2"/>
  <c r="J99" i="2" s="1"/>
  <c r="BK124" i="10"/>
  <c r="J124" i="10" s="1"/>
  <c r="J97" i="10" s="1"/>
  <c r="BK119" i="7"/>
  <c r="BK118" i="7" s="1"/>
  <c r="J118" i="7" s="1"/>
  <c r="J96" i="7" s="1"/>
  <c r="BK187" i="10"/>
  <c r="J187" i="10" s="1"/>
  <c r="J99" i="10" s="1"/>
  <c r="BK126" i="11"/>
  <c r="J126" i="11" s="1"/>
  <c r="J30" i="11" s="1"/>
  <c r="AG104" i="1" s="1"/>
  <c r="BK122" i="3"/>
  <c r="J122" i="3"/>
  <c r="J97" i="3"/>
  <c r="J141" i="4"/>
  <c r="J98" i="4" s="1"/>
  <c r="BK121" i="5"/>
  <c r="J121" i="5" s="1"/>
  <c r="J97" i="5" s="1"/>
  <c r="J125" i="5"/>
  <c r="J100" i="5" s="1"/>
  <c r="BK122" i="6"/>
  <c r="BK121" i="6" s="1"/>
  <c r="J121" i="6" s="1"/>
  <c r="J96" i="6" s="1"/>
  <c r="J122" i="8"/>
  <c r="J98" i="8"/>
  <c r="J252" i="10"/>
  <c r="J102" i="10"/>
  <c r="BK665" i="4"/>
  <c r="J665" i="4" s="1"/>
  <c r="J106" i="4" s="1"/>
  <c r="BK119" i="9"/>
  <c r="BK118" i="9" s="1"/>
  <c r="J118" i="9" s="1"/>
  <c r="J30" i="9" s="1"/>
  <c r="AG102" i="1" s="1"/>
  <c r="J129" i="12"/>
  <c r="J97" i="12"/>
  <c r="BK127" i="13"/>
  <c r="J127" i="13" s="1"/>
  <c r="J97" i="13" s="1"/>
  <c r="J33" i="5"/>
  <c r="AV98" i="1" s="1"/>
  <c r="AT98" i="1" s="1"/>
  <c r="F33" i="3"/>
  <c r="AZ96" i="1" s="1"/>
  <c r="F33" i="5"/>
  <c r="AZ98" i="1" s="1"/>
  <c r="F33" i="12"/>
  <c r="AZ105" i="1" s="1"/>
  <c r="J33" i="13"/>
  <c r="AV106" i="1" s="1"/>
  <c r="AT106" i="1" s="1"/>
  <c r="J33" i="12"/>
  <c r="AV105" i="1" s="1"/>
  <c r="AT105" i="1" s="1"/>
  <c r="BD94" i="1"/>
  <c r="W33" i="1" s="1"/>
  <c r="F33" i="8"/>
  <c r="AZ101" i="1" s="1"/>
  <c r="F33" i="2"/>
  <c r="AZ95" i="1" s="1"/>
  <c r="J33" i="2"/>
  <c r="AV95" i="1" s="1"/>
  <c r="AT95" i="1" s="1"/>
  <c r="F33" i="10"/>
  <c r="AZ103" i="1" s="1"/>
  <c r="F33" i="7"/>
  <c r="AZ100" i="1" s="1"/>
  <c r="F33" i="11"/>
  <c r="AZ104" i="1" s="1"/>
  <c r="F33" i="9"/>
  <c r="AZ102" i="1" s="1"/>
  <c r="F33" i="6"/>
  <c r="AZ99" i="1" s="1"/>
  <c r="BA94" i="1"/>
  <c r="W30" i="1" s="1"/>
  <c r="BC94" i="1"/>
  <c r="W32" i="1" s="1"/>
  <c r="J33" i="9"/>
  <c r="AV102" i="1" s="1"/>
  <c r="AT102" i="1" s="1"/>
  <c r="J33" i="11"/>
  <c r="AV104" i="1" s="1"/>
  <c r="AT104" i="1" s="1"/>
  <c r="J33" i="6"/>
  <c r="AV99" i="1" s="1"/>
  <c r="AT99" i="1" s="1"/>
  <c r="F33" i="4"/>
  <c r="AZ97" i="1" s="1"/>
  <c r="J33" i="3"/>
  <c r="AV96" i="1" s="1"/>
  <c r="AT96" i="1" s="1"/>
  <c r="J33" i="7"/>
  <c r="AV100" i="1" s="1"/>
  <c r="AT100" i="1" s="1"/>
  <c r="J33" i="4"/>
  <c r="AV97" i="1" s="1"/>
  <c r="AT97" i="1" s="1"/>
  <c r="J33" i="8"/>
  <c r="AV101" i="1" s="1"/>
  <c r="AT101" i="1" s="1"/>
  <c r="J33" i="10"/>
  <c r="AV103" i="1" s="1"/>
  <c r="AT103" i="1" s="1"/>
  <c r="BB94" i="1"/>
  <c r="W31" i="1" s="1"/>
  <c r="F33" i="13"/>
  <c r="AZ106" i="1"/>
  <c r="AN102" i="1" l="1"/>
  <c r="T139" i="4"/>
  <c r="R139" i="4"/>
  <c r="J39" i="8"/>
  <c r="J39" i="9"/>
  <c r="J39" i="11"/>
  <c r="BK120" i="2"/>
  <c r="J120" i="2" s="1"/>
  <c r="BK139" i="4"/>
  <c r="J139" i="4" s="1"/>
  <c r="J96" i="4" s="1"/>
  <c r="J119" i="7"/>
  <c r="J97" i="7"/>
  <c r="J96" i="11"/>
  <c r="J121" i="8"/>
  <c r="J97" i="8"/>
  <c r="J96" i="9"/>
  <c r="J119" i="9"/>
  <c r="J97" i="9"/>
  <c r="J96" i="8"/>
  <c r="BK123" i="10"/>
  <c r="J123" i="10"/>
  <c r="BK120" i="5"/>
  <c r="J120" i="5" s="1"/>
  <c r="J96" i="5" s="1"/>
  <c r="BK121" i="3"/>
  <c r="J121" i="3"/>
  <c r="J30" i="3" s="1"/>
  <c r="AG96" i="1" s="1"/>
  <c r="AN96" i="1" s="1"/>
  <c r="J122" i="6"/>
  <c r="J97" i="6"/>
  <c r="BK126" i="13"/>
  <c r="J126" i="13" s="1"/>
  <c r="J30" i="13" s="1"/>
  <c r="AG106" i="1" s="1"/>
  <c r="AN106" i="1" s="1"/>
  <c r="AN104" i="1"/>
  <c r="AN101" i="1"/>
  <c r="AU94" i="1"/>
  <c r="AX94" i="1"/>
  <c r="J30" i="10"/>
  <c r="AG103" i="1" s="1"/>
  <c r="AN103" i="1" s="1"/>
  <c r="AZ94" i="1"/>
  <c r="W29" i="1" s="1"/>
  <c r="J30" i="6"/>
  <c r="AG99" i="1"/>
  <c r="AN99" i="1" s="1"/>
  <c r="AW94" i="1"/>
  <c r="AK30" i="1" s="1"/>
  <c r="J30" i="12"/>
  <c r="AG105" i="1"/>
  <c r="AN105" i="1" s="1"/>
  <c r="J30" i="7"/>
  <c r="AG100" i="1" s="1"/>
  <c r="AN100" i="1" s="1"/>
  <c r="AY94" i="1"/>
  <c r="J30" i="2" l="1"/>
  <c r="AG95" i="1" s="1"/>
  <c r="AN95" i="1" s="1"/>
  <c r="J96" i="3"/>
  <c r="J96" i="10"/>
  <c r="J39" i="12"/>
  <c r="J39" i="10"/>
  <c r="J39" i="2"/>
  <c r="J39" i="3"/>
  <c r="J39" i="6"/>
  <c r="J39" i="13"/>
  <c r="J96" i="13"/>
  <c r="J96" i="2"/>
  <c r="J39" i="7"/>
  <c r="J30" i="4"/>
  <c r="AG97" i="1" s="1"/>
  <c r="AN97" i="1" s="1"/>
  <c r="J30" i="5"/>
  <c r="AG98" i="1" s="1"/>
  <c r="AN98" i="1" s="1"/>
  <c r="AV94" i="1"/>
  <c r="AK29" i="1" s="1"/>
  <c r="J39" i="4" l="1"/>
  <c r="J39" i="5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<sst xmlns="http://schemas.openxmlformats.org/spreadsheetml/2006/main" count="26054" uniqueCount="3316">
  <si>
    <t>Export Komplet</t>
  </si>
  <si>
    <t/>
  </si>
  <si>
    <t>2.0</t>
  </si>
  <si>
    <t>ZAMOK</t>
  </si>
  <si>
    <t>False</t>
  </si>
  <si>
    <t>{04689599-3e07-4c04-994f-523888dada32}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</si>
  <si>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</si>
  <si>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</si>
  <si>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</si>
  <si>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</si>
  <si>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</si>
  <si>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</si>
  <si>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</si>
  <si>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20200105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</si>
  <si>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</si>
  <si>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</si>
  <si>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</si>
  <si>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</si>
  <si>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</si>
  <si>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</si>
  <si>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</si>
  <si>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</si>
  <si>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</si>
  <si>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</si>
  <si>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</si>
  <si>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Ing. Filip Duda</t>
  </si>
  <si>
    <t>True</t>
  </si>
  <si>
    <t>Zpracovatel:</t>
  </si>
  <si>
    <t>75454084</t>
  </si>
  <si>
    <t>Filip Šimek www.rozp.cz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</si>
  <si>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</si>
  <si>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</si>
  <si>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</si>
  <si>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</si>
  <si>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</si>
  <si>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</si>
  <si>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</si>
  <si>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</si>
  <si>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</si>
  <si>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</si>
  <si>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</si>
  <si>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</si>
  <si>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</si>
  <si>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</si>
  <si>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</si>
  <si>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</si>
  <si>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</si>
  <si>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</si>
  <si>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</si>
  <si>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</si>
  <si>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</si>
  <si>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</si>
  <si>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</si>
  <si>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</si>
  <si>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</si>
  <si>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</si>
  <si>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</si>
  <si>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</si>
  <si>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</si>
  <si>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</si>
  <si>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</si>
  <si>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</si>
  <si>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</si>
  <si>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</si>
  <si>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</si>
  <si>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</si>
  <si>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</si>
  <si>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</si>
  <si>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</si>
  <si>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</si>
  <si>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</si>
  <si>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</si>
  <si>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</si>
  <si>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</si>
  <si>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</si>
  <si>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</si>
  <si>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</si>
  <si>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Ostatní a vedlejší náklady</t>
  </si>
  <si>
    <t>STA</t>
  </si>
  <si>
    <t>1</t>
  </si>
  <si>
    <t>{a4e4e06c-58c0-4127-ab6b-0c67149e5001}</t>
  </si>
  <si>
    <t>2</t>
  </si>
  <si>
    <t>000</t>
  </si>
  <si>
    <t>Příprava území a venkovní zpevněné plochy</t>
  </si>
  <si>
    <t>{ac5af9ec-b34a-4818-b00e-fe4f271cac43}</t>
  </si>
  <si>
    <t>01</t>
  </si>
  <si>
    <t xml:space="preserve">Stavební část </t>
  </si>
  <si>
    <t>{b188bb65-b046-4547-8aba-f4bf1ce24f85}</t>
  </si>
  <si>
    <t>02</t>
  </si>
  <si>
    <t>Vnitřní kanalizace</t>
  </si>
  <si>
    <t>{af99d23d-87c0-433d-8c95-f79e04ff6d26}</t>
  </si>
  <si>
    <t>03</t>
  </si>
  <si>
    <t>Venkovní kanalizace</t>
  </si>
  <si>
    <t>{74402824-ac20-4a77-8d66-5ed563b3ec7f}</t>
  </si>
  <si>
    <t>04</t>
  </si>
  <si>
    <t>Vnitřní vodovod</t>
  </si>
  <si>
    <t>{6c2ba21f-18ea-4b1d-9f7f-fbcc7b51eb26}</t>
  </si>
  <si>
    <t>05</t>
  </si>
  <si>
    <t>Venkovní vodovod</t>
  </si>
  <si>
    <t>{ffa614ff-acbd-4ace-9287-3659e30c113d}</t>
  </si>
  <si>
    <t>06</t>
  </si>
  <si>
    <t>Zařizovací předměty</t>
  </si>
  <si>
    <t>{4a68be99-5393-4b3a-b24d-6c8eb3139bda}</t>
  </si>
  <si>
    <t>07</t>
  </si>
  <si>
    <t>VZT</t>
  </si>
  <si>
    <t>{9d90753e-0cb6-4238-a3b3-46c77253d0b3}</t>
  </si>
  <si>
    <t>08</t>
  </si>
  <si>
    <t>Ústřední vytápění</t>
  </si>
  <si>
    <t>{a0dd28c8-59b0-4aaa-9b1c-edc43d54ebc1}</t>
  </si>
  <si>
    <t>09</t>
  </si>
  <si>
    <t>EI</t>
  </si>
  <si>
    <t>{370a0ff1-284e-465a-8124-ab6d816626e1}</t>
  </si>
  <si>
    <t>10</t>
  </si>
  <si>
    <t>MaR</t>
  </si>
  <si>
    <t>{7bfe2e59-3cd9-44b9-9986-dc9a9a5b5b4c}</t>
  </si>
  <si>
    <t>KRYCÍ LIST SOUPISU PRACÍ</t>
  </si>
  <si>
    <t>Objekt:</t>
  </si>
  <si>
    <t>00 -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</si>
  <si>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</si>
  <si>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</si>
  <si>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</si>
  <si>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</si>
  <si>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</si>
  <si>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1 - Vedlejší náklady</t>
  </si>
  <si>
    <t>2 - Ostatní náklady</t>
  </si>
  <si>
    <t>HSV - Práce a dodávky HSV</t>
  </si>
  <si>
    <t xml:space="preserve">    3 - Provizorní buňky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</si>
  <si>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</si>
  <si>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</si>
  <si>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</si>
  <si>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</si>
  <si>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</si>
  <si>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</si>
  <si>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</si>
  <si>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</si>
  <si>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</si>
  <si>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</si>
  <si>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</si>
  <si>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</si>
  <si>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</si>
  <si>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náklady</t>
  </si>
  <si>
    <t>ROZPOCET</t>
  </si>
  <si>
    <t>K</t>
  </si>
  <si>
    <t>005121010R</t>
  </si>
  <si>
    <t>Vybudování a likvidace zařízení staveniště dle podmínek smlouvy o dílo</t>
  </si>
  <si>
    <t>KČ</t>
  </si>
  <si>
    <t>4</t>
  </si>
  <si>
    <t>VV</t>
  </si>
  <si>
    <t>Náklady spojené s případným vypracováním projektové dokumentace zařízení staveniště, zřízením přípojek energií k objektům zařízení staveniště</t>
  </si>
  <si>
    <t>vybudování případných měřících odběrných míst a zřízení, případná příprava území pro objekty zařízení staveniště a vlastní vybudování objektů zařízení</t>
  </si>
  <si>
    <t>staveniště. ad.</t>
  </si>
  <si>
    <t>005121020R</t>
  </si>
  <si>
    <t>Uvedení ploch dotčených stavbou do původního stavu vč.protokolárního předání vlastníkům</t>
  </si>
  <si>
    <t>3</t>
  </si>
  <si>
    <t>005121030R</t>
  </si>
  <si>
    <t>Případné zajištění stavby s ohledem na klimatické podmínky</t>
  </si>
  <si>
    <t>6</t>
  </si>
  <si>
    <t>005121033R</t>
  </si>
  <si>
    <t>Opatření k zamezení vyvážení nečistot ze stavby, vč.průběžného čištění stávajících komunikací</t>
  </si>
  <si>
    <t>8</t>
  </si>
  <si>
    <t>Ostatní náklady</t>
  </si>
  <si>
    <t>5</t>
  </si>
  <si>
    <t>005211010R</t>
  </si>
  <si>
    <t>Revize, zkoušky, atesty</t>
  </si>
  <si>
    <t xml:space="preserve">Náklady na provedení všech nezbytných zkoušek, atestů a revizí podle ČSN, ČSN EN, podmínek projektové dokumentace, stavebního povolení a případných </t>
  </si>
  <si>
    <t xml:space="preserve"> jiných právních nebo technických předpisů platných v době provádění a předání díla, kterými bude prokázáno dosažení předepsané kvality a předepsaných</t>
  </si>
  <si>
    <t>technických parametrů díla v průběhu výstavby, při předání a převzetí díla a při kolaudaci stavby.</t>
  </si>
  <si>
    <t>005211020R</t>
  </si>
  <si>
    <t>Ochrana stávajících inženýrských sítí na staveništ</t>
  </si>
  <si>
    <t>12</t>
  </si>
  <si>
    <t>Náklady na přezkoumání podkladů objednatele o stavu inženýrských sítí probíhajících staveništěm nebo dotčenými stavbou i mimo území staveniště,</t>
  </si>
  <si>
    <t xml:space="preserve"> kontrola a vytýčení jejich skutečné trasy a provedení ochranných opatření pro zabezpečení stávajících inženýrských sítí.</t>
  </si>
  <si>
    <t>7</t>
  </si>
  <si>
    <t>005211080R</t>
  </si>
  <si>
    <t>Naplnění podmínek a povinností vyplývajících z plánu BOZP</t>
  </si>
  <si>
    <t>14</t>
  </si>
  <si>
    <t>Náklady na ochranu staveniště před vstupem nepovolaných osob, včetně příslušného značení, náklady na oplocení staveniště či na jeho osvětlení, náklady</t>
  </si>
  <si>
    <t xml:space="preserve"> na vypracování potřebné dokumentace pro provoz staveniště z hlediska požární ochrany (požární řád a poplachová směrnice),</t>
  </si>
  <si>
    <t>z hlediska provozu staveniště (provozně dopravní řád) a z hlediska bezpečnosti práce (plán BOZP).</t>
  </si>
  <si>
    <t>005240011R</t>
  </si>
  <si>
    <t>Měření na základě požadavků kontrolních orgánů</t>
  </si>
  <si>
    <t>16</t>
  </si>
  <si>
    <t xml:space="preserve">Náklady zhotovitele, které vzniknou v souvislosti s povinnostmi zhotovitele provést kontrolní měření intenzity osvětlení, přítomnosti radonu apod., </t>
  </si>
  <si>
    <t>vyplývající z vyjádření KHS, stavebního úřadu a dalších dotčených orgánů.</t>
  </si>
  <si>
    <t>9</t>
  </si>
  <si>
    <t>005240012R</t>
  </si>
  <si>
    <t>Dokumentace skutečného provedení stavby, vč.profesí</t>
  </si>
  <si>
    <t>18</t>
  </si>
  <si>
    <t>Náklady na vyhotovení dokumentace skutečného provedení stavby a její předání objednateli dle podmínek smlouvy o dílo.</t>
  </si>
  <si>
    <t>005241010R</t>
  </si>
  <si>
    <t>Projektová dokumentace stavby</t>
  </si>
  <si>
    <t>20</t>
  </si>
  <si>
    <t>Náklady na veškerou projektovou činnost spojenou s realizací stavby - dokumentace pro výrobní přípravu staveb, dílenská dokumentace,</t>
  </si>
  <si>
    <t xml:space="preserve">detailní výkresy výztuže, výrobně technická dokumentace, úpravy objednatelem předané DVZ vzhledem k technologickým postupům zhotovitele </t>
  </si>
  <si>
    <t>a dle při provádění díla zjištěných skutečností, aktualizace soupisů prací a výkazů výměr z hlediska změn vzniklých v růběhu realiaze stavby,</t>
  </si>
  <si>
    <t xml:space="preserve"> zpracování technologických postupů</t>
  </si>
  <si>
    <t>11</t>
  </si>
  <si>
    <t>005241020R</t>
  </si>
  <si>
    <t>Geodetické zaměření skutečného provedení, "geometrický plán"</t>
  </si>
  <si>
    <t>22</t>
  </si>
  <si>
    <t>Náklady na provedení skutečného zaměření stavby v rozsahu nezbytném pro zápis změny do katastru nemovitostí.</t>
  </si>
  <si>
    <t>005241022R</t>
  </si>
  <si>
    <t>Geodetické vytýčení před zahájením stavby, vč.protokolu o vytýčení</t>
  </si>
  <si>
    <t>24</t>
  </si>
  <si>
    <t>13</t>
  </si>
  <si>
    <t>005281010R</t>
  </si>
  <si>
    <t>Pasportizace objektů v okolí stavby</t>
  </si>
  <si>
    <t>26</t>
  </si>
  <si>
    <t>005281011R</t>
  </si>
  <si>
    <t>Naplnění podmínek a povinností vyplývajících z rozhodnutí o umístění stavby a stavebního povolení</t>
  </si>
  <si>
    <t>28</t>
  </si>
  <si>
    <t xml:space="preserve">Včetně zajištění závazných souhlasných stanovisek od dotčených orgánů uvedených ve stavebním povolení </t>
  </si>
  <si>
    <t xml:space="preserve"> (podklad k  žádosti o vydání kolaudačního souhlasu).</t>
  </si>
  <si>
    <t>005281012R</t>
  </si>
  <si>
    <t xml:space="preserve">Náklady na geologa - bude přizván k převzetí a ověření únosnosti základové spáry </t>
  </si>
  <si>
    <t>1869258679</t>
  </si>
  <si>
    <t>HSV</t>
  </si>
  <si>
    <t>Práce a dodávky HSV</t>
  </si>
  <si>
    <t xml:space="preserve">Provizorní buňky </t>
  </si>
  <si>
    <t>35101</t>
  </si>
  <si>
    <t>Doprava, montáž, náklady na pronájem a zprovoznení provizorních buněk pro zajištění provozu vodního díla</t>
  </si>
  <si>
    <t>kus</t>
  </si>
  <si>
    <t>982066956</t>
  </si>
  <si>
    <t>17</t>
  </si>
  <si>
    <t>35102</t>
  </si>
  <si>
    <t>Demontáž a odvoz provizorních buněk po dokončení stavby</t>
  </si>
  <si>
    <t>630634355</t>
  </si>
  <si>
    <t>35103</t>
  </si>
  <si>
    <t xml:space="preserve">Náklady na demontáž provizorních přípojek po dokončení stavby vč . opravy připojovaných rozvodů </t>
  </si>
  <si>
    <t>-1314751067</t>
  </si>
  <si>
    <t>000 - Příprava území a venkovní zpevněné plochy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</si>
  <si>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</si>
  <si>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</si>
  <si>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</si>
  <si>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</si>
  <si>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>Zemní práce</t>
  </si>
  <si>
    <t>113202111</t>
  </si>
  <si>
    <t>Vytrhání obrub krajníků obrubníků stojatých</t>
  </si>
  <si>
    <t>m</t>
  </si>
  <si>
    <t>CS ÚRS 2020 01</t>
  </si>
  <si>
    <t>734268155</t>
  </si>
  <si>
    <t>2,7+6,35+3,1*4+2</t>
  </si>
  <si>
    <t>Svislé a kompletní konstrukce</t>
  </si>
  <si>
    <t>3501501</t>
  </si>
  <si>
    <t>D+M box na kontejnery</t>
  </si>
  <si>
    <t>-1328968190</t>
  </si>
  <si>
    <t>Komunikace pozemní</t>
  </si>
  <si>
    <t>5101101</t>
  </si>
  <si>
    <t>D+M zpevněné plochy - betonová monolitická plocha z C25/30 vyztužený sítí</t>
  </si>
  <si>
    <t>m2</t>
  </si>
  <si>
    <t>-1922608925</t>
  </si>
  <si>
    <t>kompletní skladba vč. zemních prací vč. dilatace</t>
  </si>
  <si>
    <t>60</t>
  </si>
  <si>
    <t>57,8</t>
  </si>
  <si>
    <t>Součet</t>
  </si>
  <si>
    <t>5101103</t>
  </si>
  <si>
    <t>D+M sadové úpravy - zatravnění</t>
  </si>
  <si>
    <t>-1259948727</t>
  </si>
  <si>
    <t>kompletní skladba vč. zemních prací</t>
  </si>
  <si>
    <t>10,2+10,4+7+18+2,2</t>
  </si>
  <si>
    <t>5101104</t>
  </si>
  <si>
    <t>D+M upravená štěrková plocha pro provizorní buňky</t>
  </si>
  <si>
    <t>-1234471838</t>
  </si>
  <si>
    <t>115</t>
  </si>
  <si>
    <t>5101105</t>
  </si>
  <si>
    <t>Odstranění štěrkové plochy pro provizorní buňky a uvedení do původního stavu</t>
  </si>
  <si>
    <t>1997715189</t>
  </si>
  <si>
    <t>Ostatní konstrukce a práce, bourání</t>
  </si>
  <si>
    <t>916131213</t>
  </si>
  <si>
    <t>Osazení silničního obrubníku betonového stojatého s boční opěrou do lože z betonu prostého</t>
  </si>
  <si>
    <t>-584447170</t>
  </si>
  <si>
    <t>15+9+1,5+5,5+5+9+6+4+3</t>
  </si>
  <si>
    <t>M</t>
  </si>
  <si>
    <t>59217033</t>
  </si>
  <si>
    <t>obrubník betonový silniční 1000x100x300mm</t>
  </si>
  <si>
    <t>-1937389001</t>
  </si>
  <si>
    <t>58*1,1 'Přepočtené koeficientem množství</t>
  </si>
  <si>
    <t xml:space="preserve">01 - Stavební část 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</si>
  <si>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</si>
  <si>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</si>
  <si>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</si>
  <si>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</si>
  <si>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</si>
  <si>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</si>
  <si>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</si>
  <si>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</si>
  <si>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</si>
  <si>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</si>
  <si>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</si>
  <si>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</si>
  <si>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</si>
  <si>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</si>
  <si>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</si>
  <si>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</si>
  <si>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</si>
  <si>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</si>
  <si>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</si>
  <si>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113107322</t>
  </si>
  <si>
    <t>Odstranění podkladu z kameniva drceného tl 200 mm strojně pl do 50 m2</t>
  </si>
  <si>
    <t>-496139775</t>
  </si>
  <si>
    <t>113107344</t>
  </si>
  <si>
    <t>Odstranění podkladu živičného tl 200 mm strojně pl do 50 m2</t>
  </si>
  <si>
    <t>272715986</t>
  </si>
  <si>
    <t>demolice zpevněné plochy pro přístavbu</t>
  </si>
  <si>
    <t>12,8*2</t>
  </si>
  <si>
    <t>-1219946005</t>
  </si>
  <si>
    <t>demolice zpevnění plochy pro přístavbu</t>
  </si>
  <si>
    <t>121151103</t>
  </si>
  <si>
    <t>Sejmutí ornice plochy do 100 m2 tl vrstvy do 200 mm strojně</t>
  </si>
  <si>
    <t>1069990685</t>
  </si>
  <si>
    <t>4*9</t>
  </si>
  <si>
    <t>131251100</t>
  </si>
  <si>
    <t>Hloubení jam nezapažených v hornině třídy těžitelnosti I, skupiny 3 objem do 20 m3 strojně</t>
  </si>
  <si>
    <t>m3</t>
  </si>
  <si>
    <t>-984701202</t>
  </si>
  <si>
    <t>do úrovně -0,7</t>
  </si>
  <si>
    <t>3,5*7,9*0,45</t>
  </si>
  <si>
    <t>132212111</t>
  </si>
  <si>
    <t>Hloubení rýh š do 800 mm v soudržných horninách třídy těžitelnosti I, skupiny 3 ručně</t>
  </si>
  <si>
    <t>-426119202</t>
  </si>
  <si>
    <t>ruční dočištění rýh</t>
  </si>
  <si>
    <t>8,766*0,1</t>
  </si>
  <si>
    <t>ruční kopání u vedení vododu a SLP</t>
  </si>
  <si>
    <t>132251101</t>
  </si>
  <si>
    <t>Hloubení rýh nezapažených  š do 800 mm v hornině třídy těžitelnosti I, skupiny 3 objem do 20 m3 strojně</t>
  </si>
  <si>
    <t>498680983</t>
  </si>
  <si>
    <t>základy přístavba</t>
  </si>
  <si>
    <t>0,6*1,05*(3,5*2+6,7)</t>
  </si>
  <si>
    <t>0,45*0,25*1,2</t>
  </si>
  <si>
    <t>základy schodiště</t>
  </si>
  <si>
    <t>1,1*0,4*1*2</t>
  </si>
  <si>
    <t>133251101</t>
  </si>
  <si>
    <t>Hloubení šachet nezapažených v hornině třídy těžitelnosti I, skupiny 3 objem do 20 m3</t>
  </si>
  <si>
    <t>-945918363</t>
  </si>
  <si>
    <t>základy TČ</t>
  </si>
  <si>
    <t>1,16*0,5*1,15*2</t>
  </si>
  <si>
    <t>171201231R</t>
  </si>
  <si>
    <t>Odvoz zeminy a kamení, vč.naložení a složení, vč.likvidace zákonným způsobem</t>
  </si>
  <si>
    <t>t</t>
  </si>
  <si>
    <t>615335118</t>
  </si>
  <si>
    <t>63,3*1,9 'Přepočtené koeficientem množství</t>
  </si>
  <si>
    <t>181951112</t>
  </si>
  <si>
    <t>Úprava pláně v hornině třídy těžitelnosti I, skupiny 1 až 3 se zhutněním</t>
  </si>
  <si>
    <t>319769236</t>
  </si>
  <si>
    <t>8*4</t>
  </si>
  <si>
    <t>182501510</t>
  </si>
  <si>
    <t>D+M chrániček na stávající sítě vč. obsypání pískem</t>
  </si>
  <si>
    <t>-1286558799</t>
  </si>
  <si>
    <t>40</t>
  </si>
  <si>
    <t>Zakládání</t>
  </si>
  <si>
    <t>271532212</t>
  </si>
  <si>
    <t>Podsyp pod základové konstrukce se zhutněním z hrubého kameniva frakce 16 až 32 mm</t>
  </si>
  <si>
    <t>294814719</t>
  </si>
  <si>
    <t xml:space="preserve">N1 </t>
  </si>
  <si>
    <t>6,7*2,9*0,35</t>
  </si>
  <si>
    <t>273313711</t>
  </si>
  <si>
    <t>Základové desky z betonu tř. C 20/25</t>
  </si>
  <si>
    <t>-1527281474</t>
  </si>
  <si>
    <t>7,9*3,5*0,15</t>
  </si>
  <si>
    <t>273351121</t>
  </si>
  <si>
    <t>Zřízení bednění základových desek</t>
  </si>
  <si>
    <t>501326329</t>
  </si>
  <si>
    <t>0,2*(7,9+3,5*2)</t>
  </si>
  <si>
    <t>273351122</t>
  </si>
  <si>
    <t>Odstranění bednění základových desek</t>
  </si>
  <si>
    <t>1726789048</t>
  </si>
  <si>
    <t>273362021</t>
  </si>
  <si>
    <t>Výztuž základových desek svařovanými sítěmi Kari</t>
  </si>
  <si>
    <t>1027292769</t>
  </si>
  <si>
    <t xml:space="preserve">2x KARI 8/100/100 </t>
  </si>
  <si>
    <t>7,9*3,5*7,9*2/1000*1,2</t>
  </si>
  <si>
    <t>274313711</t>
  </si>
  <si>
    <t>Základové pásy z betonu tř. C 20/25</t>
  </si>
  <si>
    <t>843865986</t>
  </si>
  <si>
    <t>přístavba</t>
  </si>
  <si>
    <t>0,6*1,25*(3,5*2+6,7)*1,05</t>
  </si>
  <si>
    <t>0,45*0,55*1,2*1,05</t>
  </si>
  <si>
    <t>unikové schodiště</t>
  </si>
  <si>
    <t>1,1*0,4*0,9*2*1,05</t>
  </si>
  <si>
    <t>274351121</t>
  </si>
  <si>
    <t>Zřízení bednění základových pasů rovného</t>
  </si>
  <si>
    <t>753461452</t>
  </si>
  <si>
    <t>0,45*(3,5*2+7,9+2,9*2+6,7+1,2*2)</t>
  </si>
  <si>
    <t>19</t>
  </si>
  <si>
    <t>274351122</t>
  </si>
  <si>
    <t>Odstranění bednění základových pasů rovného</t>
  </si>
  <si>
    <t>-190878348</t>
  </si>
  <si>
    <t>275313711</t>
  </si>
  <si>
    <t>Základové patky z betonu tř. C 20/25</t>
  </si>
  <si>
    <t>118466697</t>
  </si>
  <si>
    <t>275351121</t>
  </si>
  <si>
    <t>Zřízení bednění základových patek</t>
  </si>
  <si>
    <t>1322740525</t>
  </si>
  <si>
    <t>(1,16*2+0,5*4)*0,4*2</t>
  </si>
  <si>
    <t>275351122</t>
  </si>
  <si>
    <t>Odstranění bednění základových patek</t>
  </si>
  <si>
    <t>-234447025</t>
  </si>
  <si>
    <t>23</t>
  </si>
  <si>
    <t>279113135</t>
  </si>
  <si>
    <t>Základová zeď tl do 400 mm z tvárnic ztraceného bednění včetně výplně z betonu tř. C 16/20</t>
  </si>
  <si>
    <t>1470976388</t>
  </si>
  <si>
    <t>jeden šár přístavba</t>
  </si>
  <si>
    <t>0,25*(3,5*2+6,7)</t>
  </si>
  <si>
    <t>0,25*1,2</t>
  </si>
  <si>
    <t>279361821</t>
  </si>
  <si>
    <t>Výztuž základových zdí nosných betonářskou ocelí 10 505</t>
  </si>
  <si>
    <t>1428628121</t>
  </si>
  <si>
    <t>3,725*0,4*0,09</t>
  </si>
  <si>
    <t>25</t>
  </si>
  <si>
    <t>28-101</t>
  </si>
  <si>
    <t>Bednění prostupů v základových pasech (vč. chrániček)</t>
  </si>
  <si>
    <t>-395939533</t>
  </si>
  <si>
    <t>28-101a</t>
  </si>
  <si>
    <t>Bednění prostupů v základových deskách (vč. chrániček)</t>
  </si>
  <si>
    <t>1628466824</t>
  </si>
  <si>
    <t>27</t>
  </si>
  <si>
    <t>310238211</t>
  </si>
  <si>
    <t>Zazdívka otvorů pl do 1 m2 ve zdivu nadzákladovém cihlami pálenými na MVC</t>
  </si>
  <si>
    <t>-2038595852</t>
  </si>
  <si>
    <t>dozdívka po ubourání markýzy</t>
  </si>
  <si>
    <t>1,2*0,3*0,5*3</t>
  </si>
  <si>
    <t>dozdívka u zesilovaných sloupů</t>
  </si>
  <si>
    <t>0,3*3*0,15*11</t>
  </si>
  <si>
    <t>310239211</t>
  </si>
  <si>
    <t>Zazdívka otvorů pl do 4 m2 ve zdivu nadzákladovém cihlami pálenými na MVC</t>
  </si>
  <si>
    <t>-313554091</t>
  </si>
  <si>
    <t>0,9*2*0,15*4</t>
  </si>
  <si>
    <t>0,52*3*0,15*2</t>
  </si>
  <si>
    <t>29</t>
  </si>
  <si>
    <t>310279842</t>
  </si>
  <si>
    <t>Zazdívka otvorů pl do 4 m2 ve zdivu nadzákladovém z nepálených tvárnic</t>
  </si>
  <si>
    <t>-1012571322</t>
  </si>
  <si>
    <t>tl. 500 mm</t>
  </si>
  <si>
    <t>1,8*0,9*0,5</t>
  </si>
  <si>
    <t>0,2*0,9*0,5</t>
  </si>
  <si>
    <t>0,6*1,2*0,5</t>
  </si>
  <si>
    <t>0,775*2,6*0,5</t>
  </si>
  <si>
    <t>30</t>
  </si>
  <si>
    <t>310321111</t>
  </si>
  <si>
    <t>Zabetonování otvorů do pl 1 m2 ve zdivu základovém včetně bednění a výztuže</t>
  </si>
  <si>
    <t>-1261976666</t>
  </si>
  <si>
    <t>zapravení prostupu kanalizace</t>
  </si>
  <si>
    <t>0,5*0,5*0,5</t>
  </si>
  <si>
    <t>zapravení prostupu TČ</t>
  </si>
  <si>
    <t>0,3*0,3*0,5*2</t>
  </si>
  <si>
    <t>31</t>
  </si>
  <si>
    <t>337173110</t>
  </si>
  <si>
    <t>Montáž ocelových kcí skeletů 1 až 2 podlažních budov</t>
  </si>
  <si>
    <t>-688016432</t>
  </si>
  <si>
    <t>rozšíření stávající budovy - dle výpisu válcované oceli</t>
  </si>
  <si>
    <t>kompletní náklady na montáž, vč. spojů</t>
  </si>
  <si>
    <t>40,0248</t>
  </si>
  <si>
    <t>0,4932</t>
  </si>
  <si>
    <t>3,742</t>
  </si>
  <si>
    <t>32</t>
  </si>
  <si>
    <t>13010962</t>
  </si>
  <si>
    <t>ocel profilová HE-A, IPE,.. jakost 11 375</t>
  </si>
  <si>
    <t>-1494785092</t>
  </si>
  <si>
    <t>33</t>
  </si>
  <si>
    <t>346272216</t>
  </si>
  <si>
    <t>Přizdívka z pórobetonových tvárnic tl 50 mm</t>
  </si>
  <si>
    <t>956935198</t>
  </si>
  <si>
    <t>vaničky</t>
  </si>
  <si>
    <t>0,3*(0,9*4)*3</t>
  </si>
  <si>
    <t>34</t>
  </si>
  <si>
    <t>349231811</t>
  </si>
  <si>
    <t>Přizdívka ostění s ozubem z cihel tl do 150 mm</t>
  </si>
  <si>
    <t>1068771824</t>
  </si>
  <si>
    <t>2*0,15*4</t>
  </si>
  <si>
    <t>Vodorovné konstrukce</t>
  </si>
  <si>
    <t>35</t>
  </si>
  <si>
    <t>411121121</t>
  </si>
  <si>
    <t>Montáž prefabrikovaných ŽB stropů ze stropních panelů š 1200 mm dl do 3800 mm</t>
  </si>
  <si>
    <t>1741690038</t>
  </si>
  <si>
    <t>nový strop T2</t>
  </si>
  <si>
    <t>36</t>
  </si>
  <si>
    <t>59341632</t>
  </si>
  <si>
    <t>panel stropní dutinový PZD 3550x1190x180mm, 5kN/m2</t>
  </si>
  <si>
    <t>259763324</t>
  </si>
  <si>
    <t>37</t>
  </si>
  <si>
    <t>59341635</t>
  </si>
  <si>
    <t>panel stropní dutinový PZD 2990x1190x180mm, 5kN/m2</t>
  </si>
  <si>
    <t>-465377679</t>
  </si>
  <si>
    <t>38</t>
  </si>
  <si>
    <t>411321616</t>
  </si>
  <si>
    <t>Stropy deskové ze ŽB tř. C 30/37</t>
  </si>
  <si>
    <t>-635108089</t>
  </si>
  <si>
    <t>A2 tl. 100 mm</t>
  </si>
  <si>
    <t>20*0,1</t>
  </si>
  <si>
    <t>39</t>
  </si>
  <si>
    <t>411354204</t>
  </si>
  <si>
    <t>Bednění stropů ztracené z hraněných trapézových vln v 40 mm plech lesklý tl 0,88 mm</t>
  </si>
  <si>
    <t>-420863322</t>
  </si>
  <si>
    <t>A2</t>
  </si>
  <si>
    <t>schodiště</t>
  </si>
  <si>
    <t>411361821</t>
  </si>
  <si>
    <t>Výztuž stropů betonářskou ocelí 10 505</t>
  </si>
  <si>
    <t>1563078592</t>
  </si>
  <si>
    <t>90kg/m3</t>
  </si>
  <si>
    <t>2*0,09</t>
  </si>
  <si>
    <t>41</t>
  </si>
  <si>
    <t>411362021</t>
  </si>
  <si>
    <t>Výztuž stropů svařovanými sítěmi Kari</t>
  </si>
  <si>
    <t>1185042028</t>
  </si>
  <si>
    <t>20*3,03/1000*1,2</t>
  </si>
  <si>
    <t>42</t>
  </si>
  <si>
    <t>417321414</t>
  </si>
  <si>
    <t>Ztužující pásy a věnce ze ŽB tř. C 20/25</t>
  </si>
  <si>
    <t>2089484332</t>
  </si>
  <si>
    <t>T2 strop věnce v úrovni stropu</t>
  </si>
  <si>
    <t>0,25*0,2*(6+1,2*2)</t>
  </si>
  <si>
    <t>43</t>
  </si>
  <si>
    <t>417351115</t>
  </si>
  <si>
    <t>Zřízení bednění ztužujících věnců</t>
  </si>
  <si>
    <t>408290786</t>
  </si>
  <si>
    <t>0,2*(6+1,2*2)</t>
  </si>
  <si>
    <t>44</t>
  </si>
  <si>
    <t>417351116</t>
  </si>
  <si>
    <t>Odstranění bednění ztužujících věnců</t>
  </si>
  <si>
    <t>58737839</t>
  </si>
  <si>
    <t>45</t>
  </si>
  <si>
    <t>430321515</t>
  </si>
  <si>
    <t>Schodišťová konstrukce a rampa ze ŽB tř. C 20/25</t>
  </si>
  <si>
    <t>-954325468</t>
  </si>
  <si>
    <t>1,2*0,35*8</t>
  </si>
  <si>
    <t>46</t>
  </si>
  <si>
    <t>430361821</t>
  </si>
  <si>
    <t>Výztuž schodišťové konstrukce a rampy betonářskou ocelí 10 505</t>
  </si>
  <si>
    <t>468192832</t>
  </si>
  <si>
    <t>3,36*0,12</t>
  </si>
  <si>
    <t>47</t>
  </si>
  <si>
    <t>431351121</t>
  </si>
  <si>
    <t>Zřízení bednění podest schodišť a ramp přímočarých v do 4 m</t>
  </si>
  <si>
    <t>-1067769157</t>
  </si>
  <si>
    <t>boky schodiště</t>
  </si>
  <si>
    <t>0,25*2*(8+5)</t>
  </si>
  <si>
    <t>48</t>
  </si>
  <si>
    <t>431351122</t>
  </si>
  <si>
    <t>Odstranění bednění podest schodišť a ramp přímočarých v do 4 m</t>
  </si>
  <si>
    <t>-1216954647</t>
  </si>
  <si>
    <t>49</t>
  </si>
  <si>
    <t>434311115</t>
  </si>
  <si>
    <t>Schodišťové stupně dusané na terén z betonu tř. C 20/25 bez potěru</t>
  </si>
  <si>
    <t>1937748733</t>
  </si>
  <si>
    <t>1,2*19</t>
  </si>
  <si>
    <t>50</t>
  </si>
  <si>
    <t>434351141</t>
  </si>
  <si>
    <t>Zřízení bednění stupňů přímočarých schodišť</t>
  </si>
  <si>
    <t>14165465</t>
  </si>
  <si>
    <t>19*1,2*0,18</t>
  </si>
  <si>
    <t>0,25*2*8</t>
  </si>
  <si>
    <t>51</t>
  </si>
  <si>
    <t>434351142</t>
  </si>
  <si>
    <t>Odstranění bednění stupňů přímočarých schodišť</t>
  </si>
  <si>
    <t>-96142059</t>
  </si>
  <si>
    <t>Úpravy povrchů, podlahy a osazování výplní</t>
  </si>
  <si>
    <t>52</t>
  </si>
  <si>
    <t>611311131</t>
  </si>
  <si>
    <t>Potažení vnitřních rovných stropů vápenným štukem tloušťky do 3 mm</t>
  </si>
  <si>
    <t>-1465455547</t>
  </si>
  <si>
    <t>přízemí</t>
  </si>
  <si>
    <t>35,8+8,7+10,2+22,5+4,6+2,3+23,7+23,7+33,3+62,1+14+104,7+53+16,9+4,3</t>
  </si>
  <si>
    <t>53</t>
  </si>
  <si>
    <t>611315412</t>
  </si>
  <si>
    <t>Oprava vnitřní vápenné hladké omítky stropů v rozsahu plochy do 30%</t>
  </si>
  <si>
    <t>390833534</t>
  </si>
  <si>
    <t>54</t>
  </si>
  <si>
    <t>612311131</t>
  </si>
  <si>
    <t>Potažení vnitřních stěn vápenným štukem tloušťky do 3 mm</t>
  </si>
  <si>
    <t>1092013615</t>
  </si>
  <si>
    <t>3*(25*2+1,5*2+3,85*2+1,2*2+1,2*2+1,9*2+5,85*4+4,05*4+5,7*2+5,85*2+9,25*2)</t>
  </si>
  <si>
    <t>3*(6,52*2+2,15*2+17,6*2+5,95*2+8,9*2+5,95*2+5,95*2+3,7*2)</t>
  </si>
  <si>
    <t>-1,8*0,9*15-2,1*1,4-3,7*2-2,5*2*2</t>
  </si>
  <si>
    <t>55</t>
  </si>
  <si>
    <t>612315412</t>
  </si>
  <si>
    <t>Oprava vnitřní vápenné hladké omítky stěn v rozsahu plochy do 30%</t>
  </si>
  <si>
    <t>-1413752714</t>
  </si>
  <si>
    <t>56</t>
  </si>
  <si>
    <t>612321141</t>
  </si>
  <si>
    <t>Vápenocementová omítka štuková dvouvrstvá vnitřních stěn nanášená ručně</t>
  </si>
  <si>
    <t>-739062067</t>
  </si>
  <si>
    <t>0,9*2*2*5</t>
  </si>
  <si>
    <t>3*(4+2,5)</t>
  </si>
  <si>
    <t>0,4*3*10*2</t>
  </si>
  <si>
    <t>1,8*0,9</t>
  </si>
  <si>
    <t>0,6*0,6</t>
  </si>
  <si>
    <t>0,8*3</t>
  </si>
  <si>
    <t>10,8+7,4</t>
  </si>
  <si>
    <t>57</t>
  </si>
  <si>
    <t>621142001</t>
  </si>
  <si>
    <t>Potažení vnějších podhledů sklovláknitým pletivem vtlačeným do tenkovrstvé hmoty</t>
  </si>
  <si>
    <t>340396735</t>
  </si>
  <si>
    <t xml:space="preserve">T2 </t>
  </si>
  <si>
    <t>58</t>
  </si>
  <si>
    <t>621211001</t>
  </si>
  <si>
    <t>Montáž kontaktního zateplení vnějších podhledů lepením a mechanickým kotvením polystyrénových desek tl do 40 mm</t>
  </si>
  <si>
    <t>492477004</t>
  </si>
  <si>
    <t>S1a</t>
  </si>
  <si>
    <t>158,1</t>
  </si>
  <si>
    <t>59</t>
  </si>
  <si>
    <t>28375932</t>
  </si>
  <si>
    <t>deska EPS 70 fasádní λ=0,039 tl 40mm</t>
  </si>
  <si>
    <t>1462022013</t>
  </si>
  <si>
    <t>158,1*1,05 'Přepočtené koeficientem množství</t>
  </si>
  <si>
    <t>621531021</t>
  </si>
  <si>
    <t>Tenkovrstvá silikonová zrnitá omítka tl. 2,0 mm včetně penetrace vnějších podhledů</t>
  </si>
  <si>
    <t>1673293173</t>
  </si>
  <si>
    <t>2,4*1,2</t>
  </si>
  <si>
    <t>61</t>
  </si>
  <si>
    <t>622142001</t>
  </si>
  <si>
    <t>Potažení vnějších stěn sklovláknitým pletivem vtlačeným do tenkovrstvé hmoty</t>
  </si>
  <si>
    <t>-263261788</t>
  </si>
  <si>
    <t>. Stávající zdivo v exteriéru v místě porušené omítky bude vyspravena, opatřena celoplošně lepidlem (BAUMIT StarContact) s výztužnou sítí</t>
  </si>
  <si>
    <t xml:space="preserve">V případě výrobků jsou uvedeny referenční výrobci popř. referenční výrobky určující požadovaný standart a kvalitu. Uchazeč může nabídnout výrobky </t>
  </si>
  <si>
    <t xml:space="preserve">se srovnatelnými, obdobnými technickými parametry nebo jinými, zajišťující vyšší kvalitu. Před realizací bude vždy výrobek předložen objednateli </t>
  </si>
  <si>
    <t>ke schválení (vzorek, výrobní listy, tech. podklady od výrobce).</t>
  </si>
  <si>
    <t>sokl</t>
  </si>
  <si>
    <t>Z</t>
  </si>
  <si>
    <t>11,5</t>
  </si>
  <si>
    <t>V</t>
  </si>
  <si>
    <t>9,1</t>
  </si>
  <si>
    <t>S</t>
  </si>
  <si>
    <t>5,2</t>
  </si>
  <si>
    <t>J</t>
  </si>
  <si>
    <t>na stávajícím objektu</t>
  </si>
  <si>
    <t>143,5</t>
  </si>
  <si>
    <t>139,7+3*(1,2*2)</t>
  </si>
  <si>
    <t>51,3</t>
  </si>
  <si>
    <t>19,9+7</t>
  </si>
  <si>
    <t>Mezisoučet</t>
  </si>
  <si>
    <t>-2,1*1,5*14-4*2,6-0,8*0,9*2-1,8*0,9*3</t>
  </si>
  <si>
    <t>ostění</t>
  </si>
  <si>
    <t>0,2*((2,1+1,5*2)*14+(4+2,6*2)+(0,8+0,9*2)*2+(1,8+0,9*2)*3)</t>
  </si>
  <si>
    <t>62</t>
  </si>
  <si>
    <t>622211051</t>
  </si>
  <si>
    <t>Montáž kontaktního zateplení vnějších stěn lepením a mechanickým kotvením polystyrénových desek tl do 240 mm</t>
  </si>
  <si>
    <t>-927782179</t>
  </si>
  <si>
    <t>44,5*2</t>
  </si>
  <si>
    <t>135</t>
  </si>
  <si>
    <t>39,2</t>
  </si>
  <si>
    <t>14,5</t>
  </si>
  <si>
    <t>-2,25*2,5*5-3,585*2,5-1,4*2,5</t>
  </si>
  <si>
    <t>-1,1*1,2*3-1,1*1,7*2-2,1*1,7*5</t>
  </si>
  <si>
    <t>63</t>
  </si>
  <si>
    <t>28375955</t>
  </si>
  <si>
    <t>deska EPS 70 fasádní λ=0,035 tl 210mm</t>
  </si>
  <si>
    <t>-1049186479</t>
  </si>
  <si>
    <t>211,562*1,05 'Přepočtené koeficientem množství</t>
  </si>
  <si>
    <t>64</t>
  </si>
  <si>
    <t>622252001</t>
  </si>
  <si>
    <t>Montáž profilů kontaktního zateplení připevněných mechanicky</t>
  </si>
  <si>
    <t>-1926550455</t>
  </si>
  <si>
    <t>36,7+10,7+12+12+2,5</t>
  </si>
  <si>
    <t>65</t>
  </si>
  <si>
    <t>59051657</t>
  </si>
  <si>
    <t>profil zakládací Al tl 0,7mm pro ETICS pro izolant tl 210mm</t>
  </si>
  <si>
    <t>-1779956586</t>
  </si>
  <si>
    <t>73,9*1,05 'Přepočtené koeficientem množství</t>
  </si>
  <si>
    <t>66</t>
  </si>
  <si>
    <t>622252002</t>
  </si>
  <si>
    <t>Montáž profilů kontaktního zateplení lepených</t>
  </si>
  <si>
    <t>-2138337084</t>
  </si>
  <si>
    <t>okenní APU</t>
  </si>
  <si>
    <t>((2,25+2,5*2)*5+3,585+2,5*2+1,4+2,5*2+(1,1+1,2*2)*3+(1,1+1,7*2)*2+(2,1+1,7*2)*5)</t>
  </si>
  <si>
    <t>rohová</t>
  </si>
  <si>
    <t>4*3,8</t>
  </si>
  <si>
    <t>parapetní</t>
  </si>
  <si>
    <t>57,7</t>
  </si>
  <si>
    <t>67</t>
  </si>
  <si>
    <t>63127464</t>
  </si>
  <si>
    <t>profil rohový Al 15x15mm s výztužnou tkaninou š 100mm pro ETICS</t>
  </si>
  <si>
    <t>594026472</t>
  </si>
  <si>
    <t>113,435*1,1 'Přepočtené koeficientem množství</t>
  </si>
  <si>
    <t>68</t>
  </si>
  <si>
    <t>28342205</t>
  </si>
  <si>
    <t>profil začišťovací PVC 6mm s výztužnou tkaninou pro ostění ETICS</t>
  </si>
  <si>
    <t>882267609</t>
  </si>
  <si>
    <t>98,235*1,1 'Přepočtené koeficientem množství</t>
  </si>
  <si>
    <t>69</t>
  </si>
  <si>
    <t>59051512</t>
  </si>
  <si>
    <t>profil začišťovací s okapnicí PVC s výztužnou tkaninou pro parapet ETICS</t>
  </si>
  <si>
    <t>-517665278</t>
  </si>
  <si>
    <t>57,7*1,1 'Přepočtené koeficientem množství</t>
  </si>
  <si>
    <t>70</t>
  </si>
  <si>
    <t>622321121</t>
  </si>
  <si>
    <t>Vápenocementová omítka hladká jednovrstvá vnějších stěn nanášená ručně</t>
  </si>
  <si>
    <t>779287615</t>
  </si>
  <si>
    <t>opravy a dozdívky</t>
  </si>
  <si>
    <t>1*3+0,6*1,5</t>
  </si>
  <si>
    <t>0,5*3*2</t>
  </si>
  <si>
    <t>0,2*3</t>
  </si>
  <si>
    <t>1,5*1,8</t>
  </si>
  <si>
    <t>12,1+7,4</t>
  </si>
  <si>
    <t>T2 dozděné stěny</t>
  </si>
  <si>
    <t>0,8*(1,2*6+0,3*3)</t>
  </si>
  <si>
    <t>71</t>
  </si>
  <si>
    <t>622325111</t>
  </si>
  <si>
    <t>Oprava vnější vápenné hladké omítky členitosti 1 stěn v rozsahu do 10%</t>
  </si>
  <si>
    <t>1698454123</t>
  </si>
  <si>
    <t>72</t>
  </si>
  <si>
    <t>622511111</t>
  </si>
  <si>
    <t>Tenkovrstvá soklová mozaiková střednězrnná omítka včetně penetrace vnějších stěn</t>
  </si>
  <si>
    <t>1645767946</t>
  </si>
  <si>
    <t>ref. Mosaik TOP M330</t>
  </si>
  <si>
    <t>73</t>
  </si>
  <si>
    <t>622531021</t>
  </si>
  <si>
    <t>Tenkovrstvá silikonová zrnitá omítka tl. 2,0 mm včetně penetrace vnějších stěn</t>
  </si>
  <si>
    <t>-2042107226</t>
  </si>
  <si>
    <t>ref: 1,5mm BAUMIT StarTop. celý tento systém od jednoho výrobce (Baumit). Barva fasády č. 0934 dle vzorníku Baumit</t>
  </si>
  <si>
    <t>na zeteplovací systém</t>
  </si>
  <si>
    <t>0,2*((2,25+2,5*2)*5+3,585+2,5*2+1,4+2,5*2+(1,1+1,2*2)*3+(1,1+1,7*2)*2+(2,1+1,7*2)*5)</t>
  </si>
  <si>
    <t>74</t>
  </si>
  <si>
    <t>629991011</t>
  </si>
  <si>
    <t>Zakrytí výplní otvorů a svislých ploch fólií přilepenou lepící páskou</t>
  </si>
  <si>
    <t>2106965072</t>
  </si>
  <si>
    <t>-1,1*2,3-1,1*4,845-1,66*2,3*2-1,1*2,15</t>
  </si>
  <si>
    <t>-144,799*-1 'Přepočtené koeficientem množství</t>
  </si>
  <si>
    <t>75</t>
  </si>
  <si>
    <t>629995101</t>
  </si>
  <si>
    <t>Očištění vnějších ploch tlakovou vodou</t>
  </si>
  <si>
    <t>127920449</t>
  </si>
  <si>
    <t>76</t>
  </si>
  <si>
    <t>631311115</t>
  </si>
  <si>
    <t>Mazanina tl do 80 mm z betonu prostého bez zvýšených nároků na prostředí tř. C 20/25</t>
  </si>
  <si>
    <t>-1725179778</t>
  </si>
  <si>
    <t>N1</t>
  </si>
  <si>
    <t>7,9*3,5*0,075</t>
  </si>
  <si>
    <t>R2</t>
  </si>
  <si>
    <t>(8,7+10,2+22,5+23,7+53+16,9+4,3)*0,075</t>
  </si>
  <si>
    <t>77</t>
  </si>
  <si>
    <t>631311125</t>
  </si>
  <si>
    <t>Mazanina tl do 120 mm z betonu prostého bez zvýšených nároků na prostředí tř. C 20/25</t>
  </si>
  <si>
    <t>-1939366343</t>
  </si>
  <si>
    <t>R3</t>
  </si>
  <si>
    <t>(104,7)*0,09</t>
  </si>
  <si>
    <t>78</t>
  </si>
  <si>
    <t>631319011</t>
  </si>
  <si>
    <t>Příplatek k mazanině tl do 80 mm za přehlazení povrchu</t>
  </si>
  <si>
    <t>-1610333233</t>
  </si>
  <si>
    <t>79</t>
  </si>
  <si>
    <t>631319012</t>
  </si>
  <si>
    <t>Příplatek k mazanině tl do 120 mm za přehlazení povrchu</t>
  </si>
  <si>
    <t>-207225578</t>
  </si>
  <si>
    <t>80</t>
  </si>
  <si>
    <t>631319171</t>
  </si>
  <si>
    <t>Příplatek k mazanině tl do 80 mm za stržení povrchu spodní vrstvy před vložením výztuže</t>
  </si>
  <si>
    <t>-1584062517</t>
  </si>
  <si>
    <t>81</t>
  </si>
  <si>
    <t>631319173</t>
  </si>
  <si>
    <t>Příplatek k mazanině tl do 120 mm za stržení povrchu spodní vrstvy před vložením výztuže</t>
  </si>
  <si>
    <t>1801116793</t>
  </si>
  <si>
    <t>82</t>
  </si>
  <si>
    <t>631362021</t>
  </si>
  <si>
    <t>Výztuž mazanin svařovanými sítěmi Kari</t>
  </si>
  <si>
    <t>-1389328658</t>
  </si>
  <si>
    <t>7,9*3,5*1,35/1000*1,2</t>
  </si>
  <si>
    <t>(8,7+10,2+22,5+23,7+53+16,9+4,3)*1,35/1000*1,2</t>
  </si>
  <si>
    <t>(104,7)*1,35/1000/1,2</t>
  </si>
  <si>
    <t>83</t>
  </si>
  <si>
    <t>632441225</t>
  </si>
  <si>
    <t>Potěr anhydritový samonivelační litý C30 tl do 50 mm</t>
  </si>
  <si>
    <t>-1896495256</t>
  </si>
  <si>
    <t>84</t>
  </si>
  <si>
    <t>632441293</t>
  </si>
  <si>
    <t>Příplatek k anhydritovému samonivelačnímu litému potěru C30 ZKD 5 mm tloušťky přes 50 mm</t>
  </si>
  <si>
    <t>-1015999823</t>
  </si>
  <si>
    <t>85</t>
  </si>
  <si>
    <t>632450132</t>
  </si>
  <si>
    <t>Vyrovnávací cementový potěr tl do 30 mm ze suchých směsí provedený v ploše</t>
  </si>
  <si>
    <t>2014718744</t>
  </si>
  <si>
    <t>T1</t>
  </si>
  <si>
    <t>20,4+20,4</t>
  </si>
  <si>
    <t>86</t>
  </si>
  <si>
    <t>632452515</t>
  </si>
  <si>
    <t>Cementový rychletuhnoucí potěr ze suchých směsí tl do 30 mm</t>
  </si>
  <si>
    <t>-2144148207</t>
  </si>
  <si>
    <t>mezera mezi stropem a zesilujícím nosníkem</t>
  </si>
  <si>
    <t>0,765*11,8*7</t>
  </si>
  <si>
    <t>87</t>
  </si>
  <si>
    <t>632481213</t>
  </si>
  <si>
    <t>Separační vrstva z PE fólie</t>
  </si>
  <si>
    <t>-1459698517</t>
  </si>
  <si>
    <t>27,65</t>
  </si>
  <si>
    <t>88</t>
  </si>
  <si>
    <t>632481215R</t>
  </si>
  <si>
    <t>Separační vrstva z pěnové fólie tl. 2 mm</t>
  </si>
  <si>
    <t>832151450</t>
  </si>
  <si>
    <t>89</t>
  </si>
  <si>
    <t>633131112</t>
  </si>
  <si>
    <t>Povrchová úprava průmyslových podlah pro těžký provoz vsypovou směsí</t>
  </si>
  <si>
    <t>-1604938122</t>
  </si>
  <si>
    <t>104,7</t>
  </si>
  <si>
    <t>90</t>
  </si>
  <si>
    <t>635211231</t>
  </si>
  <si>
    <t>Násyp tl do 20 mm pod plovoucí nebo tepelně izolační vrstvy podlah z perlitu</t>
  </si>
  <si>
    <t>-758634345</t>
  </si>
  <si>
    <t>vyrovnávací vrstva A1</t>
  </si>
  <si>
    <t>25,4+23,8+23,5+23,5+75,5+151,9+9,4+6,5+3,1+6,9</t>
  </si>
  <si>
    <t>91</t>
  </si>
  <si>
    <t>636311112</t>
  </si>
  <si>
    <t>Kladení dlažby z betonových dlaždic 40x40cm na sucho na terče z umělé hmoty do výšky do 70 mm</t>
  </si>
  <si>
    <t>-1809096794</t>
  </si>
  <si>
    <t>T2</t>
  </si>
  <si>
    <t>92</t>
  </si>
  <si>
    <t>59245320</t>
  </si>
  <si>
    <t>dlažba plošná betonová 400x400x45mm přírodní</t>
  </si>
  <si>
    <t>600153080</t>
  </si>
  <si>
    <t>53*1,1 'Přepočtené koeficientem množství</t>
  </si>
  <si>
    <t>93</t>
  </si>
  <si>
    <t>642944121</t>
  </si>
  <si>
    <t>Osazování ocelových zárubní dodatečné pl do 2,5 m2</t>
  </si>
  <si>
    <t>1708378587</t>
  </si>
  <si>
    <t xml:space="preserve">tabulka oken a dveří </t>
  </si>
  <si>
    <t>poz. 1)</t>
  </si>
  <si>
    <t>poz. 4)</t>
  </si>
  <si>
    <t>94</t>
  </si>
  <si>
    <t>55331384</t>
  </si>
  <si>
    <t>zárubeň ocelová pro běžné zdění a pórobeton 150 levá/pravá 800</t>
  </si>
  <si>
    <t>-2091680490</t>
  </si>
  <si>
    <t>95</t>
  </si>
  <si>
    <t>55331388</t>
  </si>
  <si>
    <t>zárubeň ocelová pro běžné zdění a pórobeton 150 levá/pravá 1000</t>
  </si>
  <si>
    <t>939203312</t>
  </si>
  <si>
    <t>96</t>
  </si>
  <si>
    <t>642944221</t>
  </si>
  <si>
    <t>Osazování ocelových zárubní dodatečné pl přes 2,5 m2</t>
  </si>
  <si>
    <t>967576111</t>
  </si>
  <si>
    <t>poz. 6)</t>
  </si>
  <si>
    <t>97</t>
  </si>
  <si>
    <t>55331426</t>
  </si>
  <si>
    <t>zárubeň ocelová pro běžné zdění a pórobeton s drážkou 150 dvoukřídlá 1450</t>
  </si>
  <si>
    <t>1390102263</t>
  </si>
  <si>
    <t>98</t>
  </si>
  <si>
    <t>941211111</t>
  </si>
  <si>
    <t>Montáž a násl. demontáž lešení řadového rámového lehkého zatížení do 200 kg/m2 š do 0,9 m v do 10 m - po dobu stavby, uvažováno i pro profese</t>
  </si>
  <si>
    <t>-1609316903</t>
  </si>
  <si>
    <t>350</t>
  </si>
  <si>
    <t>125</t>
  </si>
  <si>
    <t>120</t>
  </si>
  <si>
    <t>99</t>
  </si>
  <si>
    <t>949101111</t>
  </si>
  <si>
    <t>Lešení pomocné pro objekty pozemních staveb s lešeňovou podlahou v do 1,9 m zatížení do 150 kg/m2 - po dobu stavby, uvažováno i pro profese</t>
  </si>
  <si>
    <t>-2123322739</t>
  </si>
  <si>
    <t>100</t>
  </si>
  <si>
    <t>952901111</t>
  </si>
  <si>
    <t>Vyčištění budov bytové a občanské výstavby při výšce podlaží do 4 m</t>
  </si>
  <si>
    <t>1084830163</t>
  </si>
  <si>
    <t>21,7+35,8+8,7+10,2+22,5+4,6+2,3+23,7+23,7+33,3+62,1+14+104,7+53+16,9+4,3</t>
  </si>
  <si>
    <t>nástavba</t>
  </si>
  <si>
    <t>28,3+25,4+23,8+23,5+23,5+75,5+151,9+9,4+6,5+3,1+6,9+20,4+20,4</t>
  </si>
  <si>
    <t>101</t>
  </si>
  <si>
    <t>953965151</t>
  </si>
  <si>
    <t>Kotevní šroub pro chemické kotvy M 24 dl 290 mm</t>
  </si>
  <si>
    <t>1959786524</t>
  </si>
  <si>
    <t>1. V cenách 953 96-11 a 953 96-12 jsou započteny i náklady na:</t>
  </si>
  <si>
    <t>a) rozměření, vrtání a spotřebu vrtáků. Pro velikost M 8 až M 30 jsou započteny náklady na vrtání příklepovými vrtáky, pro velikost M 33 až M 39 diama</t>
  </si>
  <si>
    <t>b) vyfoukání otvoru, přípravu kotev k uložení do otvorů, vyplnění kotevních otvorů tmelem nebo chemickou patronou včetně dodávky materiálu.</t>
  </si>
  <si>
    <t xml:space="preserve">2. V cenách 953 96-51.. jsou započteny i náklady na dodání a zasunutí kotevního šroubu do otvoru vyplněného chemickým tmelem nebo patronou a dotažení </t>
  </si>
  <si>
    <t>sloupy</t>
  </si>
  <si>
    <t>7*6*7</t>
  </si>
  <si>
    <t>průvlaky</t>
  </si>
  <si>
    <t>6*7*2</t>
  </si>
  <si>
    <t>102</t>
  </si>
  <si>
    <t>95501510</t>
  </si>
  <si>
    <t>D+M Přenosný hasicí přístroj - dle požární zprávy</t>
  </si>
  <si>
    <t>1842647649</t>
  </si>
  <si>
    <t>103</t>
  </si>
  <si>
    <t>961044111</t>
  </si>
  <si>
    <t>Bourání základů z betonu prostého</t>
  </si>
  <si>
    <t>1081541365</t>
  </si>
  <si>
    <t>bourání desky vstup přístavba</t>
  </si>
  <si>
    <t>2,1*1,2*0,3</t>
  </si>
  <si>
    <t>104</t>
  </si>
  <si>
    <t>962031136</t>
  </si>
  <si>
    <t>Bourání příček z tvárnic nebo příčkovek tl do 150 mm</t>
  </si>
  <si>
    <t>-169735875</t>
  </si>
  <si>
    <t>tl. 150 mm</t>
  </si>
  <si>
    <t>3*(2,61+2,3+5,4+4,05+5,1+1,63+2,32+1,5+6,52+2,4)</t>
  </si>
  <si>
    <t>tl. 100 mm</t>
  </si>
  <si>
    <t>3*(2,05*2+3,2+1)</t>
  </si>
  <si>
    <t>3*(1,35*2)</t>
  </si>
  <si>
    <t>105</t>
  </si>
  <si>
    <t>962032432</t>
  </si>
  <si>
    <t>Bourání zdiva cihelných z dutých nebo plných cihel pálených i nepálených na MV nebo MVC přes 1 m3</t>
  </si>
  <si>
    <t>566198815</t>
  </si>
  <si>
    <t>atika porobeton tl. 500 mm</t>
  </si>
  <si>
    <t>0,95*(38,4*2+12,8*2)*0,5</t>
  </si>
  <si>
    <t>spádové klíny porobeton tl. 250 mm</t>
  </si>
  <si>
    <t>(0,4+0,55)/2*5,9*2*11*0,25</t>
  </si>
  <si>
    <t>bourání vstup u přístavby tl. 300 mm</t>
  </si>
  <si>
    <t>2,8*1,2*2*0,3</t>
  </si>
  <si>
    <t>bourání vstup západ</t>
  </si>
  <si>
    <t>3*1,2*0,3*2</t>
  </si>
  <si>
    <t>3*0,5*1,225</t>
  </si>
  <si>
    <t>1,2*2,1*0,5</t>
  </si>
  <si>
    <t>106</t>
  </si>
  <si>
    <t>963012510</t>
  </si>
  <si>
    <t>Bourání stropů z ŽB desek š do 300 mm tl do 140 mm</t>
  </si>
  <si>
    <t>-804028942</t>
  </si>
  <si>
    <t>1,2*2,1*0,3</t>
  </si>
  <si>
    <t xml:space="preserve">ubourání markýzy </t>
  </si>
  <si>
    <t>1,2*5,8*0,3</t>
  </si>
  <si>
    <t>107</t>
  </si>
  <si>
    <t>963013530</t>
  </si>
  <si>
    <t>Bourání stropů s keramickou výplní</t>
  </si>
  <si>
    <t>-1924060260</t>
  </si>
  <si>
    <t>keramické střešní panely tl. 140 mm</t>
  </si>
  <si>
    <t>12*38,4*0,14</t>
  </si>
  <si>
    <t>108</t>
  </si>
  <si>
    <t>965042141</t>
  </si>
  <si>
    <t>Bourání podkladů pod dlažby nebo mazanin betonových nebo z litého asfaltu tl do 100 mm pl přes 4 m2</t>
  </si>
  <si>
    <t>1909063180</t>
  </si>
  <si>
    <t>(8,7+10,2+22,5+23,7+53+16,9+4,3)*0,08</t>
  </si>
  <si>
    <t>(104,7)*0,08</t>
  </si>
  <si>
    <t>109</t>
  </si>
  <si>
    <t>965049111</t>
  </si>
  <si>
    <t>Příplatek k bourání betonových mazanin za bourání mazanin se svařovanou sítí tl do 100 mm</t>
  </si>
  <si>
    <t>913200964</t>
  </si>
  <si>
    <t>110</t>
  </si>
  <si>
    <t>968072455</t>
  </si>
  <si>
    <t>Vybourání kovových dveřních zárubní pl do 2 m2</t>
  </si>
  <si>
    <t>1547774487</t>
  </si>
  <si>
    <t>1*2*2</t>
  </si>
  <si>
    <t>0,8*2*16</t>
  </si>
  <si>
    <t>111</t>
  </si>
  <si>
    <t>968072456</t>
  </si>
  <si>
    <t>Vybourání kovových dveřních zárubní pl přes 2 m2</t>
  </si>
  <si>
    <t>-1819773881</t>
  </si>
  <si>
    <t>1,2*2</t>
  </si>
  <si>
    <t>1,45*2</t>
  </si>
  <si>
    <t>112</t>
  </si>
  <si>
    <t>968072558</t>
  </si>
  <si>
    <t>Vybourání kovových vrat pl do 5 m2</t>
  </si>
  <si>
    <t>-1939733771</t>
  </si>
  <si>
    <t>2,4*2</t>
  </si>
  <si>
    <t>1,55*2</t>
  </si>
  <si>
    <t>113</t>
  </si>
  <si>
    <t>968082015</t>
  </si>
  <si>
    <t>Vybourání plastových rámů oken včetně křídel plochy do 1 m2</t>
  </si>
  <si>
    <t>-1855504929</t>
  </si>
  <si>
    <t>0,6*1,2</t>
  </si>
  <si>
    <t>114</t>
  </si>
  <si>
    <t>968082016</t>
  </si>
  <si>
    <t>Vybourání plastových rámů oken včetně křídel plochy přes 1 do 2 m2</t>
  </si>
  <si>
    <t>1173607524</t>
  </si>
  <si>
    <t>1,8*0,9*2</t>
  </si>
  <si>
    <t>968082017</t>
  </si>
  <si>
    <t>Vybourání plastových rámů oken včetně křídel plochy přes 2 do 4 m2</t>
  </si>
  <si>
    <t>-340722529</t>
  </si>
  <si>
    <t>2,1*1,5</t>
  </si>
  <si>
    <t>116</t>
  </si>
  <si>
    <t>9683011000</t>
  </si>
  <si>
    <t>Ubourání jeřábové dráhy</t>
  </si>
  <si>
    <t>-869493350</t>
  </si>
  <si>
    <t>117</t>
  </si>
  <si>
    <t>9683011001</t>
  </si>
  <si>
    <t>Demontáž sestavy akumulačních nádrží 11x415 l, osazených v perlitu</t>
  </si>
  <si>
    <t>kpl</t>
  </si>
  <si>
    <t>876926906</t>
  </si>
  <si>
    <t>118</t>
  </si>
  <si>
    <t>971033531</t>
  </si>
  <si>
    <t>Vybourání otvorů ve zdivu cihelném pl do 1 m2 na MVC nebo MV tl do 150 mm</t>
  </si>
  <si>
    <t>1510108731</t>
  </si>
  <si>
    <t>vybourání otvorů pro zesílení sloupů</t>
  </si>
  <si>
    <t>0,3*3*10</t>
  </si>
  <si>
    <t>119</t>
  </si>
  <si>
    <t>971042461</t>
  </si>
  <si>
    <t>Vybourání otvorů v betonových příčkách a zdech pl do 0,25 m2 tl do 600 mm</t>
  </si>
  <si>
    <t>1494128003</t>
  </si>
  <si>
    <t>prostup pro kanalizaci v základovém pasu</t>
  </si>
  <si>
    <t>prostup pro TČ</t>
  </si>
  <si>
    <t>997</t>
  </si>
  <si>
    <t>Přesun sutě</t>
  </si>
  <si>
    <t>997013112</t>
  </si>
  <si>
    <t>Vnitrostaveništní doprava suti a vybouraných hmot pro budovy v do 9 m s použitím mechanizace</t>
  </si>
  <si>
    <t>387294219</t>
  </si>
  <si>
    <t>121</t>
  </si>
  <si>
    <t>997013511</t>
  </si>
  <si>
    <t>Odvoz suti, vč.naložení a složení, vč.likvidace zákonným způsobem</t>
  </si>
  <si>
    <t>1542468532</t>
  </si>
  <si>
    <t>"Vzdálenost na skládku dle dispozic uchazeče.    
Likvidace suti dle platné legislativy."</t>
  </si>
  <si>
    <t>Stavební odpad betonový -  kód odpadu 17 01 01</t>
  </si>
  <si>
    <t>7,700</t>
  </si>
  <si>
    <t>Stavební odpad cihelný -  kód odpadu 17 01 02</t>
  </si>
  <si>
    <t>208,300</t>
  </si>
  <si>
    <t>Stavební odpad směsný -  kód odpadu 17 09 04</t>
  </si>
  <si>
    <t>8,924</t>
  </si>
  <si>
    <t>Stavební odpad zemina a kamení -  kód odpadu 17 05 04</t>
  </si>
  <si>
    <t>57,300</t>
  </si>
  <si>
    <t>Stavební odpad izolace -  kód odpadu 17 06 04</t>
  </si>
  <si>
    <t>25,200</t>
  </si>
  <si>
    <t>Stavební odpad asfalt bez obsahu dehtu -  kód odpadu             17 03 02</t>
  </si>
  <si>
    <t>11,500</t>
  </si>
  <si>
    <t>998</t>
  </si>
  <si>
    <t>Přesun hmot</t>
  </si>
  <si>
    <t>122</t>
  </si>
  <si>
    <t>998011002</t>
  </si>
  <si>
    <t>Přesun hmot pro budovy zděné v do 12 m</t>
  </si>
  <si>
    <t>1685024423</t>
  </si>
  <si>
    <t>PSV</t>
  </si>
  <si>
    <t>Práce a dodávky PSV</t>
  </si>
  <si>
    <t>711</t>
  </si>
  <si>
    <t>Izolace proti vodě, vlhkosti a plynům</t>
  </si>
  <si>
    <t>123</t>
  </si>
  <si>
    <t>711111001</t>
  </si>
  <si>
    <t>Provedení izolace proti zemní vlhkosti vodorovné za studena nátěrem penetračním</t>
  </si>
  <si>
    <t>-31637855</t>
  </si>
  <si>
    <t>7,9*3,5</t>
  </si>
  <si>
    <t>124</t>
  </si>
  <si>
    <t>11163150</t>
  </si>
  <si>
    <t>lak penetrační asfaltový</t>
  </si>
  <si>
    <t>707944397</t>
  </si>
  <si>
    <t>27,65*0,0003 'Přepočtené koeficientem množství</t>
  </si>
  <si>
    <t>711141559</t>
  </si>
  <si>
    <t>Provedení izolace proti zemní vlhkosti pásy přitavením vodorovné NAIP</t>
  </si>
  <si>
    <t>-39780370</t>
  </si>
  <si>
    <t>126</t>
  </si>
  <si>
    <t>62832134</t>
  </si>
  <si>
    <t>pás asfaltový natavitelný oxidovaný tl 4,0mm typu V60 S40 s vložkou ze skleněné rohože, s jemnozrnným minerálním posypem</t>
  </si>
  <si>
    <t>-470298698</t>
  </si>
  <si>
    <t>27,65*1,15 'Přepočtené koeficientem množství</t>
  </si>
  <si>
    <t>127</t>
  </si>
  <si>
    <t>998711102</t>
  </si>
  <si>
    <t>Přesun hmot tonážní pro izolace proti vodě, vlhkosti a plynům v objektech výšky do 12 m</t>
  </si>
  <si>
    <t>464222346</t>
  </si>
  <si>
    <t>712</t>
  </si>
  <si>
    <t>Povlakové krytiny</t>
  </si>
  <si>
    <t>128</t>
  </si>
  <si>
    <t>712300832</t>
  </si>
  <si>
    <t>Odstranění povlakové krytiny střech do 10° dvouvrstvé</t>
  </si>
  <si>
    <t>-1750075170</t>
  </si>
  <si>
    <t>folie + textilie</t>
  </si>
  <si>
    <t>503</t>
  </si>
  <si>
    <t>129</t>
  </si>
  <si>
    <t>712300833</t>
  </si>
  <si>
    <t>Odstranění povlakové krytiny střech do 10° třívrstvé</t>
  </si>
  <si>
    <t>1826959375</t>
  </si>
  <si>
    <t>2x IPA + 1x bitagit</t>
  </si>
  <si>
    <t>130</t>
  </si>
  <si>
    <t>712300845</t>
  </si>
  <si>
    <t>Demontáž ventilační hlavice na ploché střeše sklonu do 10°</t>
  </si>
  <si>
    <t>-1108650537</t>
  </si>
  <si>
    <t>131</t>
  </si>
  <si>
    <t>712300851</t>
  </si>
  <si>
    <t>Demontáž ukončujícího kovového profilu přímého</t>
  </si>
  <si>
    <t>156336264</t>
  </si>
  <si>
    <t>132</t>
  </si>
  <si>
    <t>712311101</t>
  </si>
  <si>
    <t>Provedení povlakové krytiny střech do 10° za studena lakem penetračním nebo asfaltovým</t>
  </si>
  <si>
    <t>1376995327</t>
  </si>
  <si>
    <t>511,04</t>
  </si>
  <si>
    <t>133</t>
  </si>
  <si>
    <t>-754370154</t>
  </si>
  <si>
    <t>511,04*0,0003 'Přepočtené koeficientem množství</t>
  </si>
  <si>
    <t>134</t>
  </si>
  <si>
    <t>712331111</t>
  </si>
  <si>
    <t>Provedení povlakové krytiny střech do 10° podkladní vrstvy pásy na sucho samolepící</t>
  </si>
  <si>
    <t>-1951456066</t>
  </si>
  <si>
    <t>T1 parozábrana samolepící pás</t>
  </si>
  <si>
    <t>24*2</t>
  </si>
  <si>
    <t>T2 parozábrana samolepící pás</t>
  </si>
  <si>
    <t>8,5</t>
  </si>
  <si>
    <t>S1 parozábrana samolepící pás</t>
  </si>
  <si>
    <t>(4,6+6,2)*(13,2+12,2)</t>
  </si>
  <si>
    <t>(6,2+6,2)*12,3</t>
  </si>
  <si>
    <t>S2 parozábrana samolepící pás s AL vložkou a nízkou požární zátěží</t>
  </si>
  <si>
    <t>27,7</t>
  </si>
  <si>
    <t>62853001</t>
  </si>
  <si>
    <t>pás asfaltový samolepicí modifikovaný SBS tl 4mm s vložkou ze skleněné tkaniny se spalitelnou fólií nebo jemnozrnný minerálním posypem nebo textilií na horním povrchu</t>
  </si>
  <si>
    <t>-155469180</t>
  </si>
  <si>
    <t>483,34*1,15 'Přepočtené koeficientem množství</t>
  </si>
  <si>
    <t>136</t>
  </si>
  <si>
    <t>62856003</t>
  </si>
  <si>
    <t>pás asfaltový samolepicí modifikovaný SBS tl 0,4mm s vrchní spřaženou speciální nosnou vložkou z hliníkové fólie, se sníženou hořlavostí</t>
  </si>
  <si>
    <t>-1899611605</t>
  </si>
  <si>
    <t>25*1,15 'Přepočtené koeficientem množství</t>
  </si>
  <si>
    <t>137</t>
  </si>
  <si>
    <t>712363545</t>
  </si>
  <si>
    <t>Provedení povlak krytiny mechanicky kotvenou do betonu TI tl do 240 mm krajní pole, budova v do 18m</t>
  </si>
  <si>
    <t>134225996</t>
  </si>
  <si>
    <t>T1 vč. opracování detailů + přířez pod terče</t>
  </si>
  <si>
    <t>138</t>
  </si>
  <si>
    <t>28322012</t>
  </si>
  <si>
    <t>fólie hydroizolační střešní mPVC mechanicky kotvená tl 1,5mm šedá</t>
  </si>
  <si>
    <t>1893023427</t>
  </si>
  <si>
    <t>64*1,15 'Přepočtené koeficientem množství</t>
  </si>
  <si>
    <t>139</t>
  </si>
  <si>
    <t>28322058</t>
  </si>
  <si>
    <t>fólie hydroizolační střešní mPVC nevyztužená, určená na detaily tl 1,5mm</t>
  </si>
  <si>
    <t>1587768577</t>
  </si>
  <si>
    <t>73,6*0,15 'Přepočtené koeficientem množství</t>
  </si>
  <si>
    <t>140</t>
  </si>
  <si>
    <t>712363552</t>
  </si>
  <si>
    <t>Provedení povlak krytiny mechanicky kotvenou do trapéz nebo dřeva TI tl do 240 mm, budova v do 18m</t>
  </si>
  <si>
    <t>410768660</t>
  </si>
  <si>
    <t xml:space="preserve">S1 +S1a </t>
  </si>
  <si>
    <t>(6,9+6,9)*38,7</t>
  </si>
  <si>
    <t>S2</t>
  </si>
  <si>
    <t>4,7*7,9</t>
  </si>
  <si>
    <t>141</t>
  </si>
  <si>
    <t>36391182</t>
  </si>
  <si>
    <t>571,19*1,15 'Přepočtené koeficientem množství</t>
  </si>
  <si>
    <t>142</t>
  </si>
  <si>
    <t>835489410</t>
  </si>
  <si>
    <t>571,19*0,15 'Přepočtené koeficientem množství</t>
  </si>
  <si>
    <t>143</t>
  </si>
  <si>
    <t>998712102</t>
  </si>
  <si>
    <t>Přesun hmot tonážní tonážní pro krytiny povlakové v objektech v do 12 m</t>
  </si>
  <si>
    <t>723157702</t>
  </si>
  <si>
    <t>713</t>
  </si>
  <si>
    <t>Izolace tepelné</t>
  </si>
  <si>
    <t>144</t>
  </si>
  <si>
    <t>713121111</t>
  </si>
  <si>
    <t>Montáž izolace tepelné podlah volně kladenými rohožemi, pásy, dílci, deskami 1 vrstva</t>
  </si>
  <si>
    <t>-1765422208</t>
  </si>
  <si>
    <t>N1 EPS 150 S tl. 140</t>
  </si>
  <si>
    <t>145</t>
  </si>
  <si>
    <t>28375990</t>
  </si>
  <si>
    <t>deska EPS 150 do plochých střech a podlah λ=0,035 tl 140mm</t>
  </si>
  <si>
    <t>-24726299</t>
  </si>
  <si>
    <t>27,65*1,05 'Přepočtené koeficientem množství</t>
  </si>
  <si>
    <t>146</t>
  </si>
  <si>
    <t>1042197497</t>
  </si>
  <si>
    <t>A2 kročejová tl. 30 mm</t>
  </si>
  <si>
    <t>A1 kročejová tl. 40 mm</t>
  </si>
  <si>
    <t>A1 EPS 150 Z tl. 50 mm</t>
  </si>
  <si>
    <t>147</t>
  </si>
  <si>
    <t>28375673</t>
  </si>
  <si>
    <t>deska pro kročejový útlum tl 30mm</t>
  </si>
  <si>
    <t>-1275015371</t>
  </si>
  <si>
    <t>20*1,05 'Přepočtené koeficientem množství</t>
  </si>
  <si>
    <t>148</t>
  </si>
  <si>
    <t>28375675</t>
  </si>
  <si>
    <t>deska pro kročejový útlum tl 40mm</t>
  </si>
  <si>
    <t>-1232037512</t>
  </si>
  <si>
    <t>349,5*1,05 'Přepočtené koeficientem množství</t>
  </si>
  <si>
    <t>149</t>
  </si>
  <si>
    <t>28375909</t>
  </si>
  <si>
    <t>deska EPS 150 do plochých střech a podlah λ=0,035 tl 50mm</t>
  </si>
  <si>
    <t>718793647</t>
  </si>
  <si>
    <t>150</t>
  </si>
  <si>
    <t>713121211</t>
  </si>
  <si>
    <t>Montáž izolace tepelné podlah volně kladenými okrajovými pásky</t>
  </si>
  <si>
    <t>458997547</t>
  </si>
  <si>
    <t>151</t>
  </si>
  <si>
    <t>63140274</t>
  </si>
  <si>
    <t>pásek okrajový izolační minerální plovoucích podlah š 120mm tl 12mm</t>
  </si>
  <si>
    <t>894651675</t>
  </si>
  <si>
    <t>21,6*1,1 'Přepočtené koeficientem množství</t>
  </si>
  <si>
    <t>152</t>
  </si>
  <si>
    <t>713131151</t>
  </si>
  <si>
    <t>Montáž izolace tepelné stěn a základů volně vloženými rohožemi, pásy, dílci, deskami 1 vrstva</t>
  </si>
  <si>
    <t>-478688110</t>
  </si>
  <si>
    <t>dilatace základů MW tl. 50 mm</t>
  </si>
  <si>
    <t>0,4*0,9*2</t>
  </si>
  <si>
    <t>0,6*1,5*2</t>
  </si>
  <si>
    <t>153</t>
  </si>
  <si>
    <t>63152260</t>
  </si>
  <si>
    <t>deska tepelně izolační minerální kontaktních fasád podélné vlákno λ=0,034 tl 50mm</t>
  </si>
  <si>
    <t>-1526010291</t>
  </si>
  <si>
    <t>2,52*1,05 'Přepočtené koeficientem množství</t>
  </si>
  <si>
    <t>154</t>
  </si>
  <si>
    <t>713133328</t>
  </si>
  <si>
    <t>Montáž izolace tepelné vkládané do C-kazet nepřekrývající zámky kazet tl do 150 mm budov v do 12 m</t>
  </si>
  <si>
    <t>1152668165</t>
  </si>
  <si>
    <t>tepelná izolace mezi nosnou OK</t>
  </si>
  <si>
    <t>přístavba vstup</t>
  </si>
  <si>
    <t>7*(3,275*2+7,15)</t>
  </si>
  <si>
    <t>-1,1*2,3-1,66*2,3*2-1,1*2,15-1,1*4,845</t>
  </si>
  <si>
    <t>nástavba patro</t>
  </si>
  <si>
    <t>4,3*(36,4+2,6+36,4+1,5*2+10,3)</t>
  </si>
  <si>
    <t>-2,25*2,5*5-3,5*2,5-1,1*2,5</t>
  </si>
  <si>
    <t>155</t>
  </si>
  <si>
    <t>63152266</t>
  </si>
  <si>
    <t>deska tepelně izolační minerální kontaktních fasád podélné vlákno λ=0,034 tl 150mm</t>
  </si>
  <si>
    <t>1763280497</t>
  </si>
  <si>
    <t>394,274*1,05 'Přepočtené koeficientem množství</t>
  </si>
  <si>
    <t>156</t>
  </si>
  <si>
    <t>713133329</t>
  </si>
  <si>
    <t>Montáž izolace tepelné vkládané do C-kazet nepřekrývající zámky kazet tl přes 150 mm budov v do 12 m</t>
  </si>
  <si>
    <t>1346470615</t>
  </si>
  <si>
    <t>tepelná izolace tl. 200 mm</t>
  </si>
  <si>
    <t>vkládaná do roštu venkovního obkladu</t>
  </si>
  <si>
    <t>27,4</t>
  </si>
  <si>
    <t>6,5</t>
  </si>
  <si>
    <t>6,5+56,2</t>
  </si>
  <si>
    <t>157</t>
  </si>
  <si>
    <t>63148166</t>
  </si>
  <si>
    <t>deska tepelně izolační minerální provětrávaných fasád λ=0,033-0,035 tl 200mm</t>
  </si>
  <si>
    <t>1628983725</t>
  </si>
  <si>
    <t>128,739*1,05 'Přepočtené koeficientem množství</t>
  </si>
  <si>
    <t>158</t>
  </si>
  <si>
    <t>713140813</t>
  </si>
  <si>
    <t>Odstranění tepelné izolace střech nadstřešní volně kladené z vláknitých materiálů suchých tl přes 100 mm</t>
  </si>
  <si>
    <t>-639323208</t>
  </si>
  <si>
    <t>prefizol tl. 140 mm</t>
  </si>
  <si>
    <t>495</t>
  </si>
  <si>
    <t>159</t>
  </si>
  <si>
    <t>713141151</t>
  </si>
  <si>
    <t>Montáž izolace tepelné střech plochých kladené volně 1 vrstva rohoží, pásů, dílců, desek</t>
  </si>
  <si>
    <t>-1521115259</t>
  </si>
  <si>
    <t>S1 +S1a tl. 40 mm</t>
  </si>
  <si>
    <t>160</t>
  </si>
  <si>
    <t>28375920</t>
  </si>
  <si>
    <t>deska EPS 200 do plochých střech a podlah λ=0,034 tl 40mm</t>
  </si>
  <si>
    <t>423499406</t>
  </si>
  <si>
    <t>534,06*1,05 'Přepočtené koeficientem množství</t>
  </si>
  <si>
    <t>161</t>
  </si>
  <si>
    <t>713141152</t>
  </si>
  <si>
    <t>Montáž izolace tepelné střech plochých kladené volně 2 vrstvy rohoží, pásů, dílců, desek</t>
  </si>
  <si>
    <t>-584491979</t>
  </si>
  <si>
    <t>T1 spádové klíny EPS 100S tl. 180 - 210 mm</t>
  </si>
  <si>
    <t>T1 spádové klíny EPS 100S tl. 30 - 50 mm</t>
  </si>
  <si>
    <t>162</t>
  </si>
  <si>
    <t>28376141</t>
  </si>
  <si>
    <t>klín izolační z pěnového polystyrenu EPS 100 spádový</t>
  </si>
  <si>
    <t>440531594</t>
  </si>
  <si>
    <t>48*0,21*1,1</t>
  </si>
  <si>
    <t>8*0,05*1,1</t>
  </si>
  <si>
    <t>163</t>
  </si>
  <si>
    <t>-1935514127</t>
  </si>
  <si>
    <t>S1 tl. 100+120 mm</t>
  </si>
  <si>
    <t>S2 tl. 100+160 mm</t>
  </si>
  <si>
    <t>164</t>
  </si>
  <si>
    <t>28372309</t>
  </si>
  <si>
    <t>deska EPS 100 do plochých střech a podlah λ=0,037 tl 100mm</t>
  </si>
  <si>
    <t>2058724248</t>
  </si>
  <si>
    <t>451,84*1,05 'Přepočtené koeficientem množství</t>
  </si>
  <si>
    <t>165</t>
  </si>
  <si>
    <t>28372312</t>
  </si>
  <si>
    <t>deska EPS 100 do plochých střech a podlah λ=0,037 tl 120mm</t>
  </si>
  <si>
    <t>-551333395</t>
  </si>
  <si>
    <t>426,84*1,05 'Přepočtené koeficientem množství</t>
  </si>
  <si>
    <t>166</t>
  </si>
  <si>
    <t>28372319</t>
  </si>
  <si>
    <t>deska EPS 100 do plochých střech a podlah λ=0,037 tl 160mm</t>
  </si>
  <si>
    <t>693026345</t>
  </si>
  <si>
    <t>25*1,05 'Přepočtené koeficientem množství</t>
  </si>
  <si>
    <t>167</t>
  </si>
  <si>
    <t>71350111R</t>
  </si>
  <si>
    <t xml:space="preserve">D+M separační sklovláknitý vlies </t>
  </si>
  <si>
    <t>786160267</t>
  </si>
  <si>
    <t>627,69*1,1 'Přepočtené koeficientem množství</t>
  </si>
  <si>
    <t>168</t>
  </si>
  <si>
    <t>998713102</t>
  </si>
  <si>
    <t>Přesun hmot tonážní pro izolace tepelné v objektech v do 12 m</t>
  </si>
  <si>
    <t>-1860402751</t>
  </si>
  <si>
    <t>725</t>
  </si>
  <si>
    <t>Zdravotechnika - zařizovací předměty</t>
  </si>
  <si>
    <t>169</t>
  </si>
  <si>
    <t>725241112.RVK</t>
  </si>
  <si>
    <t>Vanička sprchová akrylátová čtvercová ref. RAVAK ANGELA 900x900 mm</t>
  </si>
  <si>
    <t>soubor</t>
  </si>
  <si>
    <t>2111242743</t>
  </si>
  <si>
    <t>762</t>
  </si>
  <si>
    <t>Konstrukce tesařské</t>
  </si>
  <si>
    <t>170</t>
  </si>
  <si>
    <t>762332542</t>
  </si>
  <si>
    <t>Montáž vázaných kcí krovů pravidelných z řeziva hoblovaného plochy do 224 cm2 s ocelovými spojkami</t>
  </si>
  <si>
    <t>-2084488807</t>
  </si>
  <si>
    <t>lepené lamelové dřevo 120/200 mm</t>
  </si>
  <si>
    <t>kotvené do OK</t>
  </si>
  <si>
    <t>447,2</t>
  </si>
  <si>
    <t>171</t>
  </si>
  <si>
    <t>61223210</t>
  </si>
  <si>
    <t>hranol konstrukční BSH vrstvený lepený pohledový</t>
  </si>
  <si>
    <t>1828007148</t>
  </si>
  <si>
    <t>447,2*0,12*0,2*1,1</t>
  </si>
  <si>
    <t>172</t>
  </si>
  <si>
    <t>762341046</t>
  </si>
  <si>
    <t>Bednění střech rovných z desek OSB tl 22 mm na pero a drážku šroubovaných na rošt</t>
  </si>
  <si>
    <t>881447529</t>
  </si>
  <si>
    <t>S1</t>
  </si>
  <si>
    <t>173</t>
  </si>
  <si>
    <t>762341145.CDC</t>
  </si>
  <si>
    <t>Bednění střech rovných z cementotřískových desek CETRIS tl 20 mm na pero a drážku šroubovaných na rošt</t>
  </si>
  <si>
    <t>1859910262</t>
  </si>
  <si>
    <t>174</t>
  </si>
  <si>
    <t>762420025.CDC</t>
  </si>
  <si>
    <t>Obložení stropu z cementotřískových desek CETRIS tl 20 mm nebroušených na pero a drážku šroubovaných</t>
  </si>
  <si>
    <t>457126128</t>
  </si>
  <si>
    <t>175</t>
  </si>
  <si>
    <t>762430023.CDC</t>
  </si>
  <si>
    <t>Obložení stěn z cementotřískových desek CETRIS tl 16 mm nebroušených na pero a drážku šroubovaných</t>
  </si>
  <si>
    <t>1109674591</t>
  </si>
  <si>
    <t>-1,1*2,3-1,66*2,6*2-1,1*2,15-1,1*4,845</t>
  </si>
  <si>
    <t>0,3*(1,1*2+2,3*2+(1,66*2+2,3*2)*2+1,1*2+2,15*2+1,1*2+4,845*2)</t>
  </si>
  <si>
    <t>0,3*((2,25*2+2,5*2)*5+(3,5*2+2,5*2)+(1,1*2+2,5*2))</t>
  </si>
  <si>
    <t>0,3*((1,1*2+1,2*2)*3+(1,1*2+1,7*2)*2+(2,1*2+1,7*2)*5)</t>
  </si>
  <si>
    <t>176</t>
  </si>
  <si>
    <t>762511173.CDC</t>
  </si>
  <si>
    <t>Podlahové kce podkladové dvouvrstvé z cementotřískových desek CETRIS tl 2x12 mm na sraz šroubovaných</t>
  </si>
  <si>
    <t>-609761154</t>
  </si>
  <si>
    <t>177</t>
  </si>
  <si>
    <t>998762102</t>
  </si>
  <si>
    <t>Přesun hmot tonážní pro kce tesařské v objektech v do 12 m</t>
  </si>
  <si>
    <t>1428593538</t>
  </si>
  <si>
    <t>763</t>
  </si>
  <si>
    <t>Konstrukce suché výstavby</t>
  </si>
  <si>
    <t>178</t>
  </si>
  <si>
    <t>763111335</t>
  </si>
  <si>
    <t>SDK příčka tl 100 mm profil CW+UW 75 desky 1xH2 12,5 bez izolace EI do 30</t>
  </si>
  <si>
    <t>588541606</t>
  </si>
  <si>
    <t>peroutka sprchy</t>
  </si>
  <si>
    <t>3*1,35*2</t>
  </si>
  <si>
    <t>179</t>
  </si>
  <si>
    <t>763111426</t>
  </si>
  <si>
    <t>SDK příčka tl 150 mm profil CW+UW 100 desky 2xDF 12,5 s izolací EI 90 Rw do 59 dB</t>
  </si>
  <si>
    <t>-1525387669</t>
  </si>
  <si>
    <t>příčky 2.NP</t>
  </si>
  <si>
    <t>EI 45 DP 1</t>
  </si>
  <si>
    <t>3,15*(0,7+5,95+23+5,8+0,8+5,8+3,8+4,15+2,1+2,1+7,8+1+1,95*2)</t>
  </si>
  <si>
    <t>-0,8*2*10-1,68*2,25</t>
  </si>
  <si>
    <t>opláštění geberit</t>
  </si>
  <si>
    <t>1,2*(1,05+0,94+1,86+1,1)</t>
  </si>
  <si>
    <t>180</t>
  </si>
  <si>
    <t>763111437</t>
  </si>
  <si>
    <t>SDK příčka tl 150 mm profil CW+UW 100 desky 2xH2 12,5 s izolací EI 60 Rw do 56 dB</t>
  </si>
  <si>
    <t>9915179</t>
  </si>
  <si>
    <t>3*(1,25+2,15+2,3+2)</t>
  </si>
  <si>
    <t>-0,8*2</t>
  </si>
  <si>
    <t>3*(4,05+1,85+1,3)</t>
  </si>
  <si>
    <t>181</t>
  </si>
  <si>
    <t>763113343</t>
  </si>
  <si>
    <t>SDK příčka instalační tl 205 - 700 mm zdvojený profil CW+UW 75 desky 2xH2 12,5 s izolací EI 60 Rw do 54 dB</t>
  </si>
  <si>
    <t>-937645785</t>
  </si>
  <si>
    <t>3*(0,9+1,35)</t>
  </si>
  <si>
    <t>patro</t>
  </si>
  <si>
    <t>3,15*(1,15+0,35)</t>
  </si>
  <si>
    <t>182</t>
  </si>
  <si>
    <t>763111717</t>
  </si>
  <si>
    <t>SDK příčka základní penetrační nátěr (oboustranně)</t>
  </si>
  <si>
    <t>1048241411</t>
  </si>
  <si>
    <t>196,895+43,1+11,475</t>
  </si>
  <si>
    <t>183</t>
  </si>
  <si>
    <t>763111719</t>
  </si>
  <si>
    <t>SDK příčka úprava styku příčky a podhledu akrylátovým tmelem (oboustranně)</t>
  </si>
  <si>
    <t>-609902293</t>
  </si>
  <si>
    <t>(0,7+5,95+23+5,8+0,8+5,8+3,8+4,15+2,1+2,1+7,8+1+1,95*2)</t>
  </si>
  <si>
    <t>184</t>
  </si>
  <si>
    <t>763121425</t>
  </si>
  <si>
    <t>SDK stěna předsazená tl 112,5 mm profil CW+UW 100 deska 1xDF 12,5 s izolací EI 30 Rw do 12 dB</t>
  </si>
  <si>
    <t>-600720000</t>
  </si>
  <si>
    <t>stěna mezi přístavbou a hlavní stavbou</t>
  </si>
  <si>
    <t>4,3*(7,6)-1,675*2,25</t>
  </si>
  <si>
    <t>185</t>
  </si>
  <si>
    <t>763121451</t>
  </si>
  <si>
    <t>SDK stěna předsazená tl 75 mm profil CW+UW 50 desky 2xDF 12,5 s odolností R45 DP1</t>
  </si>
  <si>
    <t>-947505143</t>
  </si>
  <si>
    <t>R45 DP1</t>
  </si>
  <si>
    <t>opláštění sloupů</t>
  </si>
  <si>
    <t>3*(0,35*2+0,7)*7*2</t>
  </si>
  <si>
    <t>3*(0,15*2+0,4)*3+3*(0,15+0,25)*11</t>
  </si>
  <si>
    <t>opláštění stropních průvlaků</t>
  </si>
  <si>
    <t>(0,4*2+0,765)*11,8*7</t>
  </si>
  <si>
    <t>186</t>
  </si>
  <si>
    <t>763121453R</t>
  </si>
  <si>
    <t xml:space="preserve">SDK stěna předsazená tl 100 mm profil CW+UW 75 desky 2xDF 12,5 s tep. izolací tl. 100 mm </t>
  </si>
  <si>
    <t>-1009685285</t>
  </si>
  <si>
    <t>EI 45 DP1</t>
  </si>
  <si>
    <t>0,3*(1,1*2+2,3*2+(1,66*2+2,3*2)*2+1,1*2+2,15*2+1,1*2+4,85*2)</t>
  </si>
  <si>
    <t>187</t>
  </si>
  <si>
    <t>763121714</t>
  </si>
  <si>
    <t>SDK stěna předsazená základní penetrační nátěr</t>
  </si>
  <si>
    <t>369190789</t>
  </si>
  <si>
    <t>28,911+207,569+434,501</t>
  </si>
  <si>
    <t>188</t>
  </si>
  <si>
    <t>763121716</t>
  </si>
  <si>
    <t>SDK stěna předsazená úprava styku stěny a podhledu akrylátovým tmelem</t>
  </si>
  <si>
    <t>-1425005730</t>
  </si>
  <si>
    <t>(7,6)</t>
  </si>
  <si>
    <t>(0,35*2+0,7)*7*2</t>
  </si>
  <si>
    <t>(0,15*2+0,4)*3+(0,15+0,25)*11</t>
  </si>
  <si>
    <t>2*11,8*7</t>
  </si>
  <si>
    <t>(3,275*2+7,15)</t>
  </si>
  <si>
    <t>(36,4+2,6+36,4+1,5*2+10,3)</t>
  </si>
  <si>
    <t>189</t>
  </si>
  <si>
    <t>763131411</t>
  </si>
  <si>
    <t>SDK podhled desky 1xA 12,5 bez izolace dvouvrstvá spodní kce profil CD+UD</t>
  </si>
  <si>
    <t>1780158455</t>
  </si>
  <si>
    <t>novy kastlík pod stropem mč. 114</t>
  </si>
  <si>
    <t>3,3*0,8</t>
  </si>
  <si>
    <t>190</t>
  </si>
  <si>
    <t>763131441</t>
  </si>
  <si>
    <t xml:space="preserve">SDK podhled desky 2xDF 12,5 bez izolace dvouvrstvá spodní kce profil CD+UD </t>
  </si>
  <si>
    <t>-2033921893</t>
  </si>
  <si>
    <t>75,5</t>
  </si>
  <si>
    <t>191</t>
  </si>
  <si>
    <t>763131714</t>
  </si>
  <si>
    <t>SDK podhled základní penetrační nátěr</t>
  </si>
  <si>
    <t>-1796031949</t>
  </si>
  <si>
    <t>2,64+75,5</t>
  </si>
  <si>
    <t>192</t>
  </si>
  <si>
    <t>763164631</t>
  </si>
  <si>
    <t>SDK obklad kcí tvaru U š do 1,2 m desky 1xA 12,5</t>
  </si>
  <si>
    <t>-625611899</t>
  </si>
  <si>
    <t>obklad sloupů patro</t>
  </si>
  <si>
    <t>3,2*4</t>
  </si>
  <si>
    <t>193</t>
  </si>
  <si>
    <t>763172312</t>
  </si>
  <si>
    <t>Montáž revizních dvířek SDK kcí vel. 300x300 mm</t>
  </si>
  <si>
    <t>1724653912</t>
  </si>
  <si>
    <t xml:space="preserve">odhad </t>
  </si>
  <si>
    <t>194</t>
  </si>
  <si>
    <t>59030711</t>
  </si>
  <si>
    <t>dvířka revizní s automatickým zámkem 300x300mm</t>
  </si>
  <si>
    <t>774681942</t>
  </si>
  <si>
    <t>195</t>
  </si>
  <si>
    <t>763173111</t>
  </si>
  <si>
    <t>Montáž úchytu pro umyvadlo v SDK kci</t>
  </si>
  <si>
    <t>-1720638001</t>
  </si>
  <si>
    <t>196</t>
  </si>
  <si>
    <t>59030729</t>
  </si>
  <si>
    <t>konstrukce pro uchycení umyvadla osová rozteč CW profilů 450-625mm</t>
  </si>
  <si>
    <t>-1559828641</t>
  </si>
  <si>
    <t>197</t>
  </si>
  <si>
    <t>763173112</t>
  </si>
  <si>
    <t>Montáž úchytu pro pisoár v SDK kci</t>
  </si>
  <si>
    <t>-667717429</t>
  </si>
  <si>
    <t>198</t>
  </si>
  <si>
    <t>59030728</t>
  </si>
  <si>
    <t>konstrukce pro uchycení pisoáru osová rozteč CW profilů 450-625mm</t>
  </si>
  <si>
    <t>424482889</t>
  </si>
  <si>
    <t>199</t>
  </si>
  <si>
    <t>763173113</t>
  </si>
  <si>
    <t>Montáž úchytu pro WC v SDK kci</t>
  </si>
  <si>
    <t>892331631</t>
  </si>
  <si>
    <t>200</t>
  </si>
  <si>
    <t>59030731</t>
  </si>
  <si>
    <t>konstrukce pro uchycení WC osová rozteč CW profilů 450-625mm</t>
  </si>
  <si>
    <t>-94076979</t>
  </si>
  <si>
    <t>201</t>
  </si>
  <si>
    <t>763183111</t>
  </si>
  <si>
    <t>Montáž pouzdra posuvných dveří s jednou kapsou pro jedno křídlo šířky do 800 mm do SDK příčky</t>
  </si>
  <si>
    <t>-30860335</t>
  </si>
  <si>
    <t>202</t>
  </si>
  <si>
    <t>55331612</t>
  </si>
  <si>
    <t>pouzdro stavební posuvných dveří jednopouzdrové 800mm standardní rozměr</t>
  </si>
  <si>
    <t>-749505905</t>
  </si>
  <si>
    <t>203</t>
  </si>
  <si>
    <t>763431001</t>
  </si>
  <si>
    <t>Montáž minerálního podhledu s vyjímatelnými panely vel. do 0,36 m2 na zavěšený viditelný rošt</t>
  </si>
  <si>
    <t>-955011638</t>
  </si>
  <si>
    <t>absorbce zvuku, odolnost proti ohni a další parametry dle skladby D1</t>
  </si>
  <si>
    <t>28,3+25,4+23,8+23,5+23,5+151,9+9,4+6,5+3,1+6,9</t>
  </si>
  <si>
    <t>204</t>
  </si>
  <si>
    <t>ECP.35422900</t>
  </si>
  <si>
    <t xml:space="preserve">Podhledové desky z minerální vlny tl. 15mm (např. Ecophon Advantage A). </t>
  </si>
  <si>
    <t>1059327978</t>
  </si>
  <si>
    <t>302,3</t>
  </si>
  <si>
    <t>302,3*1,05 'Přepočtené koeficientem množství</t>
  </si>
  <si>
    <t>205</t>
  </si>
  <si>
    <t>998763101</t>
  </si>
  <si>
    <t>Přesun hmot tonážní pro dřevostavby v objektech v do 12 m</t>
  </si>
  <si>
    <t>69912106</t>
  </si>
  <si>
    <t>206</t>
  </si>
  <si>
    <t>998763302</t>
  </si>
  <si>
    <t>Přesun hmot tonážní pro sádrokartonové konstrukce v objektech v do 12 m</t>
  </si>
  <si>
    <t>-2074579239</t>
  </si>
  <si>
    <t>764</t>
  </si>
  <si>
    <t>Konstrukce klempířské</t>
  </si>
  <si>
    <t>207</t>
  </si>
  <si>
    <t>764001821</t>
  </si>
  <si>
    <t>Demontáž krytiny ze svitků nebo tabulí do suti</t>
  </si>
  <si>
    <t>-1485747561</t>
  </si>
  <si>
    <t>2,2*1,6</t>
  </si>
  <si>
    <t>ubourání markýzy</t>
  </si>
  <si>
    <t>1,2*5,8</t>
  </si>
  <si>
    <t>vstup západ</t>
  </si>
  <si>
    <t>1,2*3</t>
  </si>
  <si>
    <t>208</t>
  </si>
  <si>
    <t>764004801</t>
  </si>
  <si>
    <t>Demontáž podokapního žlabu do suti</t>
  </si>
  <si>
    <t>-1545953929</t>
  </si>
  <si>
    <t>2,2</t>
  </si>
  <si>
    <t>5,8</t>
  </si>
  <si>
    <t>209</t>
  </si>
  <si>
    <t>764004861</t>
  </si>
  <si>
    <t>Demontáž svodu do suti</t>
  </si>
  <si>
    <t>569980255</t>
  </si>
  <si>
    <t>210</t>
  </si>
  <si>
    <t>764212634</t>
  </si>
  <si>
    <t>Oplechování štítu závětrnou lištou z Pz s povrchovou úpravou rš 330 mm</t>
  </si>
  <si>
    <t>-120867865</t>
  </si>
  <si>
    <t>01/K</t>
  </si>
  <si>
    <t>211</t>
  </si>
  <si>
    <t>764212648</t>
  </si>
  <si>
    <t>Oplechování štítu závětrnou lištou z Pz s povrchovou úpravou rš 750 mm</t>
  </si>
  <si>
    <t>536843835</t>
  </si>
  <si>
    <t>02/K</t>
  </si>
  <si>
    <t>39,5</t>
  </si>
  <si>
    <t>212</t>
  </si>
  <si>
    <t>764214606</t>
  </si>
  <si>
    <t>Oplechování horních ploch a atik bez rohů z Pz s povrch úpravou mechanicky kotvené rš 500 mm</t>
  </si>
  <si>
    <t>294141950</t>
  </si>
  <si>
    <t>04/K</t>
  </si>
  <si>
    <t>213</t>
  </si>
  <si>
    <t>764214607</t>
  </si>
  <si>
    <t>Oplechování horních ploch a atik bez rohů z Pz s povrch úpravou mechanicky kotvené rš 670 mm</t>
  </si>
  <si>
    <t>-51187574</t>
  </si>
  <si>
    <t>03/K</t>
  </si>
  <si>
    <t>214</t>
  </si>
  <si>
    <t>764216644</t>
  </si>
  <si>
    <t>Oplechování rovných parapetů celoplošně lepené z Pz s povrchovou úpravou rš 330 mm</t>
  </si>
  <si>
    <t>-396223241</t>
  </si>
  <si>
    <t>05/K</t>
  </si>
  <si>
    <t>2,1*19+1,1*7+0,8*2+1,66+1,8*3</t>
  </si>
  <si>
    <t>215</t>
  </si>
  <si>
    <t>764505501</t>
  </si>
  <si>
    <t>D+M 06/K oplechování stříšky nad zadním vstupem 3000/1200 mm - kompletní konstrukce viz výpisklempířských výrobků</t>
  </si>
  <si>
    <t>-808586505</t>
  </si>
  <si>
    <t>216</t>
  </si>
  <si>
    <t>998764102</t>
  </si>
  <si>
    <t>Přesun hmot tonážní pro konstrukce klempířské v objektech v do 12 m</t>
  </si>
  <si>
    <t>1871599583</t>
  </si>
  <si>
    <t>766</t>
  </si>
  <si>
    <t>Konstrukce truhlářské</t>
  </si>
  <si>
    <t>217</t>
  </si>
  <si>
    <t>76650</t>
  </si>
  <si>
    <t>poznámka dveře a okna</t>
  </si>
  <si>
    <t>1553643581</t>
  </si>
  <si>
    <t>Veškeré dvere na únikových cestách musí mít ve smeru úniku osob kování, které</t>
  </si>
  <si>
    <t>umožní po vyhlášení poplachu (nebo po jinak vzniklém ohrožení) jejich otevrení rucne ci</t>
  </si>
  <si>
    <t>samocinne v prípade, že dvere by byly bežne zamcené, zablokované ci jinak zajištené</t>
  </si>
  <si>
    <t>napr. proti vloupání.</t>
  </si>
  <si>
    <t>veškeré dveře budou opatřeny systém generálního klíče</t>
  </si>
  <si>
    <t>Vnitřní dveře na chodbách prosklené (Conex), ostatní vnitřní dveře - materiál CPL šedá, zárubeň obložková v prostorech dílen a skladů ocelová obložkov</t>
  </si>
  <si>
    <t>Veškeré dveře na únikových cestách musí mít ve směru úniku osob kování, které umožní po vyhlášení poplachu (nebo po jinak vzniklém ohrožení) jejich ot</t>
  </si>
  <si>
    <t>samočinně v případě, že dveře by byly běžně zamčené, zablokované či jinak zajištěné</t>
  </si>
  <si>
    <t>např. proti vloupání.</t>
  </si>
  <si>
    <t>Veškeré výplně otvorů jsou podrobně popsány v samostatné části této PD D.1.1.9 Tabulky oken a dveří.</t>
  </si>
  <si>
    <t>Nová okna nástavby v provedení plastové okno s hliníkovým opláštěním - systém s dvojitým těsněním opláštěný hliníkem na exteriérové straně. Okna bez p</t>
  </si>
  <si>
    <t xml:space="preserve">veškeré konstrukce musejí odpovídat specifikaci v PD! </t>
  </si>
  <si>
    <t>218</t>
  </si>
  <si>
    <t>766622135</t>
  </si>
  <si>
    <t>Montáž plastových oken plochy přes 1 m2 otevíravých výšky do 1,5m s rámem do celostěnových panelů</t>
  </si>
  <si>
    <t>838387175</t>
  </si>
  <si>
    <t>16)</t>
  </si>
  <si>
    <t>1,1*1,2*3</t>
  </si>
  <si>
    <t>219</t>
  </si>
  <si>
    <t>61140052</t>
  </si>
  <si>
    <t>okno plastové otevíravé/sklopné trojsklo přes plochu 1m2 do v 1,5m</t>
  </si>
  <si>
    <t>-192585972</t>
  </si>
  <si>
    <t>plastové okno s hliníkovým opláštěním - systém s dvojitým těsněním opláštěný hliníkem na exteriérové straně</t>
  </si>
  <si>
    <t>220</t>
  </si>
  <si>
    <t>766622136</t>
  </si>
  <si>
    <t>Montáž plastových oken plochy přes 1 m2 otevíravých výšky do 2,5 m s rámem do celostěnových panelů</t>
  </si>
  <si>
    <t>-1309168714</t>
  </si>
  <si>
    <t>14)</t>
  </si>
  <si>
    <t>2,1*1,7*5</t>
  </si>
  <si>
    <t>15)</t>
  </si>
  <si>
    <t>1,1*1,7*2</t>
  </si>
  <si>
    <t>17)</t>
  </si>
  <si>
    <t>1,1*2,15</t>
  </si>
  <si>
    <t>19)</t>
  </si>
  <si>
    <t>1,66*2,6</t>
  </si>
  <si>
    <t>221</t>
  </si>
  <si>
    <t>61140054</t>
  </si>
  <si>
    <t>okno plastové otevíravé/sklopné trojsklo přes plochu 1m2 v 1,5-2,5m</t>
  </si>
  <si>
    <t>-242726071</t>
  </si>
  <si>
    <t>222</t>
  </si>
  <si>
    <t>61140054R</t>
  </si>
  <si>
    <t>okno plastové otevíravé/sklopné trojsklo/conex přes plochu 1m2 v 1,5-2,5m</t>
  </si>
  <si>
    <t>1697264911</t>
  </si>
  <si>
    <t>223</t>
  </si>
  <si>
    <t>766622137</t>
  </si>
  <si>
    <t>Montáž plastových oken plochy přes 1 m2 otevíravých výšky přes 2,5 m s rámem do celostěnových panelů</t>
  </si>
  <si>
    <t>601566613</t>
  </si>
  <si>
    <t>18)</t>
  </si>
  <si>
    <t>1,1*4,845</t>
  </si>
  <si>
    <t>224</t>
  </si>
  <si>
    <t>61140056R</t>
  </si>
  <si>
    <t>okno plastové otevíravé/sklopné trojsklo/conex přes plochu 1m2 přes v 2,5m</t>
  </si>
  <si>
    <t>152995452</t>
  </si>
  <si>
    <t>225</t>
  </si>
  <si>
    <t>766622212</t>
  </si>
  <si>
    <t>Montáž plastových oken plochy do 1 m2 pevných s rámem do zdiva</t>
  </si>
  <si>
    <t>21145482</t>
  </si>
  <si>
    <t>13)</t>
  </si>
  <si>
    <t>226</t>
  </si>
  <si>
    <t>61140050</t>
  </si>
  <si>
    <t>okno plastové otevíravé/sklopné trojsklo do plochy 1m2</t>
  </si>
  <si>
    <t>38429013</t>
  </si>
  <si>
    <t>0,8*0,9*2</t>
  </si>
  <si>
    <t>227</t>
  </si>
  <si>
    <t>766660001</t>
  </si>
  <si>
    <t>Montáž dveřních křídel otvíravých jednokřídlových š do 0,8 m do ocelové zárubně</t>
  </si>
  <si>
    <t>-1741515479</t>
  </si>
  <si>
    <t>228</t>
  </si>
  <si>
    <t>MSN.0027214.URS</t>
  </si>
  <si>
    <t>dveře interiérové jednokřídlé plné, CPL standard, 80x197</t>
  </si>
  <si>
    <t>1514970904</t>
  </si>
  <si>
    <t>229</t>
  </si>
  <si>
    <t>766660011</t>
  </si>
  <si>
    <t>Montáž dveřních křídel otvíravých dvoukřídlových š do 1,45 m do ocelové zárubně</t>
  </si>
  <si>
    <t>328116065</t>
  </si>
  <si>
    <t>230</t>
  </si>
  <si>
    <t>MSN.0027219.URS</t>
  </si>
  <si>
    <t>dveře interiérové dvoukřídlé plné, CPL standard, 145x197</t>
  </si>
  <si>
    <t>-1343288687</t>
  </si>
  <si>
    <t>231</t>
  </si>
  <si>
    <t>766660021</t>
  </si>
  <si>
    <t>Montáž dveřních křídel otvíravých jednokřídlových š do 0,8 m požárních do ocelové zárubně</t>
  </si>
  <si>
    <t>300972919</t>
  </si>
  <si>
    <t>poz. 2)</t>
  </si>
  <si>
    <t>232</t>
  </si>
  <si>
    <t>61162098</t>
  </si>
  <si>
    <t>dveře jednokřídlé protipožární EI (EW) 30 D3 povrch laminátový plné 800x1970/2100mm</t>
  </si>
  <si>
    <t>-889386766</t>
  </si>
  <si>
    <t>233</t>
  </si>
  <si>
    <t>766660022</t>
  </si>
  <si>
    <t>Montáž dveřních křídel otvíravých jednokřídlových š přes 0,8 m požárních do ocelové zárubně</t>
  </si>
  <si>
    <t>316409899</t>
  </si>
  <si>
    <t>234</t>
  </si>
  <si>
    <t>61162100</t>
  </si>
  <si>
    <t>dveře jednokřídlé protipožární EI (EW) 30 D3 povrch laminátový plné 1000x1970/2100mm</t>
  </si>
  <si>
    <t>151666343</t>
  </si>
  <si>
    <t>235</t>
  </si>
  <si>
    <t>766660171</t>
  </si>
  <si>
    <t>Montáž dveřních křídel otvíravých jednokřídlových š do 0,8 m do obložkové zárubně</t>
  </si>
  <si>
    <t>1739465320</t>
  </si>
  <si>
    <t>poz. 3)</t>
  </si>
  <si>
    <t>236</t>
  </si>
  <si>
    <t>-1564499334</t>
  </si>
  <si>
    <t>237</t>
  </si>
  <si>
    <t>MSN.0027213.URS</t>
  </si>
  <si>
    <t>dveře interiérové jednokřídlé plné, CPL standard, 70x197</t>
  </si>
  <si>
    <t>-737723000</t>
  </si>
  <si>
    <t>238</t>
  </si>
  <si>
    <t>766660311</t>
  </si>
  <si>
    <t>Montáž posuvných dveří jednokřídlových průchozí šířky do 800 mm do pouzdra s jednou kapsou</t>
  </si>
  <si>
    <t>1599620928</t>
  </si>
  <si>
    <t>poz. 5)</t>
  </si>
  <si>
    <t>239</t>
  </si>
  <si>
    <t>-1271866038</t>
  </si>
  <si>
    <t>posuvné do pouzdra</t>
  </si>
  <si>
    <t>240</t>
  </si>
  <si>
    <t>766660716</t>
  </si>
  <si>
    <t>Montáž dveřních křídel samozavírače na dřevěnou zárubeň</t>
  </si>
  <si>
    <t>896888226</t>
  </si>
  <si>
    <t>241</t>
  </si>
  <si>
    <t>54917250</t>
  </si>
  <si>
    <t>samozavírač dveří hydraulický K214 č.11 zlatá bronz</t>
  </si>
  <si>
    <t>981426645</t>
  </si>
  <si>
    <t>242</t>
  </si>
  <si>
    <t>766660717</t>
  </si>
  <si>
    <t>Montáž dveřních křídel samozavírače na ocelovou zárubeň</t>
  </si>
  <si>
    <t>-1355959537</t>
  </si>
  <si>
    <t>243</t>
  </si>
  <si>
    <t>1333196840</t>
  </si>
  <si>
    <t>244</t>
  </si>
  <si>
    <t>766660729</t>
  </si>
  <si>
    <t>Montáž dveřního interiérového kování - kompletní kování vč. zámků</t>
  </si>
  <si>
    <t>209330149</t>
  </si>
  <si>
    <t>245</t>
  </si>
  <si>
    <t>54914620</t>
  </si>
  <si>
    <t xml:space="preserve">kování dveřní klika včetně rozet a montážního materiálu, zámek </t>
  </si>
  <si>
    <t>-9397316</t>
  </si>
  <si>
    <t>246</t>
  </si>
  <si>
    <t>766682111</t>
  </si>
  <si>
    <t>Montáž zárubní obložkových pro dveře jednokřídlové tl stěny do 170 mm</t>
  </si>
  <si>
    <t>-894137461</t>
  </si>
  <si>
    <t>poz. 5) pro posuvné dveře</t>
  </si>
  <si>
    <t>247</t>
  </si>
  <si>
    <t>61182258</t>
  </si>
  <si>
    <t xml:space="preserve">zárubeň obložková pro dveře 1křídlé 600,700,800,900x1970mm tl 60-170mm </t>
  </si>
  <si>
    <t>976116583</t>
  </si>
  <si>
    <t>248</t>
  </si>
  <si>
    <t>766682121</t>
  </si>
  <si>
    <t>Montáž zárubní obložkových pro dveře dvoukřídlové tl stěny do 170 mm</t>
  </si>
  <si>
    <t>-622869833</t>
  </si>
  <si>
    <t>poz. 7)</t>
  </si>
  <si>
    <t>249</t>
  </si>
  <si>
    <t>61182274</t>
  </si>
  <si>
    <t xml:space="preserve">zárubeň obložková pro dveře 2křídlé 1650x2200mm tl 60-170mm </t>
  </si>
  <si>
    <t>-1867171220</t>
  </si>
  <si>
    <t>250</t>
  </si>
  <si>
    <t>766682211</t>
  </si>
  <si>
    <t>Montáž zárubní obložkových protipožárních pro dveře jednokřídlové tl stěny do 170 mm</t>
  </si>
  <si>
    <t>-1390199634</t>
  </si>
  <si>
    <t>251</t>
  </si>
  <si>
    <t>61182259</t>
  </si>
  <si>
    <t>zárubeň protipožární pro dveře 1křídlé 600,700,800,900x1970mm tl 60-170mm</t>
  </si>
  <si>
    <t>-142413288</t>
  </si>
  <si>
    <t>252</t>
  </si>
  <si>
    <t>766691914</t>
  </si>
  <si>
    <t>Vyvěšení nebo zavěšení dřevěných křídel dveří pl do 2 m2</t>
  </si>
  <si>
    <t>-1952693397</t>
  </si>
  <si>
    <t>253</t>
  </si>
  <si>
    <t>766691915</t>
  </si>
  <si>
    <t>Vyvěšení nebo zavěšení dřevěných křídel dveří pl přes 2 m2</t>
  </si>
  <si>
    <t>1837964694</t>
  </si>
  <si>
    <t>254</t>
  </si>
  <si>
    <t>766694111</t>
  </si>
  <si>
    <t>Montáž parapetních desek dřevěných nebo plastových šířky do 30 cm délky do 1,0 m</t>
  </si>
  <si>
    <t>-403105142</t>
  </si>
  <si>
    <t>255</t>
  </si>
  <si>
    <t>766694112</t>
  </si>
  <si>
    <t>Montáž parapetních desek dřevěných nebo plastových šířky do 30 cm délky do 1,6 m</t>
  </si>
  <si>
    <t>245221435</t>
  </si>
  <si>
    <t>256</t>
  </si>
  <si>
    <t>766694113</t>
  </si>
  <si>
    <t>Montáž parapetních desek dřevěných nebo plastových šířky do 30 cm délky do 2,6 m</t>
  </si>
  <si>
    <t>-801159730</t>
  </si>
  <si>
    <t>5+1</t>
  </si>
  <si>
    <t>257</t>
  </si>
  <si>
    <t>61140081</t>
  </si>
  <si>
    <t>parapet plastový vnitřní – š 350mm, barva bílá</t>
  </si>
  <si>
    <t>-1828054895</t>
  </si>
  <si>
    <t>vč. koncovek</t>
  </si>
  <si>
    <t>0,8*2</t>
  </si>
  <si>
    <t>1,1*7</t>
  </si>
  <si>
    <t>2,1*5</t>
  </si>
  <si>
    <t>1,66*1</t>
  </si>
  <si>
    <t>21,46*1,1 'Přepočtené koeficientem množství</t>
  </si>
  <si>
    <t>258</t>
  </si>
  <si>
    <t>766801801</t>
  </si>
  <si>
    <t>D+M kuchyňské linky dl. 4120 mm</t>
  </si>
  <si>
    <t>-50171070</t>
  </si>
  <si>
    <t>specifikace viz PD</t>
  </si>
  <si>
    <t>kompletní dodávka vč. spotřebičů</t>
  </si>
  <si>
    <t>mč. 1.14</t>
  </si>
  <si>
    <t>mč. 2.08</t>
  </si>
  <si>
    <t>4,12</t>
  </si>
  <si>
    <t>259</t>
  </si>
  <si>
    <t>998766102</t>
  </si>
  <si>
    <t>Přesun hmot tonážní pro konstrukce truhlářské v objektech v do 12 m</t>
  </si>
  <si>
    <t>2062392161</t>
  </si>
  <si>
    <t>767</t>
  </si>
  <si>
    <t>Konstrukce zámečnické</t>
  </si>
  <si>
    <t>260</t>
  </si>
  <si>
    <t>767391113</t>
  </si>
  <si>
    <t>Montáž krytiny z tvarovaných plechů přistřelením</t>
  </si>
  <si>
    <t>-2108132835</t>
  </si>
  <si>
    <t>261</t>
  </si>
  <si>
    <t>15485112</t>
  </si>
  <si>
    <t>plech trapézový 35/207/1035 Pz tl 0,88mm</t>
  </si>
  <si>
    <t>-2033643139</t>
  </si>
  <si>
    <t>30*1,15 'Přepočtené koeficientem množství</t>
  </si>
  <si>
    <t>262</t>
  </si>
  <si>
    <t>767501501</t>
  </si>
  <si>
    <t>D+M Z01 Únikové ocelové schodiště se zábradlím na severní straně objektu vč. povrch. úpravy - kompletní konstrukce viz výkres D.1.1.12</t>
  </si>
  <si>
    <t>-587147965</t>
  </si>
  <si>
    <t>263</t>
  </si>
  <si>
    <t>767501502</t>
  </si>
  <si>
    <t>D+M Z02 Ocelové žárově zinkované zábradlí u lodžií vč. povrchové úpravy - kompletní konstrukce viz výpis zamečnických výrobků</t>
  </si>
  <si>
    <t>2132373279</t>
  </si>
  <si>
    <t>264</t>
  </si>
  <si>
    <t>767501503</t>
  </si>
  <si>
    <t>D+M Z03 Ocelové žárově zinkované zábradlí u vnitřního schodiště vč. povrchové úpravy - kompletní konstrukce viz výpis zamečnických výrobků</t>
  </si>
  <si>
    <t>-1179907218</t>
  </si>
  <si>
    <t>265</t>
  </si>
  <si>
    <t>767501504</t>
  </si>
  <si>
    <t>D+M Z04 Ocelový žárově zinkovaný vnější žebřík vč. povrchové úpravy - kompletní konstrukce viz výpis zamečnických výrobků</t>
  </si>
  <si>
    <t>306853609</t>
  </si>
  <si>
    <t>266</t>
  </si>
  <si>
    <t>767501505</t>
  </si>
  <si>
    <t>D+M Z05 Ocelová systémová žárově zinkovaná stříška 1000/3300 mm nad vstupem vč. střešní krytiny z CONNEX tl. 8 mm  vč. povrchové úpravy - kompletní konstrukce viz výpis zamečnických výrobků</t>
  </si>
  <si>
    <t>-1434550739</t>
  </si>
  <si>
    <t>267</t>
  </si>
  <si>
    <t>767501506</t>
  </si>
  <si>
    <t>D+M Z06 nový poklop stávající revizní šachtu vč. povrchové úpravy - kompletní konstrukce viz výpis zamečnických výrobků</t>
  </si>
  <si>
    <t>-1890905093</t>
  </si>
  <si>
    <t>vč. demontáže stavajícího</t>
  </si>
  <si>
    <t>268</t>
  </si>
  <si>
    <t>767501506A</t>
  </si>
  <si>
    <t>D+M Z07 větrací mřížky 600/600 mm - kompletní konstrukce viz výpis zamečnických výrobků</t>
  </si>
  <si>
    <t>-1162552807</t>
  </si>
  <si>
    <t>269</t>
  </si>
  <si>
    <t>767501507</t>
  </si>
  <si>
    <t>D+M fasádního obkladu např. DEKMETAL vč. systémového roštu - kompletní konstrukce</t>
  </si>
  <si>
    <t>-531748404</t>
  </si>
  <si>
    <t>ref: Deckcassette ideal na systémový rošt barva RAL 9007</t>
  </si>
  <si>
    <t>kompletní konstrukce</t>
  </si>
  <si>
    <t>lemování, systémové plechy, kompletní fasádní systém</t>
  </si>
  <si>
    <t>0,25*(1,1+2,3*2+1,1+4,845*2+(1,66+2,3*2)*2+1,1+2,15*2)</t>
  </si>
  <si>
    <t>270</t>
  </si>
  <si>
    <t>767900101</t>
  </si>
  <si>
    <t>D+M vntiřních prosklených dveří s bočním světlíkem poz. 7) 1675/2200 mm</t>
  </si>
  <si>
    <t>-1839178795</t>
  </si>
  <si>
    <t>271</t>
  </si>
  <si>
    <t>767900102</t>
  </si>
  <si>
    <t>D+M vchodových hliníkových dveří poz. 8) 1100/2300 mm</t>
  </si>
  <si>
    <t>-1353255937</t>
  </si>
  <si>
    <t>272</t>
  </si>
  <si>
    <t>767900103</t>
  </si>
  <si>
    <t>D+M vchodových hliníkových dveří s bočním světlíkem poz. 9) 1660/2300 mm</t>
  </si>
  <si>
    <t>1682783578</t>
  </si>
  <si>
    <t>273</t>
  </si>
  <si>
    <t>767900104</t>
  </si>
  <si>
    <t>D+M sekčních garážových vrat poz. 10) 4000/2600 mm</t>
  </si>
  <si>
    <t>-1663257432</t>
  </si>
  <si>
    <t>274</t>
  </si>
  <si>
    <t>767900105</t>
  </si>
  <si>
    <t>D+M ocelových vchodových dveří poz. 11) 900/1970 mm vč. ocelové zárubně</t>
  </si>
  <si>
    <t>104689605</t>
  </si>
  <si>
    <t>275</t>
  </si>
  <si>
    <t>767900106</t>
  </si>
  <si>
    <t>D+M ocelových dvoukřídlých zateplených dveří poz. 12) 2400/1970 mm vč. ocelové zárubně</t>
  </si>
  <si>
    <t>-1238345279</t>
  </si>
  <si>
    <t>276</t>
  </si>
  <si>
    <t>767900107</t>
  </si>
  <si>
    <t>D+M ocelových dvoukřídlých zateplených dveří poz. 23) 1450/1970 mm vč. ocelové zárubně</t>
  </si>
  <si>
    <t>-315329446</t>
  </si>
  <si>
    <t>277</t>
  </si>
  <si>
    <t>767900108</t>
  </si>
  <si>
    <t xml:space="preserve">D+M plastových rohových balkónových dveří poz. 20) 3440/2500 + 1225/2500 mm </t>
  </si>
  <si>
    <t>-1810336575</t>
  </si>
  <si>
    <t>s vnějším hliníkovým opláštěním</t>
  </si>
  <si>
    <t>kompletní konstrukce dle tabulky oken a dveří</t>
  </si>
  <si>
    <t>278</t>
  </si>
  <si>
    <t>767900109</t>
  </si>
  <si>
    <t xml:space="preserve">D+M plastových balkónových dveří poz. 21) 2250/2500 mm </t>
  </si>
  <si>
    <t>271199085</t>
  </si>
  <si>
    <t>279</t>
  </si>
  <si>
    <t>767900110</t>
  </si>
  <si>
    <t xml:space="preserve">D+M plastových balkónových dveří poz. 22) 2250/2500 mm </t>
  </si>
  <si>
    <t>24663098</t>
  </si>
  <si>
    <t>280</t>
  </si>
  <si>
    <t>767900111</t>
  </si>
  <si>
    <t xml:space="preserve">D+M světlík do ploché střechy poz. 24) 800/800 mm </t>
  </si>
  <si>
    <t>1849735567</t>
  </si>
  <si>
    <t>281</t>
  </si>
  <si>
    <t>767900112</t>
  </si>
  <si>
    <t xml:space="preserve">D+M střešního výlezu do ploché střechy poz. 25) 1300/700 mm </t>
  </si>
  <si>
    <t>108855402</t>
  </si>
  <si>
    <t>282</t>
  </si>
  <si>
    <t>767900113</t>
  </si>
  <si>
    <t>D+M sanitární příčky ( pozn. 4) tl. 30 mm vč. dveří</t>
  </si>
  <si>
    <t>-1219398794</t>
  </si>
  <si>
    <t>kompletní konstrukce specifikace dle PD</t>
  </si>
  <si>
    <t>mč. 1.03</t>
  </si>
  <si>
    <t>2*(2,15)</t>
  </si>
  <si>
    <t>mč. 1.04</t>
  </si>
  <si>
    <t>2*(2,8+1,3*3)</t>
  </si>
  <si>
    <t>mč. 2.09</t>
  </si>
  <si>
    <t>2*(1,95)</t>
  </si>
  <si>
    <t>mč. 2.11</t>
  </si>
  <si>
    <t>2*(1,95+1+1,2)</t>
  </si>
  <si>
    <t>283</t>
  </si>
  <si>
    <t>767900114</t>
  </si>
  <si>
    <t>D+M logo Povodí Vltavy</t>
  </si>
  <si>
    <t>-327050660</t>
  </si>
  <si>
    <t>284</t>
  </si>
  <si>
    <t>Montáž atypických zámečnických konstrukcí hmotnosti do 250 kg</t>
  </si>
  <si>
    <t>kg</t>
  </si>
  <si>
    <t>-2082303791</t>
  </si>
  <si>
    <t>kompletní náklady na montáž, vč. spojů, ztíženého přesunu hmot uvnitř budovy</t>
  </si>
  <si>
    <t>zesílení stávající žlb. konstrukce</t>
  </si>
  <si>
    <t>28577</t>
  </si>
  <si>
    <t>285</t>
  </si>
  <si>
    <t>-577622391</t>
  </si>
  <si>
    <t>28,577</t>
  </si>
  <si>
    <t>286</t>
  </si>
  <si>
    <t>998767102</t>
  </si>
  <si>
    <t>Přesun hmot tonážní pro zámečnické konstrukce v objektech v do 12 m</t>
  </si>
  <si>
    <t>183185065</t>
  </si>
  <si>
    <t>771</t>
  </si>
  <si>
    <t>Podlahy z dlaždic</t>
  </si>
  <si>
    <t>287</t>
  </si>
  <si>
    <t>771111011</t>
  </si>
  <si>
    <t>Vysátí podkladu před pokládkou dlažby</t>
  </si>
  <si>
    <t>-79796092</t>
  </si>
  <si>
    <t>288</t>
  </si>
  <si>
    <t>771121011</t>
  </si>
  <si>
    <t>Nátěr penetrační na podlahu</t>
  </si>
  <si>
    <t>-1284536995</t>
  </si>
  <si>
    <t>21,7</t>
  </si>
  <si>
    <t>R1</t>
  </si>
  <si>
    <t>35,8+4,6+2,3+23,7</t>
  </si>
  <si>
    <t>A1</t>
  </si>
  <si>
    <t>289</t>
  </si>
  <si>
    <t>771151024</t>
  </si>
  <si>
    <t>Samonivelační stěrka podlah pevnosti 30 MPa tl 10 mm</t>
  </si>
  <si>
    <t>-1885258569</t>
  </si>
  <si>
    <t>290</t>
  </si>
  <si>
    <t>771161022</t>
  </si>
  <si>
    <t>Montáž profilu pro schodové hrany nebo ukončení dlažby</t>
  </si>
  <si>
    <t>102444292</t>
  </si>
  <si>
    <t>1,2*20</t>
  </si>
  <si>
    <t>291</t>
  </si>
  <si>
    <t>59054140</t>
  </si>
  <si>
    <t>profil schodový protiskluzový ušlechtilá ocel V2A R10 V6 2x1000mm</t>
  </si>
  <si>
    <t>-432924623</t>
  </si>
  <si>
    <t>24*1,1 'Přepočtené koeficientem množství</t>
  </si>
  <si>
    <t>292</t>
  </si>
  <si>
    <t>771274113</t>
  </si>
  <si>
    <t>Montáž obkladů stupnic z dlaždic keramických flexibilní lepidlo š do 300 mm</t>
  </si>
  <si>
    <t>1881696280</t>
  </si>
  <si>
    <t>293</t>
  </si>
  <si>
    <t>59761330</t>
  </si>
  <si>
    <t>schodovka protiskluzná šířky 300mm ref. výrobek viz PD</t>
  </si>
  <si>
    <t>-433960589</t>
  </si>
  <si>
    <t>24,000*4</t>
  </si>
  <si>
    <t>294</t>
  </si>
  <si>
    <t>771274232</t>
  </si>
  <si>
    <t>Montáž obkladů podstupnic z dlaždic hladkých keramických flexibilní lepidlo v do 200 mm</t>
  </si>
  <si>
    <t>-219054200</t>
  </si>
  <si>
    <t>295</t>
  </si>
  <si>
    <t>771473132</t>
  </si>
  <si>
    <t>Montáž soklů z dlaždic keramických schodišťových stupňovitých lepených v do 90 mm</t>
  </si>
  <si>
    <t>-1503016844</t>
  </si>
  <si>
    <t>5,4+2,2+0,3*20</t>
  </si>
  <si>
    <t>296</t>
  </si>
  <si>
    <t>59761011</t>
  </si>
  <si>
    <t>dlažba keramická slinutá hladká, ref. výrobek viz PD</t>
  </si>
  <si>
    <t>-2092533905</t>
  </si>
  <si>
    <t>podstupnice</t>
  </si>
  <si>
    <t>24*0,2*1,2</t>
  </si>
  <si>
    <t>sokl schodiště</t>
  </si>
  <si>
    <t>13,6*0,1*1,2</t>
  </si>
  <si>
    <t>297</t>
  </si>
  <si>
    <t>771474112</t>
  </si>
  <si>
    <t>Montáž soklů z dlaždic keramických rovných flexibilní lepidlo v do 90 mm</t>
  </si>
  <si>
    <t>918467831</t>
  </si>
  <si>
    <t>mč. 1.01</t>
  </si>
  <si>
    <t>6,9*2+3*2</t>
  </si>
  <si>
    <t>mč. 1.02</t>
  </si>
  <si>
    <t>24,5*2+1,5*2-0,8*13</t>
  </si>
  <si>
    <t>mč. 1.06</t>
  </si>
  <si>
    <t>2+1,2+3,9+0,2</t>
  </si>
  <si>
    <t>mč. 1.07</t>
  </si>
  <si>
    <t>1,2*2+1,9*2</t>
  </si>
  <si>
    <t>mč. 1.08</t>
  </si>
  <si>
    <t>5,85*2+4,05*2</t>
  </si>
  <si>
    <t>mč. 1.09</t>
  </si>
  <si>
    <t>8,9*2+6*2</t>
  </si>
  <si>
    <t>mč. 1.15</t>
  </si>
  <si>
    <t>3,7*2+6*2</t>
  </si>
  <si>
    <t>mč. 1.16</t>
  </si>
  <si>
    <t>2,15*2+2*2</t>
  </si>
  <si>
    <t>mč. 2.01</t>
  </si>
  <si>
    <t>6,9+4,15*2+1,6</t>
  </si>
  <si>
    <t>mč. 2.02</t>
  </si>
  <si>
    <t>16,6*2+3,8*2-0,8*10</t>
  </si>
  <si>
    <t>mč. 2.03</t>
  </si>
  <si>
    <t>4,15*2+5,8*2</t>
  </si>
  <si>
    <t>mč. 2.04</t>
  </si>
  <si>
    <t>4,05*2+5,8*2</t>
  </si>
  <si>
    <t>mč. 2.05</t>
  </si>
  <si>
    <t>mč. 2.06</t>
  </si>
  <si>
    <t>11,7*2+7,3*2</t>
  </si>
  <si>
    <t>mč. 2.07</t>
  </si>
  <si>
    <t>19,2*2+9,7*2</t>
  </si>
  <si>
    <t>4,15*2+2*2</t>
  </si>
  <si>
    <t>298</t>
  </si>
  <si>
    <t>59761271</t>
  </si>
  <si>
    <t>sokl-dlažba keramická slinutá hladká, 600x82mm, ref. výrobek viz PD</t>
  </si>
  <si>
    <t>-2077875455</t>
  </si>
  <si>
    <t>389/0,6*1,1</t>
  </si>
  <si>
    <t>299</t>
  </si>
  <si>
    <t>771573810</t>
  </si>
  <si>
    <t>Demontáž podlah z dlaždic keramických lepených</t>
  </si>
  <si>
    <t>-1884894523</t>
  </si>
  <si>
    <t>300</t>
  </si>
  <si>
    <t>771574153</t>
  </si>
  <si>
    <t>Montáž podlah keramických velkoformátových hladkých lepených flexibilním lepidlem do 4 ks/m2</t>
  </si>
  <si>
    <t>-1232673411</t>
  </si>
  <si>
    <t>dlažba 60/60 cm</t>
  </si>
  <si>
    <t>301</t>
  </si>
  <si>
    <t>59761008</t>
  </si>
  <si>
    <t>1165759955</t>
  </si>
  <si>
    <t>448,048*1,15 'Přepočtené koeficientem množství</t>
  </si>
  <si>
    <t>302</t>
  </si>
  <si>
    <t>771591112</t>
  </si>
  <si>
    <t>Izolace pod dlažbu nátěrem nebo stěrkou ve dvou vrstvách</t>
  </si>
  <si>
    <t>-1219756869</t>
  </si>
  <si>
    <t>16,9+8,7+10,2+22,5</t>
  </si>
  <si>
    <t>6,5+6,9+3,1</t>
  </si>
  <si>
    <t>303</t>
  </si>
  <si>
    <t>771591115</t>
  </si>
  <si>
    <t>Podlahy spárování silikonem</t>
  </si>
  <si>
    <t>-708107978</t>
  </si>
  <si>
    <t xml:space="preserve">spára podlaha x stěna </t>
  </si>
  <si>
    <t>389</t>
  </si>
  <si>
    <t>304</t>
  </si>
  <si>
    <t>771591117</t>
  </si>
  <si>
    <t>Podlahy spárování akrylem</t>
  </si>
  <si>
    <t>926487087</t>
  </si>
  <si>
    <t>ukončení soklu</t>
  </si>
  <si>
    <t>305</t>
  </si>
  <si>
    <t>998771102</t>
  </si>
  <si>
    <t>Přesun hmot tonážní pro podlahy z dlaždic v objektech v do 12 m</t>
  </si>
  <si>
    <t>2104337911</t>
  </si>
  <si>
    <t>781</t>
  </si>
  <si>
    <t>Dokončovací práce - obklady</t>
  </si>
  <si>
    <t>306</t>
  </si>
  <si>
    <t>781111011</t>
  </si>
  <si>
    <t>Ometení (oprášení) stěny při přípravě podkladu</t>
  </si>
  <si>
    <t>629408965</t>
  </si>
  <si>
    <t>307</t>
  </si>
  <si>
    <t>781121011</t>
  </si>
  <si>
    <t>Nátěr penetrační na stěnu</t>
  </si>
  <si>
    <t>9729390</t>
  </si>
  <si>
    <t>308</t>
  </si>
  <si>
    <t>781131112</t>
  </si>
  <si>
    <t>Izolace pod obklad nátěrem nebo stěrkou ve dvou vrstvách</t>
  </si>
  <si>
    <t>-2131625604</t>
  </si>
  <si>
    <t>2,6*(1,35*6+4+7)</t>
  </si>
  <si>
    <t>2,6*(2,15*2+1,1*2)</t>
  </si>
  <si>
    <t>309</t>
  </si>
  <si>
    <t>781474111</t>
  </si>
  <si>
    <t>Montáž obkladů vnitřních keramických hladkých do 9 ks/m2 lepených flexibilním lepidlem</t>
  </si>
  <si>
    <t>-1082421320</t>
  </si>
  <si>
    <t>2,6*(2,15*2+4,05*2)</t>
  </si>
  <si>
    <t>2,6*(4,05*2+2,55*2)</t>
  </si>
  <si>
    <t>mč. 1.05</t>
  </si>
  <si>
    <t>2,6*(7,55*2+4,05*2+1,35*6+0,3*2)</t>
  </si>
  <si>
    <t>-0,9*2*2</t>
  </si>
  <si>
    <t>2*(2+1,2)</t>
  </si>
  <si>
    <t>2,6*(1,1*2+2,15*2)</t>
  </si>
  <si>
    <t>-0,7*2</t>
  </si>
  <si>
    <t>2,6*(3,4*2+2*2+0,2*2)</t>
  </si>
  <si>
    <t>mč. 2.10</t>
  </si>
  <si>
    <t>2,6*(2,25*2+2*2)</t>
  </si>
  <si>
    <t>2,6*(4*2+2*2+0,2*2)</t>
  </si>
  <si>
    <t>310</t>
  </si>
  <si>
    <t>59761026</t>
  </si>
  <si>
    <t>obklad keramický hladký do 12ks/m2</t>
  </si>
  <si>
    <t>-1183999058</t>
  </si>
  <si>
    <t>243,26*1,05 'Přepočtené koeficientem množství</t>
  </si>
  <si>
    <t>311</t>
  </si>
  <si>
    <t>781494111</t>
  </si>
  <si>
    <t>Plastové profily rohové lepené flexibilním lepidlem</t>
  </si>
  <si>
    <t>-983521752</t>
  </si>
  <si>
    <t>2,6*4+(0,8+0,9)*2</t>
  </si>
  <si>
    <t>(0,8+0,9)*2</t>
  </si>
  <si>
    <t>2,6*10+(1,8+0,9*2)*2</t>
  </si>
  <si>
    <t>2,6*2+(1,1+1,2*2)</t>
  </si>
  <si>
    <t>(1,1+1,2*2)</t>
  </si>
  <si>
    <t>312</t>
  </si>
  <si>
    <t>781495115</t>
  </si>
  <si>
    <t>Spárování vnitřních obkladů silikonem</t>
  </si>
  <si>
    <t>1971486082</t>
  </si>
  <si>
    <t>vnitřní kouty</t>
  </si>
  <si>
    <t>2,6*(8+4+14+2+6+4+2+6+4)</t>
  </si>
  <si>
    <t>313</t>
  </si>
  <si>
    <t>781495117</t>
  </si>
  <si>
    <t>Spárování vnitřních obkladů akrylem</t>
  </si>
  <si>
    <t>-561978097</t>
  </si>
  <si>
    <t>ukončení obkladů</t>
  </si>
  <si>
    <t>(2,15*2+4,05*2)</t>
  </si>
  <si>
    <t>(4,05*2+2,55*2)</t>
  </si>
  <si>
    <t>(7,55*2+4,05*2+1,35*6+0,3*2)</t>
  </si>
  <si>
    <t>(2+1,2)</t>
  </si>
  <si>
    <t>2*2</t>
  </si>
  <si>
    <t>(1,1*2+2,15*2)</t>
  </si>
  <si>
    <t>(3,4*2+2*2+0,2*2)</t>
  </si>
  <si>
    <t>(2,25*2+2*2)</t>
  </si>
  <si>
    <t>(4*2+2*2+0,2*2)</t>
  </si>
  <si>
    <t>314</t>
  </si>
  <si>
    <t>998781102</t>
  </si>
  <si>
    <t>Přesun hmot tonážní pro obklady keramické v objektech v do 12 m</t>
  </si>
  <si>
    <t>-1646872476</t>
  </si>
  <si>
    <t>783</t>
  </si>
  <si>
    <t>Dokončovací práce - nátěry</t>
  </si>
  <si>
    <t>315</t>
  </si>
  <si>
    <t>783301313</t>
  </si>
  <si>
    <t>Odmaštění zámečnických konstrukcí ředidlovým odmašťovačem</t>
  </si>
  <si>
    <t>-745890657</t>
  </si>
  <si>
    <t>zárubně</t>
  </si>
  <si>
    <t>0,4*(0,9+2*2)*3</t>
  </si>
  <si>
    <t>ocelová konstrukce</t>
  </si>
  <si>
    <t>2782,3</t>
  </si>
  <si>
    <t>316</t>
  </si>
  <si>
    <t>783314101</t>
  </si>
  <si>
    <t>Základní jednonásobný syntetický nátěr zámečnických konstrukcí</t>
  </si>
  <si>
    <t>1748573027</t>
  </si>
  <si>
    <t>317</t>
  </si>
  <si>
    <t>783317101</t>
  </si>
  <si>
    <t>Krycí jednonásobný syntetický standardní nátěr zámečnických konstrukcí</t>
  </si>
  <si>
    <t>59009462</t>
  </si>
  <si>
    <t>318</t>
  </si>
  <si>
    <t>783901403</t>
  </si>
  <si>
    <t>Vysátí dřevěných podlah před provedením nátěru</t>
  </si>
  <si>
    <t>1602836816</t>
  </si>
  <si>
    <t>319</t>
  </si>
  <si>
    <t>783906851</t>
  </si>
  <si>
    <t>Odstranění nátěrů z betonových podlah obroušením</t>
  </si>
  <si>
    <t>-508398457</t>
  </si>
  <si>
    <t>R4</t>
  </si>
  <si>
    <t>33,3+62,1+14</t>
  </si>
  <si>
    <t>320</t>
  </si>
  <si>
    <t>783933151</t>
  </si>
  <si>
    <t>Penetrační nátěr hladkých betonových podlah</t>
  </si>
  <si>
    <t>1317330234</t>
  </si>
  <si>
    <t>321</t>
  </si>
  <si>
    <t>783947151</t>
  </si>
  <si>
    <t>Krycí jednonásobný nátěr betonové podlahy</t>
  </si>
  <si>
    <t>-865658485</t>
  </si>
  <si>
    <t>ref. Nitoflor FC 140</t>
  </si>
  <si>
    <t>109,4</t>
  </si>
  <si>
    <t>784</t>
  </si>
  <si>
    <t>Dokončovací práce - malby a tapety</t>
  </si>
  <si>
    <t>322</t>
  </si>
  <si>
    <t>784121001</t>
  </si>
  <si>
    <t>Oškrabání malby v mísnostech výšky do 3,80 m</t>
  </si>
  <si>
    <t>1473077153</t>
  </si>
  <si>
    <t>541,7</t>
  </si>
  <si>
    <t>438</t>
  </si>
  <si>
    <t>323</t>
  </si>
  <si>
    <t>784181101</t>
  </si>
  <si>
    <t>Základní akrylátová jednonásobná penetrace podkladu v místnostech výšky do 3,80m</t>
  </si>
  <si>
    <t>-91815735</t>
  </si>
  <si>
    <t>618,7+438</t>
  </si>
  <si>
    <t>324</t>
  </si>
  <si>
    <t>784221101</t>
  </si>
  <si>
    <t>Dvojnásobné bílé malby ze směsí za sucha dobře otěruvzdorných v místnostech do 3,80 m</t>
  </si>
  <si>
    <t>1420875494</t>
  </si>
  <si>
    <t>251,47*2+670,9+78,15+12,8</t>
  </si>
  <si>
    <t>02 - Vnitřní kanalizace</t>
  </si>
  <si>
    <t xml:space="preserve">HSV - Práce a dodávky HSV   </t>
  </si>
  <si>
    <t xml:space="preserve">    1 - Zemní práce   </t>
  </si>
  <si>
    <t xml:space="preserve">PSV - Práce a dodávky PSV   </t>
  </si>
  <si>
    <t xml:space="preserve">    721 - Zdravotechnika - vnitřní kanalizace   </t>
  </si>
  <si>
    <t xml:space="preserve">Práce a dodávky HSV   </t>
  </si>
  <si>
    <t xml:space="preserve">Zemní práce   </t>
  </si>
  <si>
    <t>132201101</t>
  </si>
  <si>
    <t>Zemní práce v objektu pro odhalení stávajícího svodného potrubí</t>
  </si>
  <si>
    <t xml:space="preserve">Práce a dodávky PSV   </t>
  </si>
  <si>
    <t>721</t>
  </si>
  <si>
    <t xml:space="preserve">Zdravotechnika - vnitřní kanalizace   </t>
  </si>
  <si>
    <t>721174042</t>
  </si>
  <si>
    <t>Potrubí kanalizační z PP připojovací DN 40, včetně tvarovek</t>
  </si>
  <si>
    <t>721174043</t>
  </si>
  <si>
    <t>Potrubí kanalizační z PP připojovací DN 50, včetně tvarovek</t>
  </si>
  <si>
    <t xml:space="preserve">14,3+5,7   </t>
  </si>
  <si>
    <t>721174044</t>
  </si>
  <si>
    <t>Potrubí kanalizační z PP připojovací DN 75, včetně tvarovek</t>
  </si>
  <si>
    <t xml:space="preserve">8,5+4   </t>
  </si>
  <si>
    <t>721174045</t>
  </si>
  <si>
    <t>Potrubí kanalizační z PP připojovací DN 110, včetně tvarovek</t>
  </si>
  <si>
    <t xml:space="preserve">5+12,5+2+17   </t>
  </si>
  <si>
    <t>721194107</t>
  </si>
  <si>
    <t>Vyvedení a upevnění odpadních výpustek nad DN 40 do DN 75</t>
  </si>
  <si>
    <t xml:space="preserve">15+5   </t>
  </si>
  <si>
    <t>721194109</t>
  </si>
  <si>
    <t>Vyvedení a upevnění odpadních výpustek nad DN 75 do DN 110</t>
  </si>
  <si>
    <t xml:space="preserve">3+2   </t>
  </si>
  <si>
    <t>721211913</t>
  </si>
  <si>
    <t>Montáž vpustí podlahových</t>
  </si>
  <si>
    <t>55161722</t>
  </si>
  <si>
    <t>vpusť podlahová se zápachovou uzávěrkou</t>
  </si>
  <si>
    <t>721226513</t>
  </si>
  <si>
    <t>Zápachová uzávěrka podomítková pro pračku a myčku DN 40/50 v kombinaci s přípojem vody</t>
  </si>
  <si>
    <t>721233111</t>
  </si>
  <si>
    <t>Zápachová uzávěrka vodní pro odvod kondenzátu s přídavnou mechanickou zápachovou uzávěrkou</t>
  </si>
  <si>
    <t>721233112</t>
  </si>
  <si>
    <t>Střešní vtok svislý odtok DN 110 s izolační přírubou s elektrickým ohřevem</t>
  </si>
  <si>
    <t>721273153</t>
  </si>
  <si>
    <t>Hlavice ventilační nadstřešní DN 110</t>
  </si>
  <si>
    <t>721R</t>
  </si>
  <si>
    <t>Zednické přípomoci</t>
  </si>
  <si>
    <t>03 - Venkovní kanalizace</t>
  </si>
  <si>
    <t xml:space="preserve">    2 - Zakládání   </t>
  </si>
  <si>
    <t xml:space="preserve">    8 - Trubní vedení   </t>
  </si>
  <si>
    <t xml:space="preserve">    998 - Přesun hmot   </t>
  </si>
  <si>
    <t>132201201</t>
  </si>
  <si>
    <t>Hloubení rýh š do 2000 mm v hornině tř. 3 objemu do 100 m3</t>
  </si>
  <si>
    <t xml:space="preserve">výkop pro potrubí:   </t>
  </si>
  <si>
    <t xml:space="preserve">10,7  "podchycení dešťové vody ze střechy objektu   </t>
  </si>
  <si>
    <t xml:space="preserve">5,3  "napojení splaškové kanalizace z místnosti č. 115 do stávající šachty   </t>
  </si>
  <si>
    <t xml:space="preserve">1,98  "splašková přípojka pro buňkoviště   </t>
  </si>
  <si>
    <t xml:space="preserve">Součet   </t>
  </si>
  <si>
    <t>132201209</t>
  </si>
  <si>
    <t>Příplatek za lepivost k hloubení rýh š do 2000 mm v hornině tř. 3</t>
  </si>
  <si>
    <t xml:space="preserve">17,98/2   </t>
  </si>
  <si>
    <t>174101101</t>
  </si>
  <si>
    <t>Zásyp jam, šachet rýh nebo kolem objektů sypaninou se zhutněním - zásyp potrubí</t>
  </si>
  <si>
    <t xml:space="preserve">4,37  "podchycení dešťové vody ze střechy objektu   </t>
  </si>
  <si>
    <t xml:space="preserve">2,64  "napojení splaškové kanalizace z místnosti č. 115 do stávající šachty   </t>
  </si>
  <si>
    <t xml:space="preserve">0,99  "splašková přípojka pro buňkoviště   </t>
  </si>
  <si>
    <t>175102101</t>
  </si>
  <si>
    <t>Obsypání potrubí při překopech inž sítí ručně objem do 10 m3 z hor tř. 1 až 4</t>
  </si>
  <si>
    <t xml:space="preserve">3,33  "podchycení dešťové vody ze střechy objektu   </t>
  </si>
  <si>
    <t xml:space="preserve">2,16  "napojení splaškové kanalizace z místnosti č. 115 do stávající šachty   </t>
  </si>
  <si>
    <t xml:space="preserve">0,81  "splašková přípojka pro buňkoviště   </t>
  </si>
  <si>
    <t>58331200</t>
  </si>
  <si>
    <t>štěrkopísek netříděný - materiál na obsyp</t>
  </si>
  <si>
    <t xml:space="preserve">6,3 * 2   </t>
  </si>
  <si>
    <t xml:space="preserve">Zakládání   </t>
  </si>
  <si>
    <t>271572211</t>
  </si>
  <si>
    <t>Podsyp z písku</t>
  </si>
  <si>
    <t xml:space="preserve">0,97  "podchycení dešťové vody ze střechy objektu   </t>
  </si>
  <si>
    <t xml:space="preserve">0,48  "napojení splaškové kanalizace z místnosti č. 115 do stávající šachty   </t>
  </si>
  <si>
    <t xml:space="preserve">0,18  "splašková přípojka pro buňkoviště   </t>
  </si>
  <si>
    <t xml:space="preserve">Trubní vedení   </t>
  </si>
  <si>
    <t>871315221</t>
  </si>
  <si>
    <t>Kanalizační potrubí z tvrdého PVC jednovrstvé tuhost třídy SN8 DN 160</t>
  </si>
  <si>
    <t xml:space="preserve">16,2+8+10+3   </t>
  </si>
  <si>
    <t>55244101</t>
  </si>
  <si>
    <t>lapač  střešních splavenin DN 110/125</t>
  </si>
  <si>
    <t>59227006</t>
  </si>
  <si>
    <t>žlab odvodňovací - drén</t>
  </si>
  <si>
    <t>562311R</t>
  </si>
  <si>
    <t>Vpusť betonová uliční DN 450 s litinovým poklopem</t>
  </si>
  <si>
    <t>871R</t>
  </si>
  <si>
    <t>Zaústění potrubí DN 150 do stávající betonové šachty</t>
  </si>
  <si>
    <t>877315261</t>
  </si>
  <si>
    <t>Montáž dvorní vpusti z tvrdého PVC-systém KG DN 160</t>
  </si>
  <si>
    <t>56231166</t>
  </si>
  <si>
    <t>vpusť dvorní ACO 300x300</t>
  </si>
  <si>
    <t>ACO.405106</t>
  </si>
  <si>
    <t>ACO Drain  žlab odvodňovací 1,0m; spád 0,5%</t>
  </si>
  <si>
    <t xml:space="preserve">Přesun hmot   </t>
  </si>
  <si>
    <t>998276101</t>
  </si>
  <si>
    <t>Přesun hmot pro trubní vedení z trub z plastických hmot otevřený výkop</t>
  </si>
  <si>
    <t>04 - Vnitřní vodovod</t>
  </si>
  <si>
    <t xml:space="preserve">    722 - Zdravotechnika - vnitřní vodovod   </t>
  </si>
  <si>
    <t>722</t>
  </si>
  <si>
    <t xml:space="preserve">Zdravotechnika - vnitřní vodovod   </t>
  </si>
  <si>
    <t>722130233</t>
  </si>
  <si>
    <t>Potrubí vodovodní ocelové závitové pozinkované svařované běžné DN 25, včetně nosných žlabů, závěsů, tvarovek a spojovacího materiálu</t>
  </si>
  <si>
    <t>722174002</t>
  </si>
  <si>
    <t>Potrubí vodovodní plastové PPR svar polyfuze PN 16 D 20 x 2,8 mm, včetně nosných žlabů, závěsů, tvarovek a spojovacího materiálu</t>
  </si>
  <si>
    <t xml:space="preserve">16,2+28,3   </t>
  </si>
  <si>
    <t>722174003</t>
  </si>
  <si>
    <t>Potrubí vodovodní plastové PPR svar polyfuze PN 16 D 25 x 3,5 mm, včetně nosných žlabů, závěsů, tvarovek a spojovacího materiálu</t>
  </si>
  <si>
    <t xml:space="preserve">50,6+12,1   </t>
  </si>
  <si>
    <t>722174004</t>
  </si>
  <si>
    <t>Potrubí vodovodní plastové PPR svar polyfuze PN 16 D 32 x 4,4 mm, včetně nosných žlabů, závěsů, tvarovek a spojovacího materiálu</t>
  </si>
  <si>
    <t>722174005</t>
  </si>
  <si>
    <t>Potrubí vodovodní plastové PPR svar polyfuze PN 16 D 40 x 5,5 mm, včetně nosných žlabů, závěsů, tvarovek a spojovacího materiálu</t>
  </si>
  <si>
    <t>722181211</t>
  </si>
  <si>
    <t>Ochrana vodovodního potrubí přilepenými termoizolačními trubicemi z PE tl do 6 mm DN do 22 mm</t>
  </si>
  <si>
    <t>722181232</t>
  </si>
  <si>
    <t>Ochrana vodovodního potrubí přilepenými termoizolačními trubicemi z PE tl do 13 mm DN do 45 mm</t>
  </si>
  <si>
    <t>722181242</t>
  </si>
  <si>
    <t>Ochrana vodovodního potrubí přilepenými termoizolačními trubicemi z PE tl do 20 mm DN do 45 mm</t>
  </si>
  <si>
    <t xml:space="preserve">25,1+3,5   </t>
  </si>
  <si>
    <t>722224115</t>
  </si>
  <si>
    <t>Kulový ventil plnicí a vypouštěcí KK DN 20</t>
  </si>
  <si>
    <t>722224116</t>
  </si>
  <si>
    <t>Kulový ventil plnicí a vypouštěcí KK DN 25</t>
  </si>
  <si>
    <t>722224151</t>
  </si>
  <si>
    <t>Kulový ventil plnící a vypouštěcí  KK DN 40</t>
  </si>
  <si>
    <t>722224152</t>
  </si>
  <si>
    <t>Kulový ventil plnící a vypouštěcí KK DN 25 závitové provedení</t>
  </si>
  <si>
    <t>722250143</t>
  </si>
  <si>
    <t>Hydrantový systém s tvarově stálou hadicí D 25 x 30 m, vhodný k zabudování do zdi</t>
  </si>
  <si>
    <t>722290234</t>
  </si>
  <si>
    <t>Proplach a dezinfekce vodovodního potrubí do DN 80</t>
  </si>
  <si>
    <t>722R1</t>
  </si>
  <si>
    <t>Venkovní výtokový ventil DN 20 nezámrzný</t>
  </si>
  <si>
    <t>722R2</t>
  </si>
  <si>
    <t>Plastová instalační dvířka 250x250 mm</t>
  </si>
  <si>
    <t>722R2.1</t>
  </si>
  <si>
    <t>Ohřívač vody elektrický stacionární objem 200 l</t>
  </si>
  <si>
    <t>998722101</t>
  </si>
  <si>
    <t>Přesun hmot pro vnitřní vodovod v objektech</t>
  </si>
  <si>
    <t>05 - Venkovní vodovod</t>
  </si>
  <si>
    <t xml:space="preserve">    4 - Vodorovné konstrukce   </t>
  </si>
  <si>
    <t>Hloubení rýh š do 600 mm v hornině tř. 3 objemu do 100 m3</t>
  </si>
  <si>
    <t>132201109</t>
  </si>
  <si>
    <t>Příplatek za lepivost k hloubení rýh š do 600 mm v hornině tř. 3</t>
  </si>
  <si>
    <t>Zásyp jam, šachet rýh nebo kolem objektů sypaninou se zhutněním</t>
  </si>
  <si>
    <t>175111101</t>
  </si>
  <si>
    <t>Obsypání potrubí ručně sypaninou bez prohození sítem, uloženou do 3 m</t>
  </si>
  <si>
    <t>58337303</t>
  </si>
  <si>
    <t>štěrkopísek frakce 0-8</t>
  </si>
  <si>
    <t xml:space="preserve">4,5 * 2   </t>
  </si>
  <si>
    <t xml:space="preserve">Vodorovné konstrukce   </t>
  </si>
  <si>
    <t>451573111</t>
  </si>
  <si>
    <t>Lože pod potrubí otevřený výkop z písku</t>
  </si>
  <si>
    <t>871161141</t>
  </si>
  <si>
    <t>Montáž potrubí z PE100 SDR 11 otevřený výkop svařovaných na tupo D 25x2,3 mm</t>
  </si>
  <si>
    <t>28613651</t>
  </si>
  <si>
    <t>potrubí vodovodní PE HD (rPE) D 25x2,3mm</t>
  </si>
  <si>
    <t>891163111</t>
  </si>
  <si>
    <t>Montáž vodovodního ventilu hlavního pro přípojky DN 25</t>
  </si>
  <si>
    <t>55114206</t>
  </si>
  <si>
    <t>ventil kulový  DN 25</t>
  </si>
  <si>
    <t>892273122</t>
  </si>
  <si>
    <t>Proplach a dezinfekce vodovodního potrubí DN od 80 do 125</t>
  </si>
  <si>
    <t>06 - Zařizovací předměty</t>
  </si>
  <si>
    <t xml:space="preserve">    725 - Zdravotechnika - zařizovací předměty   </t>
  </si>
  <si>
    <t xml:space="preserve">Zdravotechnika - zařizovací předměty   </t>
  </si>
  <si>
    <t>7251120R1</t>
  </si>
  <si>
    <t>Klozet keramický závěsný bílý s hlubokým splachováním,  mísa včetně montážního rámu pro zazdění, sedátko, čelní krycí deska, dvojité splachování</t>
  </si>
  <si>
    <t>7251210R2</t>
  </si>
  <si>
    <t>Pisoár keramický s vnitřním přívodem vody, s odsávacím pisoárovým sifonem, včetně příslušenství</t>
  </si>
  <si>
    <t>7252116R3</t>
  </si>
  <si>
    <t>Umyvadlo keramické bílé 550x450 mm s otvorem pro baterii, s krytem sifonu,včetně umyvadlové stojánkové baterie, sifonu z chromu, 2 ks rohových ventilů a 2 ks dopojovací pancéřové tlakové hadice</t>
  </si>
  <si>
    <t>7252411R4</t>
  </si>
  <si>
    <t>Sprchový kout laminátový, bílý, čtvercový 900x900 mm, plastová zástěna, včetně podomítkové baterie a sprchové hlavice</t>
  </si>
  <si>
    <t>7253111R5</t>
  </si>
  <si>
    <t>Dřez nerezový do kuchyňské linky 580x500 mm hl. 150 mm, s odkapávačem, včetně dřezové stojánkové baterie, 2 ks rohových ventilů a 2 ks dopojovací pancéřové tlakové hadice</t>
  </si>
  <si>
    <t>7253311R6</t>
  </si>
  <si>
    <t>Výlevka keramická závěsná bílá, 510x435 mm, s plastovou mřížkou, včetně nástěnné baterie</t>
  </si>
  <si>
    <t>7255153R7</t>
  </si>
  <si>
    <t>Ohřívač průtokový se zásobníkem 5 l včetně dopojovací pancéřové hadice</t>
  </si>
  <si>
    <t>725R8</t>
  </si>
  <si>
    <t>Automatická pračka, šířka 600 mm</t>
  </si>
  <si>
    <t>07 - VZT</t>
  </si>
  <si>
    <t>D1 - zařízení č. 1</t>
  </si>
  <si>
    <t xml:space="preserve">    D2 - - chlazení kanceláří ve 2.NP</t>
  </si>
  <si>
    <t>D3 - zařízení č. 2</t>
  </si>
  <si>
    <t xml:space="preserve">    D4 - - větrání skladů a sociálních zařízení v 1.NP</t>
  </si>
  <si>
    <t>D5 - zařízení č. 3</t>
  </si>
  <si>
    <t xml:space="preserve">    D6 - - odvětrání svařovacího stolu v 1.NP</t>
  </si>
  <si>
    <t>D7 - zařízení společné</t>
  </si>
  <si>
    <t>D1</t>
  </si>
  <si>
    <t>zařízení č. 1</t>
  </si>
  <si>
    <t>D2</t>
  </si>
  <si>
    <t>- chlazení kanceláří ve 2.NP</t>
  </si>
  <si>
    <t>Pol1</t>
  </si>
  <si>
    <t>venkovní kondenzační jednotka VRV systém</t>
  </si>
  <si>
    <t>ks</t>
  </si>
  <si>
    <t>ve standardu např. ARUN 100 LSS0</t>
  </si>
  <si>
    <t>vzduchem chlazená kompresorová jednotka složená ze 1 modulu, rozměry 1090x1625x380 mm, celková hmotnost 150 kg, inverterové provedení, celoroční pro</t>
  </si>
  <si>
    <t>vč. automatický restart</t>
  </si>
  <si>
    <t>nosného rámu</t>
  </si>
  <si>
    <t>inverter</t>
  </si>
  <si>
    <t>tepelné čerpadlo</t>
  </si>
  <si>
    <t>Qch = 28,0 kW, 8,7 kW, 9,5/26,3 A, 400 V/50 Hz</t>
  </si>
  <si>
    <t>Qtop = 30,6 kW, 8,7 kW, 9,5/26,3 A, 400 V/50 Hz</t>
  </si>
  <si>
    <t>max. rozměr (ŠxVxH) 1090x1625x380 mm</t>
  </si>
  <si>
    <t>hladina akustického tlaku (1m) max. 58 dB(A)</t>
  </si>
  <si>
    <t>R410 A</t>
  </si>
  <si>
    <t>V případě výrobků jsou uvedeny referenční výrobci popř. referenční výrobky určující požadovaný standart a kvalitu. Uchazeč může nabídnout výrobky</t>
  </si>
  <si>
    <t>Pol2</t>
  </si>
  <si>
    <t>vnitřní nástěnná jednotka (m.č. 203)</t>
  </si>
  <si>
    <t>ve standardu např. ARNU15GSJC4</t>
  </si>
  <si>
    <t>vč. kabelový ovladač</t>
  </si>
  <si>
    <t>Qch = 4,5 kW, Qtop = 5,0 kW, 2,0 l/h</t>
  </si>
  <si>
    <t>0,023 kW, 230 V/50 Hz</t>
  </si>
  <si>
    <t>max. rozměr (ŠxVxH) 837x308x189 mm</t>
  </si>
  <si>
    <t>hladina akustického tlaku (1m) max. 42/39/32 dB(A)</t>
  </si>
  <si>
    <t>Pol3</t>
  </si>
  <si>
    <t>vnitřní nástěnná jednotka (m.č. 204, 205)</t>
  </si>
  <si>
    <t>ve standardu např. ARNU12GSJC4</t>
  </si>
  <si>
    <t>Qch = 3,6 kW, Qtop = 4,0 kW, 1,5 l/h</t>
  </si>
  <si>
    <t>0,015 kW, 230 V/50 Hz</t>
  </si>
  <si>
    <t>hladina akustického tlaku (1m) max. 37/34/30 dB(A)</t>
  </si>
  <si>
    <t>Pol4</t>
  </si>
  <si>
    <t>vnitřní kazetová jednotka (m.č. 207)</t>
  </si>
  <si>
    <t>ve standardu např. ARNU12GTRD4</t>
  </si>
  <si>
    <t>vč. kabelový ovladač skupinového ovládání</t>
  </si>
  <si>
    <t>čelní panel pro 4cestnou kazetu</t>
  </si>
  <si>
    <t>0,017 kW, 230 V/50 Hz</t>
  </si>
  <si>
    <t>max. rozměr panelu (ŠxVxH) 620x20x620 mm</t>
  </si>
  <si>
    <t>hladina akustického tlaku (1m) max. 32/30/27 dB(A)</t>
  </si>
  <si>
    <t>Pol5</t>
  </si>
  <si>
    <t>chladovody do pr. 9,52x22,2 mm</t>
  </si>
  <si>
    <t>(8m + 6m + 4m + 8m + 6m + 2m + 10m + 8m + 7m + 7m +4m)</t>
  </si>
  <si>
    <t>vč. lišt, izolace a montážního materiálu a kabelového žlabu</t>
  </si>
  <si>
    <t>Cu rozbočka ARBLN01621 7ks</t>
  </si>
  <si>
    <t>Cu rozbočka ARBLN03321 1ks</t>
  </si>
  <si>
    <t>dodatečná náplň chladiva R410A 6kg</t>
  </si>
  <si>
    <t>Pol9</t>
  </si>
  <si>
    <t>napojení a zprovoznění zařízení č. 1.1</t>
  </si>
  <si>
    <t>hod</t>
  </si>
  <si>
    <t>D3</t>
  </si>
  <si>
    <t>zařízení č. 2</t>
  </si>
  <si>
    <t>D4</t>
  </si>
  <si>
    <t>- větrání skladů a sociálních zařízení v 1.NP</t>
  </si>
  <si>
    <t>Pol10</t>
  </si>
  <si>
    <t>stěnový axiální ventilátor</t>
  </si>
  <si>
    <t>ve standardu např. DECOR 300 CRZ</t>
  </si>
  <si>
    <t>vč. zpětná klapka</t>
  </si>
  <si>
    <t>časový doběh</t>
  </si>
  <si>
    <t>Vod = 150 m3/h, Pext = 35 Pa</t>
  </si>
  <si>
    <t>0,029 kW, 230 V/50 Hz</t>
  </si>
  <si>
    <t>Pol11</t>
  </si>
  <si>
    <t>ve standardu např. DECOR 200 CRZ</t>
  </si>
  <si>
    <t>Vod = 80 m3/h, Pext = 30 Pa</t>
  </si>
  <si>
    <t>0,020 kW, 230 V/50 Hz</t>
  </si>
  <si>
    <t>Pol12</t>
  </si>
  <si>
    <t>stěnový radiální ventilátor</t>
  </si>
  <si>
    <t>ve standardu např. EB 100 T</t>
  </si>
  <si>
    <t>Pol13</t>
  </si>
  <si>
    <t>venkovní krycí mřížka pr. 160 mm</t>
  </si>
  <si>
    <t>ve standardu např. LG 16</t>
  </si>
  <si>
    <t>Pol14</t>
  </si>
  <si>
    <t>venkovní krycí mřížka pr. 125 mm</t>
  </si>
  <si>
    <t>ve standardu např. LG 12</t>
  </si>
  <si>
    <t>Pol15</t>
  </si>
  <si>
    <t>venkovní krycí mřížka pr. 100 mm</t>
  </si>
  <si>
    <t>ve standardu např. LG 10</t>
  </si>
  <si>
    <t>Pol16</t>
  </si>
  <si>
    <t>do pr. 160 mm / 30% (1m + 1m)</t>
  </si>
  <si>
    <t>potrubí kruhové těsné - s gumovým těsněním z pozinkovaného plechu, vč. mont. mater.</t>
  </si>
  <si>
    <t>ve standardu např. SPIRO těsné - Safe</t>
  </si>
  <si>
    <t>Pol17</t>
  </si>
  <si>
    <t>do pr. 100 mm / 30% (4m + 2m)</t>
  </si>
  <si>
    <t>D5</t>
  </si>
  <si>
    <t>zařízení č. 3</t>
  </si>
  <si>
    <t>D6</t>
  </si>
  <si>
    <t>- odvětrání svařovacího stolu v 1.NP</t>
  </si>
  <si>
    <t>Pol18</t>
  </si>
  <si>
    <t>výfuková hlavice 200x200 mm, 135°</t>
  </si>
  <si>
    <t>ve standardu např. HVZ 200x200, 135°</t>
  </si>
  <si>
    <t>potrubí čtyřhranné sk.I, vč. mont. mater.</t>
  </si>
  <si>
    <t>Pol19</t>
  </si>
  <si>
    <t>do obvodu 800 mm / 40% (2m + 3m + 4m + 2m)</t>
  </si>
  <si>
    <t>Pol20</t>
  </si>
  <si>
    <t>tepelná izolace tl. 40 mm do plechu (0,9x 2m)</t>
  </si>
  <si>
    <t>Pol21</t>
  </si>
  <si>
    <t>požární izolace EI 30 (0,9x (3m + 3m))</t>
  </si>
  <si>
    <t>D7</t>
  </si>
  <si>
    <t>zařízení společné</t>
  </si>
  <si>
    <t>Pol22</t>
  </si>
  <si>
    <t>montáž</t>
  </si>
  <si>
    <t>Pol23</t>
  </si>
  <si>
    <t>- potrubí čtyřhranné sk.I, do obvodu 0,9 mm</t>
  </si>
  <si>
    <t>demontáž stávající VZT potrubí u zař.č. 3</t>
  </si>
  <si>
    <t>Pol24</t>
  </si>
  <si>
    <t>mechanické zaregulování a zprovoznění VZT zařízení</t>
  </si>
  <si>
    <t>Pol25</t>
  </si>
  <si>
    <t>doprava, mechanismy</t>
  </si>
  <si>
    <t>08 - Ústřední vytápění</t>
  </si>
  <si>
    <t>713 - Izolace tepelné</t>
  </si>
  <si>
    <t>7241 - Strojní vybavení - automatické dopouštění systemu</t>
  </si>
  <si>
    <t>731 - Kotelny</t>
  </si>
  <si>
    <t>732 - Strojovny</t>
  </si>
  <si>
    <t>733 - Rozvod potrubí</t>
  </si>
  <si>
    <t>734 - Armatury</t>
  </si>
  <si>
    <t>735 - Otopná tělesa</t>
  </si>
  <si>
    <t>783 - Nátěry</t>
  </si>
  <si>
    <t>900 - Ostatní náklady</t>
  </si>
  <si>
    <t>D96 - Přesuny suti a vybouraných hmot</t>
  </si>
  <si>
    <t>713463211U00</t>
  </si>
  <si>
    <t>Montáž izolace tepelné na potrubí do DN 50</t>
  </si>
  <si>
    <t>61313201</t>
  </si>
  <si>
    <t>Izolace tepelná na potrubí návleková z minerální vlny s hliníkovou úpravou tl. 20/18 mm</t>
  </si>
  <si>
    <t>61313203</t>
  </si>
  <si>
    <t>Izolace tepelná na potrubí návleková z minerální vlny s hliníkovou úpravou tl. 20/28 mm</t>
  </si>
  <si>
    <t>61313204</t>
  </si>
  <si>
    <t>Izolace tepelná na potrubí návleková z minerální vlny s hliníkovou úpravou tl. 30/35 mm</t>
  </si>
  <si>
    <t>61313205</t>
  </si>
  <si>
    <t>Izolace tepelná na potrubí návleková z minerální vlny s hliníkovou úpravou tl. 30/42 mm</t>
  </si>
  <si>
    <t>61313206</t>
  </si>
  <si>
    <t>Izolace tepelná na potrubí návleková z minerální vlny s hliníkovou úpravou tl. 50/54 mm</t>
  </si>
  <si>
    <t>998713201R00</t>
  </si>
  <si>
    <t>Přesun hmot pro izolace tepelné, výšky do 6 m</t>
  </si>
  <si>
    <t>%</t>
  </si>
  <si>
    <t>7241</t>
  </si>
  <si>
    <t>Strojní vybavení - automatické dopouštění systemu</t>
  </si>
  <si>
    <t>722231342</t>
  </si>
  <si>
    <t>Dvoucestný elektromagnetický membránový ventil přímo ovládaný DN 15, bez proudu uzavřen</t>
  </si>
  <si>
    <t>722239101R00</t>
  </si>
  <si>
    <t>Montáž vodovodních armatur , G 1/2</t>
  </si>
  <si>
    <t>722239102R00</t>
  </si>
  <si>
    <t>Montáž vodovodních armatur, G 3/4</t>
  </si>
  <si>
    <t>722264122</t>
  </si>
  <si>
    <t>Vodoměr EV DN 15 SV 1/2" x 110 mm, Qn=1,5 m3/h</t>
  </si>
  <si>
    <t>722269111R00</t>
  </si>
  <si>
    <t>Montáž vodoměru  G1/2"</t>
  </si>
  <si>
    <t>724242510</t>
  </si>
  <si>
    <t>Předmontovaná sestava zamezovače zpětného průtoku s armaturami G 3/4", délka= 448 mm</t>
  </si>
  <si>
    <t>998724201R00</t>
  </si>
  <si>
    <t>Přesun hmot pro strojní vybavení, výšky do 6 m</t>
  </si>
  <si>
    <t>731</t>
  </si>
  <si>
    <t>Kotelny</t>
  </si>
  <si>
    <t>731200825R00</t>
  </si>
  <si>
    <t>Demontáž elektrokotle  do 40 kW</t>
  </si>
  <si>
    <t>731259617</t>
  </si>
  <si>
    <t>Montáž elektrokotlů ostatních typů přes 18 do 60 kW</t>
  </si>
  <si>
    <t>731391811R00</t>
  </si>
  <si>
    <t>Vypouštění vody z kotlů do kanalizace</t>
  </si>
  <si>
    <t>731890801R00</t>
  </si>
  <si>
    <t>Přemístění vybouraných hmot - kotelny, H do 6 m</t>
  </si>
  <si>
    <t>48440001</t>
  </si>
  <si>
    <t>Nástěnný přímotopný elektrokotel o výkonu 30 kW počet výkonných stupňů 4, jmenovitý proud=45A</t>
  </si>
  <si>
    <t>998731201R00</t>
  </si>
  <si>
    <t>Přesun hmot pro kotelny, výšky do 6 m</t>
  </si>
  <si>
    <t>732</t>
  </si>
  <si>
    <t>Strojovny</t>
  </si>
  <si>
    <t>732110811R00</t>
  </si>
  <si>
    <t>Demontáž těles rozdělovačů a sběračů, DN 100 mm</t>
  </si>
  <si>
    <t>732114104</t>
  </si>
  <si>
    <t>Tepelná izolace pro kombinov. rozdělovač a sběrač PUR 35. kašírovaná ALU plech folie DN 80</t>
  </si>
  <si>
    <t>732119391</t>
  </si>
  <si>
    <t>Kombinovaný rozdělovač a sběrač, modul 80 Qmax=6 m3/h, počet větví 2, celková délka 1350 mm</t>
  </si>
  <si>
    <t>732119392</t>
  </si>
  <si>
    <t>Stavitelný stojan SS 80/150, stavitelná výška 420-670 mm, pro modul 80</t>
  </si>
  <si>
    <t>732199100RM1</t>
  </si>
  <si>
    <t>Montáž orientačního štítku včetně dodávky štítku</t>
  </si>
  <si>
    <t>732212815R00</t>
  </si>
  <si>
    <t>Demontáž akumualčních nádob stojat.do 1600 l (objem 415 l)</t>
  </si>
  <si>
    <t>732213813R00</t>
  </si>
  <si>
    <t>Rozřezání demontovaných ohříváků do 630 l</t>
  </si>
  <si>
    <t>732214813R00</t>
  </si>
  <si>
    <t>Vypuštění vody z ohříváků o obsahu do 630 l</t>
  </si>
  <si>
    <t>732219315R00</t>
  </si>
  <si>
    <t>Montáž ohříváků vody (vyrovnávací zásobník topné vody objem 500 l)</t>
  </si>
  <si>
    <t>732320814R00</t>
  </si>
  <si>
    <t>Odpojení nádrží od rozvodů potrubí, do 500 l demontáž nádrží tlakových</t>
  </si>
  <si>
    <t>732324814R00</t>
  </si>
  <si>
    <t>Vypuštění vody z nádrží o obsahu 500 l</t>
  </si>
  <si>
    <t>732339108R00</t>
  </si>
  <si>
    <t>Montáž nádoby expanzní tlakové 200 l</t>
  </si>
  <si>
    <t>732420811R00</t>
  </si>
  <si>
    <t>Demontáž čerpadel oběhových spirálních DN 25</t>
  </si>
  <si>
    <t>732429112R00</t>
  </si>
  <si>
    <t>Montáž čerpadel oběhových DN 40 DN 32</t>
  </si>
  <si>
    <t>732493811R00</t>
  </si>
  <si>
    <t>Demontáž ostatního zařízení strojoven</t>
  </si>
  <si>
    <t>732890801R00</t>
  </si>
  <si>
    <t>Přemístění vybouraných hmot - strojovny, H do 6 m</t>
  </si>
  <si>
    <t>42590001</t>
  </si>
  <si>
    <t>Čerpadlo oběhové závitové DN 32, 230 V, plynulá regulace otáček,příkon 5-120 V,proud 0,08-0,90 A</t>
  </si>
  <si>
    <t>48490003</t>
  </si>
  <si>
    <t>Nástěnná vnitřní jednotka 16 kW (HYDROBOX) s vestavěným el.ohřívačem 9 kW,pouze pro vytápění, 3 – 400 V, vybavena čerpadlem, expanzní nádobou, bezpečnostním modulem s tlakoměrem, pojistným ventilem, monitorem průtoku, plnícími a vypouštěcími ventily.</t>
  </si>
  <si>
    <t>48490004</t>
  </si>
  <si>
    <t>Nízkoteplotní venkovní jednotka TČ 16 kW split pouze pro vytápění  s inventorem, 3-400 V, výkon: A7/W35: 16 kW, A7/W45: 15,2 kW,inventorem řízený kompresor a výparník, vytápění až do venkovní teploty -25 °C</t>
  </si>
  <si>
    <t xml:space="preserve">ref. výrobek: tepelné čerpadlo Daikin ALTHERMA LT 16 kW </t>
  </si>
  <si>
    <t xml:space="preserve">ref. výrobek: vnitřní jednotka typ EHBH16CB9W </t>
  </si>
  <si>
    <t>ref. výrobek: venkovní jednotka typ ERLQ016CW1</t>
  </si>
  <si>
    <t>48490005</t>
  </si>
  <si>
    <t>Uvedení do provozu</t>
  </si>
  <si>
    <t>48490006</t>
  </si>
  <si>
    <t>Měděné potrubí chladiva s tepelnou izolací tepelná izolovaná měď 5/8" (12 m)</t>
  </si>
  <si>
    <t>48490007</t>
  </si>
  <si>
    <t>Měděné potrubí chladiva s tepelnou izolací tepelná izolovaná měď 3/8" (12 m)</t>
  </si>
  <si>
    <t>48490008</t>
  </si>
  <si>
    <t>Opláštění obalem s UV stabilitou</t>
  </si>
  <si>
    <t>54190001</t>
  </si>
  <si>
    <t>Tlaková expanzní nádoba s membránou objem 200 litrů, max. provozní tlak: 6bar, šedá</t>
  </si>
  <si>
    <t>54190002</t>
  </si>
  <si>
    <t>Vyrovnávací zásobník topné vody pro tepelná čerpadla, akumulační objem 500 l, 3 bary,D 760 mm</t>
  </si>
  <si>
    <t>998732201R00</t>
  </si>
  <si>
    <t>Přesun hmot pro strojovny, výšky do 6 m</t>
  </si>
  <si>
    <t>733</t>
  </si>
  <si>
    <t>Rozvod potrubí</t>
  </si>
  <si>
    <t>722181214RT4</t>
  </si>
  <si>
    <t>Izolace návleková z pěnového polystyrenu tl.izolace 20 mm, d 12x1 mm</t>
  </si>
  <si>
    <t>722181214RT5</t>
  </si>
  <si>
    <t>Izolace návleková z pěnového polystyrenu tl.izolace 20 mm, d 15x1 mm</t>
  </si>
  <si>
    <t>722181214RT6</t>
  </si>
  <si>
    <t>Izolace návleková z pěnového polystyrenu tl.izolace 20 mm, d 18x1 mm</t>
  </si>
  <si>
    <t>722181214RT7</t>
  </si>
  <si>
    <t>Izolace návleková z pěnového polystyrenu tl.izolace 20 mm, d 22x1 mm</t>
  </si>
  <si>
    <t>722181215RT9</t>
  </si>
  <si>
    <t>Izolace návleková z pěnového polystyrenu tl.izolace 25 mm, d 28x1,5 mm</t>
  </si>
  <si>
    <t>733110803R00</t>
  </si>
  <si>
    <t>Demontáž potrubí ocelového závitového do DN 15</t>
  </si>
  <si>
    <t>733110806R00</t>
  </si>
  <si>
    <t>Demontáž potrubí ocelového závitového do DN 15-32</t>
  </si>
  <si>
    <t>733110808R00</t>
  </si>
  <si>
    <t>Demontáž potrubí ocelového závitového do DN 32-50</t>
  </si>
  <si>
    <t>733140811R00</t>
  </si>
  <si>
    <t>Odřezání odvzdušňovací nádoby</t>
  </si>
  <si>
    <t>733163101R00</t>
  </si>
  <si>
    <t>Potrubí z měděných trubek D 12 x 1,0 mm</t>
  </si>
  <si>
    <t>733163102R00</t>
  </si>
  <si>
    <t>Potrubí z měděných trubek D 15 x 1,0 mm</t>
  </si>
  <si>
    <t>733163103R00</t>
  </si>
  <si>
    <t>Potrubí z měděných trubek D 18 x 1,0 mm</t>
  </si>
  <si>
    <t>733163104R00</t>
  </si>
  <si>
    <t>Potrubí z měděných trubek D 22 x 1 ,0mm</t>
  </si>
  <si>
    <t>733163105R00</t>
  </si>
  <si>
    <t>Potrubí z měděných trubek D 28 x 1,5 mm</t>
  </si>
  <si>
    <t>733163106R00</t>
  </si>
  <si>
    <t>Potrubí z měděných trubek D 35 x 1,5 mm</t>
  </si>
  <si>
    <t>733163107R00</t>
  </si>
  <si>
    <t>Potrubí z měděných trubek D 42 x 1,5 mm</t>
  </si>
  <si>
    <t>733163108R00</t>
  </si>
  <si>
    <t>Potrubí z měděných trubek D 54 x 2,0 mm</t>
  </si>
  <si>
    <t>733190801R00</t>
  </si>
  <si>
    <t>Odřezání potrubních objímek dvojitých do DN 50</t>
  </si>
  <si>
    <t>733191000</t>
  </si>
  <si>
    <t>Uchycení potrubí- zámečnické výrobky, třmenové držáky, strojovna</t>
  </si>
  <si>
    <t>733191111R00</t>
  </si>
  <si>
    <t>Manžety prostupové pro trubky do DN 20</t>
  </si>
  <si>
    <t>733191112R00</t>
  </si>
  <si>
    <t>Manžety prostupové pro trubky do DN 32</t>
  </si>
  <si>
    <t>733193810R00</t>
  </si>
  <si>
    <t>Rozřezání konzol pro potrubí</t>
  </si>
  <si>
    <t>733224221U00</t>
  </si>
  <si>
    <t>Příplatek za zhotovení přípojky z trub měděných do 12 x 1 mm</t>
  </si>
  <si>
    <t>733224222</t>
  </si>
  <si>
    <t>Příplatek za zhotovení přípojky z trub měděných do 15 x 1 mm</t>
  </si>
  <si>
    <t>733224223</t>
  </si>
  <si>
    <t>Příplatek za zhotovení přípojky z trub měděných do 18 x 1 mm</t>
  </si>
  <si>
    <t>733224225</t>
  </si>
  <si>
    <t>Příplatek za zhotovení přípojky z trub měděných do 28 x 1,5 mm</t>
  </si>
  <si>
    <t>733224226</t>
  </si>
  <si>
    <t>Příplatek za zhotovení přípojky z trub měděných do 35 x 1,5 mm</t>
  </si>
  <si>
    <t>733224227</t>
  </si>
  <si>
    <t>Příplatek za zhotovení přípojky z trub měděných do 42 x 1,5 mm</t>
  </si>
  <si>
    <t>733224228</t>
  </si>
  <si>
    <t>Příplatek za zhotovení přípojky z trub měděných do  54 x 2,0 mm</t>
  </si>
  <si>
    <t>733291101U00</t>
  </si>
  <si>
    <t>Zkouška těsnosti potrubí Cu -D 35x1,5</t>
  </si>
  <si>
    <t>733291102U00</t>
  </si>
  <si>
    <t>Zkouška těsnosti potrubí Cu -D 64x2,0</t>
  </si>
  <si>
    <t>733890801R00</t>
  </si>
  <si>
    <t>Přemístění vybouraných hmot - potrubí, H do 6 m</t>
  </si>
  <si>
    <t>998733201R00</t>
  </si>
  <si>
    <t>Přesun hmot pro rozvody potrubí, výšky do 6 m</t>
  </si>
  <si>
    <t>734</t>
  </si>
  <si>
    <t>Armatury</t>
  </si>
  <si>
    <t>734200811R00</t>
  </si>
  <si>
    <t>Demontáž armatur s 1závitem do G 1/2</t>
  </si>
  <si>
    <t>734200821R00</t>
  </si>
  <si>
    <t>Demontáž armatur se 2závity do G 1/2</t>
  </si>
  <si>
    <t>734200823R00</t>
  </si>
  <si>
    <t>Demontáž armatur se 2závity do G 6/4</t>
  </si>
  <si>
    <t>734209103R00</t>
  </si>
  <si>
    <t>Montáž armatur závitových,s 1závitem, G 1/2</t>
  </si>
  <si>
    <t>734209113R00</t>
  </si>
  <si>
    <t>Montáž armatur závitových,se 2závity, G 1/2 (DN 15)</t>
  </si>
  <si>
    <t>734209114R00</t>
  </si>
  <si>
    <t>Montáž armatur závitových,se 2závity, G 3/4 (DN 20)</t>
  </si>
  <si>
    <t>734209115R00</t>
  </si>
  <si>
    <t>Montáž armatur závitových,se 2závity, G 1 (DN 25)</t>
  </si>
  <si>
    <t>734209116R00</t>
  </si>
  <si>
    <t>Montáž armatur závitových,se 2závity, G 5/4 (DN 32)</t>
  </si>
  <si>
    <t>734209117R00</t>
  </si>
  <si>
    <t>Montáž armatur závitových,se 2závity, G 6/4 (DN 40)</t>
  </si>
  <si>
    <t>734209118R00</t>
  </si>
  <si>
    <t>Montáž armatur závitových,se 2závity, G 2" (DN 50)</t>
  </si>
  <si>
    <t>734209125R00</t>
  </si>
  <si>
    <t>Montáž armatur závitových,se 3závity, G 1</t>
  </si>
  <si>
    <t>734209126R00</t>
  </si>
  <si>
    <t>Montáž armatur závitových,se 3závity, G 5/4</t>
  </si>
  <si>
    <t>734215133R00</t>
  </si>
  <si>
    <t>Ventil odvzdušňovací automat. DN 15</t>
  </si>
  <si>
    <t>734226212R00</t>
  </si>
  <si>
    <t>Ventil term.přímý,vnitřní závit s přednastavením 1-8(2 k) bez termostat. hlavice DN 15</t>
  </si>
  <si>
    <t>734235122R00</t>
  </si>
  <si>
    <t>Kohout kulový,2xvnitřní závit PN 42 do 185°C DN 20</t>
  </si>
  <si>
    <t>734235123R00</t>
  </si>
  <si>
    <t>Kohout kulový,2xvnitřní závit PN 42 do 185°C DN 25</t>
  </si>
  <si>
    <t>734235124</t>
  </si>
  <si>
    <t>Kohout kulový,2xvnitřní závit PN 42 do 185°C DN 32</t>
  </si>
  <si>
    <t>734235125</t>
  </si>
  <si>
    <t>Kohout kulový,2xvnitřní závit PN 42 do 185°C DN 40</t>
  </si>
  <si>
    <t>734235126</t>
  </si>
  <si>
    <t>Kohout kulový,2xvnitřní závit PN 42 do 185°C DN 50</t>
  </si>
  <si>
    <t>734245124R00</t>
  </si>
  <si>
    <t>Ventil zpětný, DN 32</t>
  </si>
  <si>
    <t>734245125R00</t>
  </si>
  <si>
    <t>Ventil zpětný, DN 40</t>
  </si>
  <si>
    <t>734261225R00</t>
  </si>
  <si>
    <t>Šroubení topenářské  přímé, PN 16 do 120°C G 1"</t>
  </si>
  <si>
    <t>734261226R00</t>
  </si>
  <si>
    <t>Šroubení topenářské  přímé, PN 16 do 120°C G 5/4"</t>
  </si>
  <si>
    <t>734261227R00</t>
  </si>
  <si>
    <t>Šroubení topenářské  přímé, PN 16 do 120°C G 6/4"</t>
  </si>
  <si>
    <t>734266222R00</t>
  </si>
  <si>
    <t>Šroubení reg.přímé s vypouštěním DN 15</t>
  </si>
  <si>
    <t>734266771R00</t>
  </si>
  <si>
    <t>Šroubení svěrné na měd  12x1 mm</t>
  </si>
  <si>
    <t>734266772R00</t>
  </si>
  <si>
    <t>Šroubení svěrné na měď  15x1 mm</t>
  </si>
  <si>
    <t>734266773R00</t>
  </si>
  <si>
    <t>Šroubení svěrné na měď  18x1 mm</t>
  </si>
  <si>
    <t>734295214R00</t>
  </si>
  <si>
    <t>Filtr, vnitřní-vnitřní závit DN 32</t>
  </si>
  <si>
    <t>734295321R00</t>
  </si>
  <si>
    <t>Kohout kul.vypouštěcí,komplet, G 1/2"</t>
  </si>
  <si>
    <t>734410811R00</t>
  </si>
  <si>
    <t>Demontáž teploměrů</t>
  </si>
  <si>
    <t>734411152</t>
  </si>
  <si>
    <t>Termomanometr D 80 mm vč. zpětné klapky 1/4"x1/2"  0-6 bar</t>
  </si>
  <si>
    <t>734411153</t>
  </si>
  <si>
    <t>Manometr radiální D 63 mm, spodní napojení 0-6 bar se zpětnou klapkou</t>
  </si>
  <si>
    <t>734419111R00</t>
  </si>
  <si>
    <t>Montáž teploměru a tlakoměru</t>
  </si>
  <si>
    <t>734420811R00</t>
  </si>
  <si>
    <t>Demontáž tlakoměrů</t>
  </si>
  <si>
    <t>734421101</t>
  </si>
  <si>
    <t>Kondenzační smyčka zahnutá</t>
  </si>
  <si>
    <t>734421103</t>
  </si>
  <si>
    <t>Manometrický kohout niklovaný G 1/2"</t>
  </si>
  <si>
    <t>734494213R00</t>
  </si>
  <si>
    <t>Návarky s trubkovým závitem G 1/2</t>
  </si>
  <si>
    <t>734890801R00</t>
  </si>
  <si>
    <t>Přemístění demontovaných hmot - armatur, H do 6 m</t>
  </si>
  <si>
    <t>55110710</t>
  </si>
  <si>
    <t>Připojovací šroubení regulační pro tělesa VK přímé s vypouštěním G 1/2"</t>
  </si>
  <si>
    <t>55110712</t>
  </si>
  <si>
    <t>Krytka plastová pro regul. šroubení univerzální bílá</t>
  </si>
  <si>
    <t>55110812</t>
  </si>
  <si>
    <t>Termostatická hlavice zabezpečena 2 šrouby v matici (proti zcizení) teplotní rozsah 6-28°C</t>
  </si>
  <si>
    <t>55110814</t>
  </si>
  <si>
    <t>Integrovaná armatura pro trubková a designová  tělesa přímá vč. Termostatické hlavice</t>
  </si>
  <si>
    <t>55110815</t>
  </si>
  <si>
    <t>Krytka armatury HM univerzální bílá</t>
  </si>
  <si>
    <t>55112421</t>
  </si>
  <si>
    <t>Gumový kompenzátor závitový G 5/4"</t>
  </si>
  <si>
    <t>55112422</t>
  </si>
  <si>
    <t>Gumový kompenzátor závitový G 6/4"</t>
  </si>
  <si>
    <t>55123504</t>
  </si>
  <si>
    <t>Smyčkový regulační ventil s měřící sadou SRV DN 32 (5/4")</t>
  </si>
  <si>
    <t>55123505</t>
  </si>
  <si>
    <t>Smyčkový regulační ventil s měřící sadou SRV DN 40 (6/4")</t>
  </si>
  <si>
    <t>55125101</t>
  </si>
  <si>
    <t>Třícestná směšovací armatura se servopohonem DN 25, Kv=10,zdvih 5,5mm</t>
  </si>
  <si>
    <t>55125104</t>
  </si>
  <si>
    <t>Třícestná směšovací armatura se servopohonem DN 32, Kv=16,zdvih 5,5mm</t>
  </si>
  <si>
    <t>55145003</t>
  </si>
  <si>
    <t>Kulový kohout DN 25 (1") se zajištěním v otevřené poloze</t>
  </si>
  <si>
    <t>55146100</t>
  </si>
  <si>
    <t>Odlučovač nečistot s magnetem,k oddělení nečistot v otop. systémech G 1" vč. uzav. armatur</t>
  </si>
  <si>
    <t>998734201R00</t>
  </si>
  <si>
    <t>Přesun hmot pro armatury, výšky do 6 m</t>
  </si>
  <si>
    <t>735</t>
  </si>
  <si>
    <t>Otopná tělesa</t>
  </si>
  <si>
    <t>735000912R00</t>
  </si>
  <si>
    <t>Vyregulování ventilů s termost hlavicí</t>
  </si>
  <si>
    <t>735121810R00</t>
  </si>
  <si>
    <t>Demontáž otopných těles ocelových článkových</t>
  </si>
  <si>
    <t>735159110R00</t>
  </si>
  <si>
    <t>Montáž panelových těles 1řadých do délky 1500 mm</t>
  </si>
  <si>
    <t>735159210R00</t>
  </si>
  <si>
    <t>Montáž panelových těles 2řadých do délky 1140 mm</t>
  </si>
  <si>
    <t>735159230R00</t>
  </si>
  <si>
    <t>Montáž panelových těles 2řadých do délky 1980 mm</t>
  </si>
  <si>
    <t>735159330R00</t>
  </si>
  <si>
    <t>Montáž panelových těles 3řadých do délky 1980 mm</t>
  </si>
  <si>
    <t>735179110R00</t>
  </si>
  <si>
    <t>Montáž otopných těles koupelnových (žebříků)</t>
  </si>
  <si>
    <t>735291800R00</t>
  </si>
  <si>
    <t>Demontáž konzol otopných těles do odpadu</t>
  </si>
  <si>
    <t>735419106</t>
  </si>
  <si>
    <t>Montáž designových otopných těles přes 1290 do 2040 mm</t>
  </si>
  <si>
    <t>735494811R00</t>
  </si>
  <si>
    <t>Vypuštění vody z otopných těles</t>
  </si>
  <si>
    <t>735890801R00</t>
  </si>
  <si>
    <t>Přemístění demont. hmot - otop. těles, H do 6 m</t>
  </si>
  <si>
    <t>48452750</t>
  </si>
  <si>
    <t>Otopná tělesa panelová VK 11 jednodesková s 1 přídavnou plochou, výšky 900 mm, délky 400 mm</t>
  </si>
  <si>
    <t>48452751</t>
  </si>
  <si>
    <t>Otopná tělesa panelová VK 21 dvoudesková s 1 přídavnou plochou, výšky 600 mm, délky 600 mm</t>
  </si>
  <si>
    <t>48452752</t>
  </si>
  <si>
    <t>Otopná tělesa panelová VK 21 dvoudesková s 1 přídavnou plochou, výšky 900 mm, délky 500 mm</t>
  </si>
  <si>
    <t>48452753</t>
  </si>
  <si>
    <t>Otopná tělesa panelová VK 21 dvoudesková s 1 přídavnou plochou, výšky 900 mm, délky 600 mm</t>
  </si>
  <si>
    <t>48452754</t>
  </si>
  <si>
    <t>Otopná tělesa panelová VK 21 dvoudesková s 1 přídavnou plochou, výšky 900 mm, délky 700 mm</t>
  </si>
  <si>
    <t>48452755</t>
  </si>
  <si>
    <t>Otopná tělesa panelová VK 21 dvoudesková s 1 přídavnou plochou, výšky 900 mm, délky 1000 mm</t>
  </si>
  <si>
    <t>48452756</t>
  </si>
  <si>
    <t>Otopná tělesa panelová VK 22 dvoudesková s 2 přídavn. plochami, výšky 600 mm, délky 1100 mm</t>
  </si>
  <si>
    <t>48452757</t>
  </si>
  <si>
    <t>Otopná tělesa panelová VK 22 dvoudesková s 2 přídavn. plochami, výšky 600 mm, délky 1600 mm</t>
  </si>
  <si>
    <t>48452758</t>
  </si>
  <si>
    <t>Otopná tělesa panelová VK 22 dvoudesková s 2 přídavn. plochami, výšky 900 mm, délky 800 mm</t>
  </si>
  <si>
    <t>48452760</t>
  </si>
  <si>
    <t>Otopná tělesa panelová KL 11 jednodesková s 1 přídavnou plochou, výšky 900 mm, délky 500 mm</t>
  </si>
  <si>
    <t>48452761</t>
  </si>
  <si>
    <t>Otopná tělesa panelová KL 11 jednodesková s 1 přídavnou plochou, výšky 900 mm, délky 800 mm</t>
  </si>
  <si>
    <t>48452762</t>
  </si>
  <si>
    <t>Otopná tělesa panelová KL 21 dvoudesková s 1 přídavnou plochou, výšky 700 mm, délky 1100 mm</t>
  </si>
  <si>
    <t>48452763</t>
  </si>
  <si>
    <t>Otopná tělesa panelová KL 21 dvoudesková s 1 přídavnou plochou, výšky 700 mm, délky 1600 mm</t>
  </si>
  <si>
    <t>48452764</t>
  </si>
  <si>
    <t>Otopná tělesa panelová KL 21 dvoudesková s 1 přídavnou plochou, výšky 900 mm, délky 1000 mm</t>
  </si>
  <si>
    <t>48452765</t>
  </si>
  <si>
    <t>Otopná tělesa panelová KL 22 dvoudesková s 2 přídavn.plochami, výšky 700 mm, délky 1600 mm</t>
  </si>
  <si>
    <t>48452766</t>
  </si>
  <si>
    <t>Otopná tělesa panelová KL 22 dvoudesková s 2 přídavn.plochami, výšky 900 mm, délky 1200 mm</t>
  </si>
  <si>
    <t>48452767</t>
  </si>
  <si>
    <t>Desková otopná tělesa dvoudesková bez přídavné přestup.plochy typ 20S,výšky 700 mm, délky 1000 mm</t>
  </si>
  <si>
    <t>326</t>
  </si>
  <si>
    <t>48452768</t>
  </si>
  <si>
    <t>Desková otopná tělesa dvoudesková bez přídavné přestup.plochy typ 20S,výšky 900 mm, délky 1100 mm</t>
  </si>
  <si>
    <t>328</t>
  </si>
  <si>
    <t>48452769</t>
  </si>
  <si>
    <t>Desková otopná tělesa dvoudesková bez přídavné přestup.plochy typ 20S,výšky 900 mm, délky 1200 mm</t>
  </si>
  <si>
    <t>330</t>
  </si>
  <si>
    <t>48452770</t>
  </si>
  <si>
    <t>Desková otopná tělesa dvoudesková bez přídavné přestup.plochy typ 20S,výšky 700 mm, délky 800 mm</t>
  </si>
  <si>
    <t>332</t>
  </si>
  <si>
    <t>48452771</t>
  </si>
  <si>
    <t>Desková otopná tělesa dvoudesková bez přídavné přestup.plochy typ 20S,výšky 700 mm, délky 1400 mm</t>
  </si>
  <si>
    <t>334</t>
  </si>
  <si>
    <t>48452772</t>
  </si>
  <si>
    <t>Desková otopná tělesa třídesková bez přídavné přestup.plochy typ 30,výšky 700 mm, délky 1600 mm</t>
  </si>
  <si>
    <t>336</t>
  </si>
  <si>
    <t>48452773</t>
  </si>
  <si>
    <t>Trubkové otopné těleso upravené pro spodní středové připojení KLMM 1810x750 mm</t>
  </si>
  <si>
    <t>338</t>
  </si>
  <si>
    <t>48452774</t>
  </si>
  <si>
    <t>Designová otopná tělesa se svisle orientov.profily typ vertikal, výška 1800 mm, délka  514mm</t>
  </si>
  <si>
    <t>340</t>
  </si>
  <si>
    <t>48452775</t>
  </si>
  <si>
    <t>Designová otopná tělesa se svisle orientov.profily typ vertikal, výška 1800 mm, délka  588mm</t>
  </si>
  <si>
    <t>342</t>
  </si>
  <si>
    <t>48452776</t>
  </si>
  <si>
    <t>Designová otopná tělesa se svisle orientov.profily typ vertikal,výška 1800 mm, délka  884 mm</t>
  </si>
  <si>
    <t>344</t>
  </si>
  <si>
    <t>998735201R00</t>
  </si>
  <si>
    <t>Přesun hmot pro otopná tělesa, výšky do 6 m</t>
  </si>
  <si>
    <t>346</t>
  </si>
  <si>
    <t>Nátěry</t>
  </si>
  <si>
    <t>783424340R00</t>
  </si>
  <si>
    <t>Nátěr syntet. potrubí do DN 50 mm  Z+2x +1x email</t>
  </si>
  <si>
    <t>348</t>
  </si>
  <si>
    <t>900</t>
  </si>
  <si>
    <t>90004</t>
  </si>
  <si>
    <t>Výpomocné  práce HSV  pro ÚT</t>
  </si>
  <si>
    <t>356</t>
  </si>
  <si>
    <t>D96</t>
  </si>
  <si>
    <t>Přesuny suti a vybouraných hmot</t>
  </si>
  <si>
    <t>979081111R00</t>
  </si>
  <si>
    <t>Odvoz suti související s prof. UT, vč.naložení a složení, vč.likvidace zákonným způsobem</t>
  </si>
  <si>
    <t>358</t>
  </si>
  <si>
    <t xml:space="preserve">Vzdálenost na skládku dle dispozic uchazeče.    </t>
  </si>
  <si>
    <t>Likvidace suti dle platné legislativy.</t>
  </si>
  <si>
    <t>8,312</t>
  </si>
  <si>
    <t>09 - EI</t>
  </si>
  <si>
    <t>D2 - 1. Elektroinstalace</t>
  </si>
  <si>
    <t>D3 - 2. Rozvaděče</t>
  </si>
  <si>
    <t>D4 - 3. Ukončení vodičů</t>
  </si>
  <si>
    <t>D5 - 4. Hromosvod, uzemnění</t>
  </si>
  <si>
    <t>D6 - 5. Svítidla</t>
  </si>
  <si>
    <t xml:space="preserve">D7 - 6. Zemní práce </t>
  </si>
  <si>
    <t>D8 - 7. Domácí telefon</t>
  </si>
  <si>
    <t>D9 - 8. Datové rozvody</t>
  </si>
  <si>
    <t>D10 - 9. Kamerový systém IP</t>
  </si>
  <si>
    <t>D11 - 10. Anténní systém STA + vysílačka</t>
  </si>
  <si>
    <t>D12 - 11. Elektrická zabezpečovací signalizace EZS</t>
  </si>
  <si>
    <t>D13 - 12. HZS</t>
  </si>
  <si>
    <t>1. Elektroinstalace</t>
  </si>
  <si>
    <t>Pol27</t>
  </si>
  <si>
    <t>Vodič CY4 žl.zel.</t>
  </si>
  <si>
    <t>Pol28</t>
  </si>
  <si>
    <t>Vodič CY6 žl.zel.</t>
  </si>
  <si>
    <t>Pol29</t>
  </si>
  <si>
    <t>Vodič CY10 žl.zel.</t>
  </si>
  <si>
    <t>Pol30</t>
  </si>
  <si>
    <t>Vodič CY16 žl.zel.</t>
  </si>
  <si>
    <t>Pol31</t>
  </si>
  <si>
    <t>Vodič CYA25 žl.zel.</t>
  </si>
  <si>
    <t>Pol32</t>
  </si>
  <si>
    <t>Kabel CYKY 3Jx1,5</t>
  </si>
  <si>
    <t>Pol33</t>
  </si>
  <si>
    <t>Kabel CYKY 3Jx2,5</t>
  </si>
  <si>
    <t>Pol34</t>
  </si>
  <si>
    <t>Kabel CYKY 4x2,5</t>
  </si>
  <si>
    <t>Pol35</t>
  </si>
  <si>
    <t>Kabel CYKY 4Jx35</t>
  </si>
  <si>
    <t>Pol36</t>
  </si>
  <si>
    <t>Kabel CYKY 5Jx4</t>
  </si>
  <si>
    <t>Pol37</t>
  </si>
  <si>
    <t>Kabel CYKY 5Jx6</t>
  </si>
  <si>
    <t>Pol38</t>
  </si>
  <si>
    <t>Kabel CYKY 5Jx10</t>
  </si>
  <si>
    <t>Pol39</t>
  </si>
  <si>
    <t>Kabel CYKY 5Jx16</t>
  </si>
  <si>
    <t>Pol40</t>
  </si>
  <si>
    <t>Kabel CYKY 5Jx25</t>
  </si>
  <si>
    <t>Pol41</t>
  </si>
  <si>
    <t>CSKH-V180 P30-R 3Jx1,5 B2ca s1 d1</t>
  </si>
  <si>
    <t>Pol42</t>
  </si>
  <si>
    <t>Kabel JYTY 4x1</t>
  </si>
  <si>
    <t>Pol43</t>
  </si>
  <si>
    <t>Trubka tuhá PVC o20 včetně příchytek</t>
  </si>
  <si>
    <t>Pol44</t>
  </si>
  <si>
    <t>Trubka tuhá PVC o25 včetně příchytek</t>
  </si>
  <si>
    <t>Pol45</t>
  </si>
  <si>
    <t>Trubka tuhá PVC o40 včetně příchytek</t>
  </si>
  <si>
    <t>Pol46</t>
  </si>
  <si>
    <t>Trubka ohebná PVC o20, vysoká pevnost</t>
  </si>
  <si>
    <t>Pol47</t>
  </si>
  <si>
    <t>Trubka ohebná PVC o25, vysoká pevnost</t>
  </si>
  <si>
    <t>Pol48</t>
  </si>
  <si>
    <t>Trubka ohebná PVC o40, vysoká pevnost</t>
  </si>
  <si>
    <t>Pol49</t>
  </si>
  <si>
    <t>Trubka KOPOFLEX o40</t>
  </si>
  <si>
    <t>Pol50</t>
  </si>
  <si>
    <t>Trubka KOPOFLEX o120</t>
  </si>
  <si>
    <t>Pol51</t>
  </si>
  <si>
    <t>Kabelová drátěný žlab 100x100 včetně podpěr, spojek apod</t>
  </si>
  <si>
    <t>Pol52</t>
  </si>
  <si>
    <t>Kabelová drátěný žlab 300x100 včetně podpěr, spojek apod</t>
  </si>
  <si>
    <t>Pol53</t>
  </si>
  <si>
    <t>Parapetní žlab 170/70 včetně kovové přepážky, víka a příslušenství</t>
  </si>
  <si>
    <t>Pol54</t>
  </si>
  <si>
    <t>Krabice přístrojová KP68</t>
  </si>
  <si>
    <t>Pol55</t>
  </si>
  <si>
    <t>Krabice rozvodná KR 68</t>
  </si>
  <si>
    <t>Pol56</t>
  </si>
  <si>
    <t>Krabice rozvodná KR 97</t>
  </si>
  <si>
    <t>Pol57</t>
  </si>
  <si>
    <t>Krabice do vlhka ACIDUR</t>
  </si>
  <si>
    <t>Pol58</t>
  </si>
  <si>
    <t>Krabice KO 68</t>
  </si>
  <si>
    <t>Pol59</t>
  </si>
  <si>
    <t>spínač č.1, bílý, IP20</t>
  </si>
  <si>
    <t>Pol60</t>
  </si>
  <si>
    <t>spínač č.1, bílý, IP44</t>
  </si>
  <si>
    <t>Pol61</t>
  </si>
  <si>
    <t>spínač č.5, bílý, IP20</t>
  </si>
  <si>
    <t>Pol62</t>
  </si>
  <si>
    <t>spínač č.5, bílý, IP44</t>
  </si>
  <si>
    <t>Pol63</t>
  </si>
  <si>
    <t>spínač č.6, bílý, IP20</t>
  </si>
  <si>
    <t>Pol64</t>
  </si>
  <si>
    <t>spínač č.6, bílý, IP44</t>
  </si>
  <si>
    <t>Pol65</t>
  </si>
  <si>
    <t>Vypínač vačkový 3f 25A/400V</t>
  </si>
  <si>
    <t>Pol66</t>
  </si>
  <si>
    <t>Zásuvka 400V/32A 5. pól.</t>
  </si>
  <si>
    <t>Pol67</t>
  </si>
  <si>
    <t>spínač plátna bílý, IP20</t>
  </si>
  <si>
    <t>Pol68</t>
  </si>
  <si>
    <t>tlačítko se signálkou, bílé, IP20</t>
  </si>
  <si>
    <t>Pol69</t>
  </si>
  <si>
    <t>zásuvka 230V/16A bílá, IP20</t>
  </si>
  <si>
    <t>Pol70</t>
  </si>
  <si>
    <t>zásuvka 230V/16A bílá, IP44</t>
  </si>
  <si>
    <t>Pol71</t>
  </si>
  <si>
    <t>zásuvka 230V/16A bílá s přep.ochranou, IP20</t>
  </si>
  <si>
    <t>Pol72</t>
  </si>
  <si>
    <t>Zásuvková skříň 3x16A/230V, 1x16+1x32A/400V, plastové provedení IP65</t>
  </si>
  <si>
    <t>Pol73</t>
  </si>
  <si>
    <t>Podlahová krabice - PODLAHOVÁ KRABICE 18 MODULŮ (3x230V/16A+1x230V/16A S 3st.PŘEP.OCHRANY + 4xRJ45)</t>
  </si>
  <si>
    <t>Pol74</t>
  </si>
  <si>
    <t>Infrapasivní čidlo</t>
  </si>
  <si>
    <t>Pol75</t>
  </si>
  <si>
    <t>Prostorový termostat programovatelný EURO</t>
  </si>
  <si>
    <t>Pol76</t>
  </si>
  <si>
    <t>Soumrakové čidlo</t>
  </si>
  <si>
    <t>Pol77</t>
  </si>
  <si>
    <t>Osoušeč rukou – Bodové trysky pro rychlejší osušení, Tryskový vysoušeč SMART, Napětí: AC 220-240 V, Záruční doba: 5 roky Rozměry (v/š/h): 735x359x305 mm Čistá hmotnost: 8,2 kg Ohřev vzduchu: ANO Instalace: Nástěnná Jistící prvky: Ochrana proti přehřátí, n</t>
  </si>
  <si>
    <t>Pol78</t>
  </si>
  <si>
    <t>Bernard svorka vč. Cu pásku</t>
  </si>
  <si>
    <t>Pol79</t>
  </si>
  <si>
    <t>Tlačítko ve skříňce, centrál stop, IP20</t>
  </si>
  <si>
    <t>Pol80</t>
  </si>
  <si>
    <t>Tlačítko ve skříňce, total stop, IP20</t>
  </si>
  <si>
    <t>Pol81</t>
  </si>
  <si>
    <t>Požární ucpávka, utěsnění kompletní s odolností dle PBŘS</t>
  </si>
  <si>
    <t>2. Rozvaděče</t>
  </si>
  <si>
    <t>Pol82</t>
  </si>
  <si>
    <t>úprava stávajícího elektroměrového rozvaděče – doplnění HDO ke stávajícímu odběru 3/200A, 1x nové odběrné místo 3/80A + hdo</t>
  </si>
  <si>
    <t>Pol83</t>
  </si>
  <si>
    <t>Rozvaděč R1 dle schéma</t>
  </si>
  <si>
    <t>Pol84</t>
  </si>
  <si>
    <t>Rozvaděč R2 dle schéma</t>
  </si>
  <si>
    <t>Pol85</t>
  </si>
  <si>
    <t>Rozvaděč RH dle schéma</t>
  </si>
  <si>
    <t>Pol86</t>
  </si>
  <si>
    <t>Rozvaděč RTČ dle schéma</t>
  </si>
  <si>
    <t>Pol87</t>
  </si>
  <si>
    <t>Krabice 200x200, IP67, včetně pojistkové sady a 3f zásuvky</t>
  </si>
  <si>
    <t>Pol88</t>
  </si>
  <si>
    <t>Svorkovnice hl. pospojování</t>
  </si>
  <si>
    <t>3. Ukončení vodičů</t>
  </si>
  <si>
    <t>Pol89</t>
  </si>
  <si>
    <t>Ukončení vodičů v rozvaděči – do 3x2,5</t>
  </si>
  <si>
    <t>Pol90</t>
  </si>
  <si>
    <t>Ukončení vodičů v rozvaděči – do 5x4</t>
  </si>
  <si>
    <t>Pol91</t>
  </si>
  <si>
    <t>Ukončení vodičů v rozvaděči – do 5x6</t>
  </si>
  <si>
    <t>Pol92</t>
  </si>
  <si>
    <t>Ukončení vodičů v rozvaděči – do 5x16</t>
  </si>
  <si>
    <t>Pol93</t>
  </si>
  <si>
    <t>Ukončení vodičů v rozvaděči – do 5x35</t>
  </si>
  <si>
    <t>Pol94</t>
  </si>
  <si>
    <t>Ukončení vodičů v rozvaděči – do 4x120</t>
  </si>
  <si>
    <t>Pol95</t>
  </si>
  <si>
    <t>Ukončení vodičů v rozvaděči – do 4x240</t>
  </si>
  <si>
    <t>4. Hromosvod, uzemnění</t>
  </si>
  <si>
    <t>Pol96</t>
  </si>
  <si>
    <t>Pásek FeZn 30/4</t>
  </si>
  <si>
    <t>Pol97</t>
  </si>
  <si>
    <t>Vodič AlMgSi 8 včetně podpěr</t>
  </si>
  <si>
    <t>Pol98</t>
  </si>
  <si>
    <t>Vodič FeZn 10 včetně svorek</t>
  </si>
  <si>
    <t>Pol99</t>
  </si>
  <si>
    <t>Drátový Jímač vč.svorek</t>
  </si>
  <si>
    <t>Pol100</t>
  </si>
  <si>
    <t>Izolovaný jímač k STA včetně svorek</t>
  </si>
  <si>
    <t>Pol101</t>
  </si>
  <si>
    <t>Jímací tyč  dl.2m  vč.podstavce</t>
  </si>
  <si>
    <t>Pol102</t>
  </si>
  <si>
    <t>Označovací štítek</t>
  </si>
  <si>
    <t>Pol103</t>
  </si>
  <si>
    <t>Ochranný úhelník OÚ vč. držáků</t>
  </si>
  <si>
    <t>Pol104</t>
  </si>
  <si>
    <t>Svorka SS</t>
  </si>
  <si>
    <t>Pol105</t>
  </si>
  <si>
    <t>SP1</t>
  </si>
  <si>
    <t>Pol106</t>
  </si>
  <si>
    <t>SO</t>
  </si>
  <si>
    <t>Pol107</t>
  </si>
  <si>
    <t>SZ</t>
  </si>
  <si>
    <t>Pol108</t>
  </si>
  <si>
    <t>SR 02</t>
  </si>
  <si>
    <t>Pol109</t>
  </si>
  <si>
    <t>SR 03</t>
  </si>
  <si>
    <t>Pol110</t>
  </si>
  <si>
    <t>Antikorozní nátěr zemního spoje</t>
  </si>
  <si>
    <t>5. Svítidla</t>
  </si>
  <si>
    <t>Pol111</t>
  </si>
  <si>
    <t>S1 - svítidlo LED, přisazené, 30-40W, IP44, EVG</t>
  </si>
  <si>
    <t>Pol112</t>
  </si>
  <si>
    <t>S2 - svítidlo LED, přisazené, 30-50W, IP44, EVG</t>
  </si>
  <si>
    <t>Pol113</t>
  </si>
  <si>
    <t>S3 - svítidlo LED, přisazené, 20-40W, IP20, EVG</t>
  </si>
  <si>
    <t>Pol114</t>
  </si>
  <si>
    <t>S4 - svítidlo LED, přisazené, 30-50W, IP20, EVG</t>
  </si>
  <si>
    <t>Pol115</t>
  </si>
  <si>
    <t>S5 - svítidlo LED čtvercové, přisazené 600x600, 40-80W, IP20, EVG</t>
  </si>
  <si>
    <t>Pol116</t>
  </si>
  <si>
    <t>S6 - svítidlo LED přisazené, 40-60W, IP20, EVG</t>
  </si>
  <si>
    <t>Pol117</t>
  </si>
  <si>
    <t>S7 - svítidlo LED přisazené, 40-70W, IP65, EVG</t>
  </si>
  <si>
    <t>Pol118</t>
  </si>
  <si>
    <t>S8 - svítidlo LED přisazené, 40-50W, IP65, EVG, Ex zona 2</t>
  </si>
  <si>
    <t>Pol119</t>
  </si>
  <si>
    <t>Svítidlo nad kuchyňskou linkou 8W, IP21</t>
  </si>
  <si>
    <t>Pol120</t>
  </si>
  <si>
    <t>Svítidlo kruhové, přisazené, 20-40W, vestavené čidlo, LED</t>
  </si>
  <si>
    <t>Pol121</t>
  </si>
  <si>
    <t>NO - nouzové svítidlo LED 5w/1hod, IP44, včetně piktogramu</t>
  </si>
  <si>
    <t>Pol122</t>
  </si>
  <si>
    <t>NO1 - nouzové svítidlo LED 5w/1hod, IP20, přisazené</t>
  </si>
  <si>
    <t>Pol123</t>
  </si>
  <si>
    <t>NO3 - nouzové svítidlo LED 5w/1hod, IP20, přisazené</t>
  </si>
  <si>
    <t>Pol124</t>
  </si>
  <si>
    <t>NO4 - nouzové svítidlo LED 5w/1hod, IP20, přisazené</t>
  </si>
  <si>
    <t xml:space="preserve">6. Zemní práce </t>
  </si>
  <si>
    <t>Pol125</t>
  </si>
  <si>
    <t>Výkop rýhy vč. záhozu a suvisejících prací  35/80 včetně úpravy povrchu</t>
  </si>
  <si>
    <t>Pol126</t>
  </si>
  <si>
    <t>Vytýčení kabelové trasy</t>
  </si>
  <si>
    <t>km</t>
  </si>
  <si>
    <t>D8</t>
  </si>
  <si>
    <t>7. Domácí telefon</t>
  </si>
  <si>
    <t>Pol127</t>
  </si>
  <si>
    <t>Kabel UTP cat 5e</t>
  </si>
  <si>
    <t>Pol128</t>
  </si>
  <si>
    <t>Kabel JYTY 2x1</t>
  </si>
  <si>
    <t>Pol129</t>
  </si>
  <si>
    <t>Trubka ohebná PVC FX 20</t>
  </si>
  <si>
    <t>Pol130</t>
  </si>
  <si>
    <t>Trubka ohebná PE 40</t>
  </si>
  <si>
    <t>Pol131</t>
  </si>
  <si>
    <t>Krabice KU 68</t>
  </si>
  <si>
    <t>Pol132</t>
  </si>
  <si>
    <t>Svorkovnice do krabice</t>
  </si>
  <si>
    <t>Pol133</t>
  </si>
  <si>
    <t>Elektrický zámek</t>
  </si>
  <si>
    <t>Pol134</t>
  </si>
  <si>
    <t>Vstupní tablo včetně zvonkového tlačítka 3x a kamera barevná, klávesnice</t>
  </si>
  <si>
    <t>Pol135</t>
  </si>
  <si>
    <t>IP kamera barevná, venkovní provedení</t>
  </si>
  <si>
    <t>Pol136</t>
  </si>
  <si>
    <t>Domácí IP video telefon</t>
  </si>
  <si>
    <t>D9</t>
  </si>
  <si>
    <t>8. Datové rozvody</t>
  </si>
  <si>
    <t>Pol137</t>
  </si>
  <si>
    <t>Vodič AY 2,5 protahovací</t>
  </si>
  <si>
    <t>Pol138</t>
  </si>
  <si>
    <t>Kabel UTP drát CAT6, stíněný</t>
  </si>
  <si>
    <t>Pol138A</t>
  </si>
  <si>
    <t>Optický kabel 8 vl, MM</t>
  </si>
  <si>
    <t>-1059488056</t>
  </si>
  <si>
    <t>Pol138B</t>
  </si>
  <si>
    <t>Kabel SYKFY 20x4x0,8</t>
  </si>
  <si>
    <t>1389857713</t>
  </si>
  <si>
    <t>Pol138C</t>
  </si>
  <si>
    <t>Vaření optického kabelu</t>
  </si>
  <si>
    <t>1704363388</t>
  </si>
  <si>
    <t>Pol138D</t>
  </si>
  <si>
    <t>Kabel FTP cat 6</t>
  </si>
  <si>
    <t>1948788477</t>
  </si>
  <si>
    <t>Pol139</t>
  </si>
  <si>
    <t>Trubka ohebná PVC FX 16</t>
  </si>
  <si>
    <t>Pol140</t>
  </si>
  <si>
    <t>Trubka ohebná PVC FX 25</t>
  </si>
  <si>
    <t>Pol141</t>
  </si>
  <si>
    <t>Trubka tuhá PVC VRM 20</t>
  </si>
  <si>
    <t>Pol142</t>
  </si>
  <si>
    <t>Krabice přístrojová KU 68</t>
  </si>
  <si>
    <t>Pol143</t>
  </si>
  <si>
    <t>Zásuvka 2x RJ45</t>
  </si>
  <si>
    <t>Pol144</t>
  </si>
  <si>
    <t>Ukončení kabelů</t>
  </si>
  <si>
    <t>Pol145</t>
  </si>
  <si>
    <t>Měření přípojného bodu včetně tisku protokolu (účastnické zásuvky)</t>
  </si>
  <si>
    <t>Pol146</t>
  </si>
  <si>
    <t>Nová rozvodnice pro stávající místo telefonních linek - náplň zůstane stávající</t>
  </si>
  <si>
    <t>Pol147</t>
  </si>
  <si>
    <t>Nová rozvodnice pro stávající SLP zařízení</t>
  </si>
  <si>
    <t>Pol148</t>
  </si>
  <si>
    <t>IP ústředna 3x analog vstup, 5x IP výstup, včetně 3x IP telefon, kompletní systém, včetně zprovoznení, revize</t>
  </si>
  <si>
    <t>Pol149</t>
  </si>
  <si>
    <t>Stávající RACK - skříň použita včetně náplně + nová náplň</t>
  </si>
  <si>
    <t>D10</t>
  </si>
  <si>
    <t>9. Kamerový systém IP</t>
  </si>
  <si>
    <t>Pol150</t>
  </si>
  <si>
    <t>Venkovní  IP kameravenkovní antivandal den/noc fixdome bezpečnostní IP kamera s vysokým rozlišením 2816 x 2816 bodů při 20 snímcích za sekundu nebo Full HD rozlišením (1920 x 1080 bodů při 30 sn./s.), podporou digitálního WDR, vysokou citlivostí v noci, s</t>
  </si>
  <si>
    <t>Pol151</t>
  </si>
  <si>
    <t>SW nastavení záznamu kamer dle požadavku provozovatele.</t>
  </si>
  <si>
    <t>Pol152</t>
  </si>
  <si>
    <t>Nastavení dálkové správy z pracovní stanice správce - vybraný PC ze strany provozovatele objektu.</t>
  </si>
  <si>
    <t>Pol153</t>
  </si>
  <si>
    <t>Kamerové zkoušky se stanovením úhlů pohledu a zobrazení</t>
  </si>
  <si>
    <t>Pol154</t>
  </si>
  <si>
    <t>Doklad o funkční zkoušce IP CCTV</t>
  </si>
  <si>
    <t>D11</t>
  </si>
  <si>
    <t>10. Anténní systém STA + vysílačka</t>
  </si>
  <si>
    <t>Pol155</t>
  </si>
  <si>
    <t>TV koaxiál</t>
  </si>
  <si>
    <t>Pol156</t>
  </si>
  <si>
    <t>Trubka ohebná PVC FX 25, venkovní použití</t>
  </si>
  <si>
    <t>Pol157</t>
  </si>
  <si>
    <t>Trubka ohebná PVC FX 40</t>
  </si>
  <si>
    <t>Pol158</t>
  </si>
  <si>
    <t>Trubka tuhá PVC VRM 25</t>
  </si>
  <si>
    <t>Pol159</t>
  </si>
  <si>
    <t>Kabel R68 431103</t>
  </si>
  <si>
    <t>Pol160</t>
  </si>
  <si>
    <t>Krabice KU68</t>
  </si>
  <si>
    <t>Pol161</t>
  </si>
  <si>
    <t>Zásuvka TV-R</t>
  </si>
  <si>
    <t>Pol162</t>
  </si>
  <si>
    <t>Anténní zesilovač STA-Z vč. rozvaděče a vybavení</t>
  </si>
  <si>
    <t>Pol163</t>
  </si>
  <si>
    <t>Anténní systém včetně stožáru , anténa DVB-T2</t>
  </si>
  <si>
    <t>D12</t>
  </si>
  <si>
    <t>11. Elektrická zabezpečovací signalizace EZS</t>
  </si>
  <si>
    <t>Pol164</t>
  </si>
  <si>
    <t>EZS ústředna      až 50 bezdrátových nebo sběrnicových zón     až 50 uživatelských kódů     až 6 sekcí     až 8 programovatelných výstupů PG     20 vzájemně nezávislých kalendářů     SMS reporty ze systému až 8 uživatelům     5 uživatelů má možnost využív</t>
  </si>
  <si>
    <t>Pol165</t>
  </si>
  <si>
    <t>GSM MOGUL včetně antény</t>
  </si>
  <si>
    <t>Pol166</t>
  </si>
  <si>
    <t>Koncentrátor</t>
  </si>
  <si>
    <t>Pol167</t>
  </si>
  <si>
    <t>Přístupový modul s ovládací klávesnicí a RFID čtečkou karet pro ovládání zabezpečovacího systému. Obsahuje jeden ovládací segment, a pokud je potřeba, může být vybaven až 20 ovládacími segmenty Jablotron JA-192E.</t>
  </si>
  <si>
    <t>Pol168</t>
  </si>
  <si>
    <t>Sběrnicový detektor pohybu PIR určený pro ochranu interiérů prostřednictvím infrapasivní detekce pohybu v místnosti. Charakteristiky detekce lze optimalizovat pomocí výměnných čoček.  Jablotron čočky pro hlídání dlouhých chodeb, pro zamezení spuštění popl</t>
  </si>
  <si>
    <t>Pol169</t>
  </si>
  <si>
    <t>Vnitřní siréna zálohovaná včetně AKU</t>
  </si>
  <si>
    <t>Pol170</t>
  </si>
  <si>
    <t>Akumulátor 12V/17Ah, doba zálohy 4 hod min</t>
  </si>
  <si>
    <t>Pol171</t>
  </si>
  <si>
    <t>Kabel SYKFY 4x2x0,5</t>
  </si>
  <si>
    <t>Pol172</t>
  </si>
  <si>
    <t>D13</t>
  </si>
  <si>
    <t>12. HZS</t>
  </si>
  <si>
    <t>Pol175</t>
  </si>
  <si>
    <t>Přemístění stávajícího RACKu</t>
  </si>
  <si>
    <t>Pol177</t>
  </si>
  <si>
    <t>Demontáže stávající el.instalace</t>
  </si>
  <si>
    <t>Pol178</t>
  </si>
  <si>
    <t>Demontáž stávajících antén pro vysílačky + opětovná montáž</t>
  </si>
  <si>
    <t>Pol179</t>
  </si>
  <si>
    <t>Úprava stávajícího elektroměrového rozvaděče RE ve stávající trafostanici</t>
  </si>
  <si>
    <t>Pol180</t>
  </si>
  <si>
    <t>Úprava datových rozvodů</t>
  </si>
  <si>
    <t>Pol181</t>
  </si>
  <si>
    <t>Úprava rozvodů stávajících telefoní sítě</t>
  </si>
  <si>
    <t>Pol182</t>
  </si>
  <si>
    <t>Přemístění a přepojení stávající ISDN linky</t>
  </si>
  <si>
    <t>Pol183</t>
  </si>
  <si>
    <t>Přepojení a přemístění stávajícího intranetu Huawei AK160</t>
  </si>
  <si>
    <t>Pol184</t>
  </si>
  <si>
    <t>Zajištění funkčního provozu intranetu po dobu stavby - přepojení do buňkoviště</t>
  </si>
  <si>
    <t>Pol185</t>
  </si>
  <si>
    <t>Přemístění stávajícího zařízení do nové skříně v serverovně - viz TZ fotodokumentace</t>
  </si>
  <si>
    <t>Pol185A</t>
  </si>
  <si>
    <t>Přesun techniky SLP do buňkoviště a zachování jeho provozu – intranet</t>
  </si>
  <si>
    <t>535044486</t>
  </si>
  <si>
    <t>Pol185B</t>
  </si>
  <si>
    <t>Oživení a zprovoznění SLP části pro ovládání přehrady v části buňkoviště</t>
  </si>
  <si>
    <t>-1296106747</t>
  </si>
  <si>
    <t>Pol185C</t>
  </si>
  <si>
    <t>Napojení buňkoviště</t>
  </si>
  <si>
    <t>-1441503306</t>
  </si>
  <si>
    <t>Pol185D</t>
  </si>
  <si>
    <t>-1159718791</t>
  </si>
  <si>
    <t>Pol186</t>
  </si>
  <si>
    <t>Odpojení stávajícího zařízení vysílačky, úschova a opětovné osazení a oživení zařízení</t>
  </si>
  <si>
    <t>Pol187</t>
  </si>
  <si>
    <t>Certitikované měření osvětlení – všech prostor</t>
  </si>
  <si>
    <t>Pol188</t>
  </si>
  <si>
    <t>Napojení zařízení VZT, ÚT, MAR, ZTI, apod (připojení kabelových přívodů na svorky zařízení – dodavatelé zaríření musí dodat instalační manuály</t>
  </si>
  <si>
    <t>Pol192</t>
  </si>
  <si>
    <t>Odvoz a likvidace odpadového materiálu zákonným způsobem (ochranných obalů, převozních palet, ad. vč. naložení a složení )</t>
  </si>
  <si>
    <t>Pol193</t>
  </si>
  <si>
    <t>Značení systémů – štítky, popisky</t>
  </si>
  <si>
    <t>Pol193A</t>
  </si>
  <si>
    <t>Podružní a montážní mat. pro kompl. EI</t>
  </si>
  <si>
    <t>-821427194</t>
  </si>
  <si>
    <t>10 - MaR</t>
  </si>
  <si>
    <t>PŘÍSTROJE - PŘÍSTROJE</t>
  </si>
  <si>
    <t xml:space="preserve">    4.01 - Regulace teploty otopné vody (OV)</t>
  </si>
  <si>
    <t xml:space="preserve">    4.02 - Havarijní zabezpečení tepelného zdroje</t>
  </si>
  <si>
    <t xml:space="preserve">    4.03 - Ekvitermní regulace teploty OV, větev V1 – 2.NP</t>
  </si>
  <si>
    <t xml:space="preserve">    4.04 - Ekvitermní regulace teploty OV, větev V2 – 1.NP</t>
  </si>
  <si>
    <t xml:space="preserve">    4.12 - Regulace statického tlaku topného systému</t>
  </si>
  <si>
    <t xml:space="preserve">    D1 - Řídící systém umístěný v rozvaděči DT</t>
  </si>
  <si>
    <t xml:space="preserve">    D2 - ROZVADĚČ</t>
  </si>
  <si>
    <t xml:space="preserve">    D3 - MONTÁŽNÍ MATERIÁL</t>
  </si>
  <si>
    <t xml:space="preserve">    D4 - SLUŽBY</t>
  </si>
  <si>
    <t>PŘÍSTROJE</t>
  </si>
  <si>
    <t>4.01</t>
  </si>
  <si>
    <t>Regulace teploty otopné vody (OV)</t>
  </si>
  <si>
    <t>T11.1,T11.2, T11.3</t>
  </si>
  <si>
    <t>Snímač teploty se stonkem a plastovou hlavicí, typ čidla Pt1000, rozsah -40 až 120°C, délka stonku 138 mm, stupeň krytí IP 54</t>
  </si>
  <si>
    <t>Pol199</t>
  </si>
  <si>
    <t>Ponorná jímka, měď, délka 120 mm</t>
  </si>
  <si>
    <t>T11.50</t>
  </si>
  <si>
    <t>Snímač teploty venkovní s plastovou hlavicí, typ čidla Pt1000, rozsah -40 až 70°C,  stupeň krytí IP 54</t>
  </si>
  <si>
    <t>TA11.1</t>
  </si>
  <si>
    <t>Kapilárový termostat, rozsah 30 až 90°C, krytí IP33, délka kapiláry 2m, vč. jímky max.provozní teplota 150°C, teplota okolí -40…+65°C</t>
  </si>
  <si>
    <t>Pol200</t>
  </si>
  <si>
    <t>Kaskáhový ovladač pro řízení tepelných čerpadel</t>
  </si>
  <si>
    <t>Pol201</t>
  </si>
  <si>
    <t>Komunikační rozhraní pro tepelné čerpadlo</t>
  </si>
  <si>
    <t>Pol202</t>
  </si>
  <si>
    <t>Komunikační rozhraní (0-10VDC) pro řízení elektrokotle</t>
  </si>
  <si>
    <t>Pol203</t>
  </si>
  <si>
    <t>Prokabelování periferních prvků tepelného čerpadla</t>
  </si>
  <si>
    <t>kpl.</t>
  </si>
  <si>
    <t>4.02</t>
  </si>
  <si>
    <t>Havarijní zabezpečení tepelného zdroje</t>
  </si>
  <si>
    <t>TA10.1</t>
  </si>
  <si>
    <t>Prostorový termostat, rozsah 0 až 40°C, krytí IP33, max.provozní teplota 80°C, teplota okolí -40…+65°C</t>
  </si>
  <si>
    <t>LA10.1</t>
  </si>
  <si>
    <t>Elektrodové zařízení 220V,50Hz, vč. 2ks elektrod</t>
  </si>
  <si>
    <t>SB10.1</t>
  </si>
  <si>
    <t>Plastový ovladač jednotlačítkový, hřibová hlavice s aretací, průměr tlačítka 40 mm, vč.skříně</t>
  </si>
  <si>
    <t>PA10.1</t>
  </si>
  <si>
    <t>Presostat, rozsah -0,2 až 8 bar, max. provozní tlak 18 bar, krytí IP33 nastavitelný tlak.rozdíl 0,4 až 1,5 bar</t>
  </si>
  <si>
    <t>Pol204</t>
  </si>
  <si>
    <t>Kryt/krabice s krytím IP55 transparentní</t>
  </si>
  <si>
    <t>Pol205</t>
  </si>
  <si>
    <t>Kondenzační smyčka</t>
  </si>
  <si>
    <t>Pol206</t>
  </si>
  <si>
    <t>Trojcestný odběrový kohout</t>
  </si>
  <si>
    <t>HL51</t>
  </si>
  <si>
    <t>Nástěnné svítidlo 24V, 50Hz</t>
  </si>
  <si>
    <t>HA51</t>
  </si>
  <si>
    <t>Piezoelektrická houkačka 24V, 50Hz (na čelní desce rozvaděče)</t>
  </si>
  <si>
    <t>4.03</t>
  </si>
  <si>
    <t>Ekvitermní regulace teploty OV, větev V1 – 2.NP</t>
  </si>
  <si>
    <t>T12.1</t>
  </si>
  <si>
    <t>Y12.1</t>
  </si>
  <si>
    <t>Trojcestný směšovací ventil,  vč. elektropohonu, napájení  24VAD, ovládání 0-10 VDC (ventil vč. pohonu je součástí dodávky profese ÚT)</t>
  </si>
  <si>
    <t>M12.1</t>
  </si>
  <si>
    <t>Čerpadlo, el.připojení</t>
  </si>
  <si>
    <t>4.04</t>
  </si>
  <si>
    <t>Ekvitermní regulace teploty OV, větev V2 – 1.NP</t>
  </si>
  <si>
    <t>T13.1</t>
  </si>
  <si>
    <t>Y13.1</t>
  </si>
  <si>
    <t>M13.1</t>
  </si>
  <si>
    <t>4.12</t>
  </si>
  <si>
    <t>Regulace statického tlaku topného systému</t>
  </si>
  <si>
    <t>P14.1</t>
  </si>
  <si>
    <t>Kompaktní snímač tlaku, výstupní signál 4-20mA, rozsah 0 až 6 bar, teplota média -40…85°C</t>
  </si>
  <si>
    <t>Y14.1</t>
  </si>
  <si>
    <t>Dvojcestný uzavírací ventil,  vč. elektropohonu, napájení  230VAD, ovládání ON/OFF (ventil vč. pohonu je součástí dodávky profese ÚT)</t>
  </si>
  <si>
    <t>Řídící systém umístěný v rozvaděči DT</t>
  </si>
  <si>
    <t>Pol207</t>
  </si>
  <si>
    <t>Volně programovatelný regulátor 10UI, 8DI, 7DO (triak), 4AO, 4CO, 24 VAC; SA Bus; montážní základna</t>
  </si>
  <si>
    <t>Pol208</t>
  </si>
  <si>
    <t>Ovládací displej regulátoru</t>
  </si>
  <si>
    <t>Pol209</t>
  </si>
  <si>
    <t>10-bodový  rozšiřující modul,  8UI, 2AO 24 VAC; SA Bus</t>
  </si>
  <si>
    <t>Pol210</t>
  </si>
  <si>
    <t>HUB SWITCH, 8 Port na DIN lištu</t>
  </si>
  <si>
    <t>ROZVADĚČ</t>
  </si>
  <si>
    <t>DT</t>
  </si>
  <si>
    <t>ocelová rozvodnice, 800, v.1200, hl.320, odnímatelný horní díl, odnímatelná zadní stěna, dveře: 2mm lakovaný plech,úprava RAL 7032, montážní deska: 3 mm pozinkovaný plech, nastavitelná hloubka po 25 mm, bočnice 1,5 mm lakovaný plech, úprava RAL 7032, kryt</t>
  </si>
  <si>
    <t>Pol211</t>
  </si>
  <si>
    <t>Další příslušenství rozvaděče:  - bezpečnostní zdroj 230V/24VAC/DC, servisní zásuvka 230V/10A, jistič,  přepěťová ochrana 3. st. s VF filtrem,  - pomocné relé 24VAC/DC / 4 přepínací kontakty podle počtu připojovaných zařízení a rozsahu zapojení  - pomocné</t>
  </si>
  <si>
    <t>Pol212</t>
  </si>
  <si>
    <t>Drobný instalační materiál (svorky, propojovací kabelové žlaby vč.víka, šrouby M4 vč.podložek)</t>
  </si>
  <si>
    <t>Pol213</t>
  </si>
  <si>
    <t>Výroba rozváděče</t>
  </si>
  <si>
    <t>MONTÁŽNÍ MATERIÁL</t>
  </si>
  <si>
    <t>Pol214</t>
  </si>
  <si>
    <t>JYTY 2x1 - Propojovací kabel stíněný</t>
  </si>
  <si>
    <t>Pol215</t>
  </si>
  <si>
    <t>JYTY 4x1 - Propojovací kabel stíněný</t>
  </si>
  <si>
    <t>Pol216</t>
  </si>
  <si>
    <t>JYTY 7x1 - Propojovací kabel stíněný</t>
  </si>
  <si>
    <t>Pol217</t>
  </si>
  <si>
    <t>CYKY 3Jx1,5 - Propojovací kabel silový</t>
  </si>
  <si>
    <t>Pol218</t>
  </si>
  <si>
    <t>CY6 - Propojovací vodič zelenožlutý pevný průřez 6mm</t>
  </si>
  <si>
    <t>Pol219</t>
  </si>
  <si>
    <t>trubka z PVC, samozhášivá, s hrdlem pro lehké mechanické zatížení VRM 20, vč.příslušenství</t>
  </si>
  <si>
    <t>Pol220</t>
  </si>
  <si>
    <t>trubka z PVC, samozhášivá, s hrdlem pro lehké mechanické zatížení VRM 25, vč.příslušenství</t>
  </si>
  <si>
    <t>Pol221</t>
  </si>
  <si>
    <t>kabelový žlab 62/50 vč.víka, vč. drobného pomocného spojovací a závěsného materiálu</t>
  </si>
  <si>
    <t>Pol222</t>
  </si>
  <si>
    <t>kabelový žlab 125/100 vč.víka, vč. drobného pomocného spojovací a závěsného materiálu</t>
  </si>
  <si>
    <t>Pol223</t>
  </si>
  <si>
    <t>montáž kovových nosných a doplňkových konstr.5-10 kg</t>
  </si>
  <si>
    <t>SLUŽBY</t>
  </si>
  <si>
    <t>Pol224</t>
  </si>
  <si>
    <t>Montáž zařízení MaR</t>
  </si>
  <si>
    <t>Pol225</t>
  </si>
  <si>
    <t>Montáž kabelů a kabelových tras MaR</t>
  </si>
  <si>
    <t>Pol226</t>
  </si>
  <si>
    <t>Vyhotovení dokumentace skutečného stavu, návodu pro obsluhu a podkladů pro provozní řád</t>
  </si>
  <si>
    <t>Pol227</t>
  </si>
  <si>
    <t>Koordinace MaR a ostatní technologie</t>
  </si>
  <si>
    <t>Pol228</t>
  </si>
  <si>
    <t>Softwarové vybavení řídícího systému</t>
  </si>
  <si>
    <t>Pol229</t>
  </si>
  <si>
    <t>Softwarové vybavení vizualizace, (vizualizace technologie MaR)</t>
  </si>
  <si>
    <t>Pol230</t>
  </si>
  <si>
    <t>Oživení vstupů/výstupů, včetně odladění software na stavbě</t>
  </si>
  <si>
    <t>Pol232</t>
  </si>
  <si>
    <t>Funkční zkoušky, uvedení do provozu</t>
  </si>
  <si>
    <t>Pol234</t>
  </si>
  <si>
    <t>Zaškolení personálu obsluhy a údržby</t>
  </si>
  <si>
    <t>Pol235</t>
  </si>
  <si>
    <t>Pol237</t>
  </si>
  <si>
    <t>Doprava materiálu a osob</t>
  </si>
  <si>
    <t>767995116R</t>
  </si>
  <si>
    <t>VD Hněvkovice - rozšíření provozní budovy</t>
  </si>
  <si>
    <t>prosinec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</si>
</sst>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color rgb="FFFF0000"/>
      <name val="Arial CE"/>
    </font>
    <font>
      <sz val="8"/>
      <color rgb="FFFF000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21" fillId="3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4" fontId="0" fillId="0" borderId="0" xfId="0" applyNumberFormat="1" applyAlignment="1">
      <alignment vertical="center"/>
    </xf>
    <xf numFmtId="4" fontId="21" fillId="0" borderId="0" xfId="0" applyNumberFormat="1" applyFont="1" applyBorder="1" applyAlignment="1" applyProtection="1">
      <alignment vertical="center"/>
    </xf>
    <xf numFmtId="4" fontId="0" fillId="0" borderId="0" xfId="0" applyNumberFormat="1" applyFont="1" applyBorder="1" applyAlignment="1">
      <alignment vertical="center"/>
    </xf>
    <xf numFmtId="4" fontId="21" fillId="4" borderId="22" xfId="0" applyNumberFormat="1" applyFont="1" applyFill="1" applyBorder="1" applyAlignment="1" applyProtection="1">
      <alignment vertical="center"/>
    </xf>
    <xf numFmtId="4" fontId="37" fillId="0" borderId="0" xfId="0" applyNumberFormat="1" applyFont="1" applyFill="1" applyBorder="1" applyAlignment="1" applyProtection="1">
      <alignment vertical="center"/>
    </xf>
    <xf numFmtId="4" fontId="4" fillId="0" borderId="0" xfId="0" applyNumberFormat="1" applyFont="1" applyAlignment="1">
      <alignment vertical="center"/>
    </xf>
    <xf numFmtId="49" fontId="2" fillId="0" borderId="0" xfId="0" applyNumberFormat="1" applyFont="1" applyAlignment="1" applyProtection="1">
      <alignment horizontal="left" vertical="center"/>
    </xf>
    <xf numFmtId="0" fontId="8" fillId="0" borderId="0" xfId="0" applyFont="1" applyFill="1" applyAlignment="1"/>
    <xf numFmtId="4" fontId="34" fillId="4" borderId="22" xfId="0" applyNumberFormat="1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 applyProtection="1">
      <alignment vertical="center"/>
    </xf>
    <xf numFmtId="49" fontId="21" fillId="0" borderId="22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38" fillId="0" borderId="0" xfId="0" applyFont="1" applyFill="1" applyAlignment="1">
      <alignment vertical="center"/>
    </xf>
    <xf numFmtId="4" fontId="21" fillId="0" borderId="0" xfId="0" applyNumberFormat="1" applyFont="1" applyFill="1" applyBorder="1" applyAlignment="1" applyProtection="1">
      <alignment vertical="center"/>
    </xf>
    <xf numFmtId="0" fontId="0" fillId="4" borderId="0" xfId="0" applyFill="1" applyProtection="1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21" fillId="3" borderId="7" xfId="0" applyFont="1" applyFill="1" applyBorder="1" applyAlignment="1" applyProtection="1">
      <alignment horizontal="right" vertical="center"/>
    </xf>
    <xf numFmtId="0" fontId="21" fillId="3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left" vertical="center"/>
    </xf>
    <xf numFmtId="0" fontId="21" fillId="3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108"/>
  <sheetViews>
    <sheetView showGridLines="0" tabSelected="1" topLeftCell="A76" zoomScale="70" zoomScaleNormal="70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pans="1:74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95" t="s">
        <v>13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3"/>
      <c r="AQ5" s="23"/>
      <c r="AR5" s="21"/>
      <c r="BS5" s="18" t="s">
        <v>6</v>
      </c>
    </row>
    <row r="6" spans="1:74" s="1" customFormat="1" ht="36.950000000000003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7" t="s">
        <v>3314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P6" s="23"/>
      <c r="AQ6" s="23"/>
      <c r="AR6" s="21"/>
      <c r="BS6" s="18" t="s">
        <v>6</v>
      </c>
    </row>
    <row r="7" spans="1:74" s="1" customFormat="1" ht="12" customHeight="1">
      <c r="B7" s="22"/>
      <c r="C7" s="23"/>
      <c r="D7" s="29" t="s">
        <v>15</v>
      </c>
      <c r="E7" s="23"/>
      <c r="F7" s="23"/>
      <c r="G7" s="23"/>
      <c r="H7" s="23"/>
      <c r="I7" s="23"/>
      <c r="J7" s="23"/>
      <c r="K7" s="27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9" t="s">
        <v>16</v>
      </c>
      <c r="AL7" s="23"/>
      <c r="AM7" s="23"/>
      <c r="AN7" s="27" t="s">
        <v>1</v>
      </c>
      <c r="AO7" s="23"/>
      <c r="AP7" s="23"/>
      <c r="AQ7" s="23"/>
      <c r="AR7" s="21"/>
      <c r="BS7" s="18" t="s">
        <v>6</v>
      </c>
    </row>
    <row r="8" spans="1:74" s="1" customFormat="1" ht="12" customHeight="1">
      <c r="B8" s="22"/>
      <c r="C8" s="23"/>
      <c r="D8" s="29" t="s">
        <v>17</v>
      </c>
      <c r="E8" s="23"/>
      <c r="F8" s="23"/>
      <c r="G8" s="23"/>
      <c r="H8" s="23"/>
      <c r="I8" s="23"/>
      <c r="J8" s="23"/>
      <c r="K8" s="27" t="s">
        <v>18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9" t="s">
        <v>19</v>
      </c>
      <c r="AL8" s="23"/>
      <c r="AM8" s="23"/>
      <c r="AN8" s="260" t="s">
        <v>3315</v>
      </c>
      <c r="AO8" s="23"/>
      <c r="AP8" s="23"/>
      <c r="AQ8" s="23"/>
      <c r="AR8" s="2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pans="1:74" s="1" customFormat="1" ht="12" customHeight="1">
      <c r="B10" s="22"/>
      <c r="C10" s="23"/>
      <c r="D10" s="29" t="s">
        <v>20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9" t="s">
        <v>21</v>
      </c>
      <c r="AL10" s="23"/>
      <c r="AM10" s="23"/>
      <c r="AN10" s="27" t="s">
        <v>1</v>
      </c>
      <c r="AO10" s="23"/>
      <c r="AP10" s="23"/>
      <c r="AQ10" s="23"/>
      <c r="AR10" s="21"/>
      <c r="BS10" s="18" t="s">
        <v>6</v>
      </c>
    </row>
    <row r="11" spans="1:74" s="1" customFormat="1" ht="18.399999999999999" customHeight="1">
      <c r="B11" s="22"/>
      <c r="C11" s="23"/>
      <c r="D11" s="23"/>
      <c r="E11" s="27" t="s">
        <v>18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9" t="s">
        <v>22</v>
      </c>
      <c r="AL11" s="23"/>
      <c r="AM11" s="23"/>
      <c r="AN11" s="27" t="s">
        <v>1</v>
      </c>
      <c r="AO11" s="23"/>
      <c r="AP11" s="23"/>
      <c r="AQ11" s="23"/>
      <c r="AR11" s="2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pans="1:74" s="1" customFormat="1" ht="12" customHeight="1">
      <c r="B13" s="22"/>
      <c r="C13" s="23"/>
      <c r="D13" s="29" t="s">
        <v>23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9" t="s">
        <v>21</v>
      </c>
      <c r="AL13" s="23"/>
      <c r="AM13" s="23"/>
      <c r="AN13" s="27" t="s">
        <v>1</v>
      </c>
      <c r="AO13" s="23"/>
      <c r="AP13" s="23"/>
      <c r="AQ13" s="23"/>
      <c r="AR13" s="21"/>
      <c r="BS13" s="18" t="s">
        <v>6</v>
      </c>
    </row>
    <row r="14" spans="1:74" ht="12.75">
      <c r="B14" s="22"/>
      <c r="C14" s="23"/>
      <c r="D14" s="23"/>
      <c r="E14" s="27" t="s">
        <v>18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9" t="s">
        <v>22</v>
      </c>
      <c r="AL14" s="23"/>
      <c r="AM14" s="23"/>
      <c r="AN14" s="27" t="s">
        <v>1</v>
      </c>
      <c r="AO14" s="23"/>
      <c r="AP14" s="23"/>
      <c r="AQ14" s="23"/>
      <c r="AR14" s="2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pans="1:74" s="1" customFormat="1" ht="12" customHeight="1">
      <c r="B16" s="22"/>
      <c r="C16" s="23"/>
      <c r="D16" s="29" t="s">
        <v>24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9" t="s">
        <v>21</v>
      </c>
      <c r="AL16" s="23"/>
      <c r="AM16" s="23"/>
      <c r="AN16" s="27" t="s">
        <v>1</v>
      </c>
      <c r="AO16" s="23"/>
      <c r="AP16" s="23"/>
      <c r="AQ16" s="23"/>
      <c r="AR16" s="21"/>
      <c r="BS16" s="18" t="s">
        <v>4</v>
      </c>
    </row>
    <row r="17" spans="1:71" s="1" customFormat="1" ht="18.399999999999999" customHeight="1">
      <c r="B17" s="22"/>
      <c r="C17" s="23"/>
      <c r="D17" s="23"/>
      <c r="E17" s="27" t="s">
        <v>25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9" t="s">
        <v>22</v>
      </c>
      <c r="AL17" s="23"/>
      <c r="AM17" s="23"/>
      <c r="AN17" s="27" t="s">
        <v>1</v>
      </c>
      <c r="AO17" s="23"/>
      <c r="AP17" s="23"/>
      <c r="AQ17" s="23"/>
      <c r="AR17" s="21"/>
      <c r="BS17" s="18" t="s">
        <v>26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pans="1:71" s="1" customFormat="1" ht="12" customHeight="1">
      <c r="B19" s="22"/>
      <c r="C19" s="23"/>
      <c r="D19" s="29" t="s">
        <v>27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9" t="s">
        <v>21</v>
      </c>
      <c r="AL19" s="23"/>
      <c r="AM19" s="23"/>
      <c r="AN19" s="27" t="s">
        <v>28</v>
      </c>
      <c r="AO19" s="23"/>
      <c r="AP19" s="23"/>
      <c r="AQ19" s="23"/>
      <c r="AR19" s="21"/>
      <c r="BS19" s="18" t="s">
        <v>6</v>
      </c>
    </row>
    <row r="20" spans="1:71" s="1" customFormat="1" ht="18.399999999999999" customHeight="1">
      <c r="B20" s="22"/>
      <c r="C20" s="23"/>
      <c r="D20" s="23"/>
      <c r="E20" s="27" t="s">
        <v>29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9" t="s">
        <v>22</v>
      </c>
      <c r="AL20" s="23"/>
      <c r="AM20" s="23"/>
      <c r="AN20" s="27" t="s">
        <v>1</v>
      </c>
      <c r="AO20" s="23"/>
      <c r="AP20" s="23"/>
      <c r="AQ20" s="23"/>
      <c r="AR20" s="21"/>
      <c r="BS20" s="18" t="s">
        <v>26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pans="1:71" s="1" customFormat="1" ht="12" customHeight="1">
      <c r="B22" s="22"/>
      <c r="C22" s="23"/>
      <c r="D22" s="29" t="s">
        <v>30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pans="1:71" s="1" customFormat="1" ht="16.5" customHeight="1">
      <c r="B23" s="22"/>
      <c r="C23" s="23"/>
      <c r="D23" s="23"/>
      <c r="E23" s="298" t="s">
        <v>1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3"/>
      <c r="AP23" s="23"/>
      <c r="AQ23" s="23"/>
      <c r="AR23" s="2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pans="1:71" s="1" customFormat="1" ht="6.95" customHeight="1">
      <c r="B25" s="22"/>
      <c r="C25" s="23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3"/>
      <c r="AQ25" s="23"/>
      <c r="AR25" s="21"/>
    </row>
    <row r="26" spans="1:71" s="2" customFormat="1" ht="25.9" customHeight="1">
      <c r="A26" s="32"/>
      <c r="B26" s="33"/>
      <c r="C26" s="34"/>
      <c r="D26" s="35" t="s">
        <v>31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99">
        <f>ROUND(AG94,2)</f>
        <v>0</v>
      </c>
      <c r="AL26" s="300"/>
      <c r="AM26" s="300"/>
      <c r="AN26" s="300"/>
      <c r="AO26" s="300"/>
      <c r="AP26" s="34"/>
      <c r="AQ26" s="34"/>
      <c r="AR26" s="37"/>
      <c r="BE26" s="32"/>
      <c r="BF26" s="254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2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01" t="s">
        <v>32</v>
      </c>
      <c r="M28" s="301"/>
      <c r="N28" s="301"/>
      <c r="O28" s="301"/>
      <c r="P28" s="301"/>
      <c r="Q28" s="34"/>
      <c r="R28" s="34"/>
      <c r="S28" s="34"/>
      <c r="T28" s="34"/>
      <c r="U28" s="34"/>
      <c r="V28" s="34"/>
      <c r="W28" s="301" t="s">
        <v>33</v>
      </c>
      <c r="X28" s="301"/>
      <c r="Y28" s="301"/>
      <c r="Z28" s="301"/>
      <c r="AA28" s="301"/>
      <c r="AB28" s="301"/>
      <c r="AC28" s="301"/>
      <c r="AD28" s="301"/>
      <c r="AE28" s="301"/>
      <c r="AF28" s="34"/>
      <c r="AG28" s="34"/>
      <c r="AH28" s="34"/>
      <c r="AI28" s="34"/>
      <c r="AJ28" s="34"/>
      <c r="AK28" s="301" t="s">
        <v>34</v>
      </c>
      <c r="AL28" s="301"/>
      <c r="AM28" s="301"/>
      <c r="AN28" s="301"/>
      <c r="AO28" s="301"/>
      <c r="AP28" s="34"/>
      <c r="AQ28" s="34"/>
      <c r="AR28" s="37"/>
      <c r="BE28" s="32"/>
    </row>
    <row r="29" spans="1:71" s="3" customFormat="1" ht="14.45" customHeight="1">
      <c r="B29" s="38"/>
      <c r="C29" s="39"/>
      <c r="D29" s="29" t="s">
        <v>35</v>
      </c>
      <c r="E29" s="39"/>
      <c r="F29" s="29" t="s">
        <v>36</v>
      </c>
      <c r="G29" s="39"/>
      <c r="H29" s="39"/>
      <c r="I29" s="39"/>
      <c r="J29" s="39"/>
      <c r="K29" s="39"/>
      <c r="L29" s="288">
        <v>0.21</v>
      </c>
      <c r="M29" s="289"/>
      <c r="N29" s="289"/>
      <c r="O29" s="289"/>
      <c r="P29" s="289"/>
      <c r="Q29" s="39"/>
      <c r="R29" s="39"/>
      <c r="S29" s="39"/>
      <c r="T29" s="39"/>
      <c r="U29" s="39"/>
      <c r="V29" s="39"/>
      <c r="W29" s="290">
        <f>ROUND(AZ94,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39"/>
      <c r="AG29" s="39"/>
      <c r="AH29" s="39"/>
      <c r="AI29" s="39"/>
      <c r="AJ29" s="39"/>
      <c r="AK29" s="290">
        <f>ROUND(AV94, 2)</f>
        <v>0</v>
      </c>
      <c r="AL29" s="289"/>
      <c r="AM29" s="289"/>
      <c r="AN29" s="289"/>
      <c r="AO29" s="289"/>
      <c r="AP29" s="39"/>
      <c r="AQ29" s="39"/>
      <c r="AR29" s="40"/>
    </row>
    <row r="30" spans="1:71" s="3" customFormat="1" ht="14.45" customHeight="1">
      <c r="B30" s="38"/>
      <c r="C30" s="39"/>
      <c r="D30" s="39"/>
      <c r="E30" s="39"/>
      <c r="F30" s="29" t="s">
        <v>37</v>
      </c>
      <c r="G30" s="39"/>
      <c r="H30" s="39"/>
      <c r="I30" s="39"/>
      <c r="J30" s="39"/>
      <c r="K30" s="39"/>
      <c r="L30" s="288">
        <v>0.15</v>
      </c>
      <c r="M30" s="289"/>
      <c r="N30" s="289"/>
      <c r="O30" s="289"/>
      <c r="P30" s="289"/>
      <c r="Q30" s="39"/>
      <c r="R30" s="39"/>
      <c r="S30" s="39"/>
      <c r="T30" s="39"/>
      <c r="U30" s="39"/>
      <c r="V30" s="39"/>
      <c r="W30" s="290">
        <f>ROUND(BA94,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39"/>
      <c r="AG30" s="39"/>
      <c r="AH30" s="39"/>
      <c r="AI30" s="39"/>
      <c r="AJ30" s="39"/>
      <c r="AK30" s="290">
        <f>ROUND(AW94, 2)</f>
        <v>0</v>
      </c>
      <c r="AL30" s="289"/>
      <c r="AM30" s="289"/>
      <c r="AN30" s="289"/>
      <c r="AO30" s="289"/>
      <c r="AP30" s="39"/>
      <c r="AQ30" s="39"/>
      <c r="AR30" s="40"/>
    </row>
    <row r="31" spans="1:71" s="3" customFormat="1" ht="14.45" hidden="1" customHeight="1">
      <c r="B31" s="38"/>
      <c r="C31" s="39"/>
      <c r="D31" s="39"/>
      <c r="E31" s="39"/>
      <c r="F31" s="29" t="s">
        <v>38</v>
      </c>
      <c r="G31" s="39"/>
      <c r="H31" s="39"/>
      <c r="I31" s="39"/>
      <c r="J31" s="39"/>
      <c r="K31" s="39"/>
      <c r="L31" s="288">
        <v>0.21</v>
      </c>
      <c r="M31" s="289"/>
      <c r="N31" s="289"/>
      <c r="O31" s="289"/>
      <c r="P31" s="289"/>
      <c r="Q31" s="39"/>
      <c r="R31" s="39"/>
      <c r="S31" s="39"/>
      <c r="T31" s="39"/>
      <c r="U31" s="39"/>
      <c r="V31" s="39"/>
      <c r="W31" s="290">
        <f>ROUND(BB94,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39"/>
      <c r="AG31" s="39"/>
      <c r="AH31" s="39"/>
      <c r="AI31" s="39"/>
      <c r="AJ31" s="39"/>
      <c r="AK31" s="290">
        <v>0</v>
      </c>
      <c r="AL31" s="289"/>
      <c r="AM31" s="289"/>
      <c r="AN31" s="289"/>
      <c r="AO31" s="289"/>
      <c r="AP31" s="39"/>
      <c r="AQ31" s="39"/>
      <c r="AR31" s="40"/>
    </row>
    <row r="32" spans="1:71" s="3" customFormat="1" ht="14.45" hidden="1" customHeight="1">
      <c r="B32" s="38"/>
      <c r="C32" s="39"/>
      <c r="D32" s="39"/>
      <c r="E32" s="39"/>
      <c r="F32" s="29" t="s">
        <v>39</v>
      </c>
      <c r="G32" s="39"/>
      <c r="H32" s="39"/>
      <c r="I32" s="39"/>
      <c r="J32" s="39"/>
      <c r="K32" s="39"/>
      <c r="L32" s="288">
        <v>0.15</v>
      </c>
      <c r="M32" s="289"/>
      <c r="N32" s="289"/>
      <c r="O32" s="289"/>
      <c r="P32" s="289"/>
      <c r="Q32" s="39"/>
      <c r="R32" s="39"/>
      <c r="S32" s="39"/>
      <c r="T32" s="39"/>
      <c r="U32" s="39"/>
      <c r="V32" s="39"/>
      <c r="W32" s="290">
        <f>ROUND(BC94,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39"/>
      <c r="AG32" s="39"/>
      <c r="AH32" s="39"/>
      <c r="AI32" s="39"/>
      <c r="AJ32" s="39"/>
      <c r="AK32" s="290">
        <v>0</v>
      </c>
      <c r="AL32" s="289"/>
      <c r="AM32" s="289"/>
      <c r="AN32" s="289"/>
      <c r="AO32" s="289"/>
      <c r="AP32" s="39"/>
      <c r="AQ32" s="39"/>
      <c r="AR32" s="40"/>
    </row>
    <row r="33" spans="1:57" s="3" customFormat="1" ht="14.45" hidden="1" customHeight="1">
      <c r="B33" s="38"/>
      <c r="C33" s="39"/>
      <c r="D33" s="39"/>
      <c r="E33" s="39"/>
      <c r="F33" s="29" t="s">
        <v>40</v>
      </c>
      <c r="G33" s="39"/>
      <c r="H33" s="39"/>
      <c r="I33" s="39"/>
      <c r="J33" s="39"/>
      <c r="K33" s="39"/>
      <c r="L33" s="288">
        <v>0</v>
      </c>
      <c r="M33" s="289"/>
      <c r="N33" s="289"/>
      <c r="O33" s="289"/>
      <c r="P33" s="289"/>
      <c r="Q33" s="39"/>
      <c r="R33" s="39"/>
      <c r="S33" s="39"/>
      <c r="T33" s="39"/>
      <c r="U33" s="39"/>
      <c r="V33" s="39"/>
      <c r="W33" s="290">
        <f>ROUND(BD94,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39"/>
      <c r="AG33" s="39"/>
      <c r="AH33" s="39"/>
      <c r="AI33" s="39"/>
      <c r="AJ33" s="39"/>
      <c r="AK33" s="290">
        <v>0</v>
      </c>
      <c r="AL33" s="289"/>
      <c r="AM33" s="289"/>
      <c r="AN33" s="289"/>
      <c r="AO33" s="289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41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42</v>
      </c>
      <c r="U35" s="43"/>
      <c r="V35" s="43"/>
      <c r="W35" s="43"/>
      <c r="X35" s="294" t="s">
        <v>43</v>
      </c>
      <c r="Y35" s="292"/>
      <c r="Z35" s="292"/>
      <c r="AA35" s="292"/>
      <c r="AB35" s="292"/>
      <c r="AC35" s="43"/>
      <c r="AD35" s="43"/>
      <c r="AE35" s="43"/>
      <c r="AF35" s="43"/>
      <c r="AG35" s="43"/>
      <c r="AH35" s="43"/>
      <c r="AI35" s="43"/>
      <c r="AJ35" s="43"/>
      <c r="AK35" s="291">
        <f>SUM(AK26:AK33)</f>
        <v>0</v>
      </c>
      <c r="AL35" s="292"/>
      <c r="AM35" s="292"/>
      <c r="AN35" s="292"/>
      <c r="AO35" s="293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5"/>
      <c r="C49" s="46"/>
      <c r="D49" s="47" t="s">
        <v>44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45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2"/>
      <c r="B60" s="33"/>
      <c r="C60" s="34"/>
      <c r="D60" s="50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46</v>
      </c>
      <c r="AI60" s="36"/>
      <c r="AJ60" s="36"/>
      <c r="AK60" s="36"/>
      <c r="AL60" s="36"/>
      <c r="AM60" s="50" t="s">
        <v>47</v>
      </c>
      <c r="AN60" s="36"/>
      <c r="AO60" s="36"/>
      <c r="AP60" s="34"/>
      <c r="AQ60" s="34"/>
      <c r="AR60" s="37"/>
      <c r="BE60" s="32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2"/>
      <c r="B64" s="33"/>
      <c r="C64" s="34"/>
      <c r="D64" s="47" t="s">
        <v>48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49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2"/>
      <c r="B75" s="33"/>
      <c r="C75" s="34"/>
      <c r="D75" s="50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46</v>
      </c>
      <c r="AI75" s="36"/>
      <c r="AJ75" s="36"/>
      <c r="AK75" s="36"/>
      <c r="AL75" s="36"/>
      <c r="AM75" s="50" t="s">
        <v>47</v>
      </c>
      <c r="AN75" s="36"/>
      <c r="AO75" s="36"/>
      <c r="AP75" s="34"/>
      <c r="AQ75" s="34"/>
      <c r="AR75" s="37"/>
      <c r="BE75" s="32"/>
    </row>
    <row r="76" spans="1:57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4" t="s">
        <v>50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9" t="s">
        <v>12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20200105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14</v>
      </c>
      <c r="D85" s="61"/>
      <c r="E85" s="61"/>
      <c r="F85" s="61"/>
      <c r="G85" s="61"/>
      <c r="H85" s="61"/>
      <c r="I85" s="61"/>
      <c r="J85" s="61"/>
      <c r="K85" s="61"/>
      <c r="L85" s="302" t="str">
        <f>K6</f>
        <v>VD Hněvkovice - rozšíření provozní budovy</v>
      </c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3"/>
      <c r="AA85" s="303"/>
      <c r="AB85" s="303"/>
      <c r="AC85" s="303"/>
      <c r="AD85" s="303"/>
      <c r="AE85" s="303"/>
      <c r="AF85" s="303"/>
      <c r="AG85" s="303"/>
      <c r="AH85" s="303"/>
      <c r="AI85" s="303"/>
      <c r="AJ85" s="303"/>
      <c r="AK85" s="303"/>
      <c r="AL85" s="303"/>
      <c r="AM85" s="303"/>
      <c r="AN85" s="303"/>
      <c r="AO85" s="303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9" t="s">
        <v>17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19</v>
      </c>
      <c r="AJ87" s="34"/>
      <c r="AK87" s="34"/>
      <c r="AL87" s="34"/>
      <c r="AM87" s="285" t="str">
        <f>IF(AN8= "","",AN8)</f>
        <v>prosinec 2019</v>
      </c>
      <c r="AN87" s="285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9" t="s">
        <v>20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24</v>
      </c>
      <c r="AJ89" s="34"/>
      <c r="AK89" s="34"/>
      <c r="AL89" s="34"/>
      <c r="AM89" s="286" t="str">
        <f>IF(E17="","",E17)</f>
        <v>Ing. Filip Duda</v>
      </c>
      <c r="AN89" s="287"/>
      <c r="AO89" s="287"/>
      <c r="AP89" s="287"/>
      <c r="AQ89" s="34"/>
      <c r="AR89" s="37"/>
      <c r="AS89" s="273" t="s">
        <v>51</v>
      </c>
      <c r="AT89" s="27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9" t="s">
        <v>23</v>
      </c>
      <c r="D90" s="34"/>
      <c r="E90" s="34"/>
      <c r="F90" s="34"/>
      <c r="G90" s="34"/>
      <c r="H90" s="34"/>
      <c r="I90" s="34"/>
      <c r="J90" s="34"/>
      <c r="K90" s="34"/>
      <c r="L90" s="57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27</v>
      </c>
      <c r="AJ90" s="34"/>
      <c r="AK90" s="34"/>
      <c r="AL90" s="34"/>
      <c r="AM90" s="286" t="str">
        <f>IF(E20="","",E20)</f>
        <v>Filip Šimek www.rozp.cz</v>
      </c>
      <c r="AN90" s="287"/>
      <c r="AO90" s="287"/>
      <c r="AP90" s="287"/>
      <c r="AQ90" s="34"/>
      <c r="AR90" s="37"/>
      <c r="AS90" s="275"/>
      <c r="AT90" s="276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7"/>
      <c r="AT91" s="27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308" t="s">
        <v>52</v>
      </c>
      <c r="D92" s="284"/>
      <c r="E92" s="284"/>
      <c r="F92" s="284"/>
      <c r="G92" s="284"/>
      <c r="H92" s="71"/>
      <c r="I92" s="306" t="s">
        <v>53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3" t="s">
        <v>54</v>
      </c>
      <c r="AH92" s="284"/>
      <c r="AI92" s="284"/>
      <c r="AJ92" s="284"/>
      <c r="AK92" s="284"/>
      <c r="AL92" s="284"/>
      <c r="AM92" s="284"/>
      <c r="AN92" s="306" t="s">
        <v>55</v>
      </c>
      <c r="AO92" s="284"/>
      <c r="AP92" s="307"/>
      <c r="AQ92" s="72" t="s">
        <v>56</v>
      </c>
      <c r="AR92" s="37"/>
      <c r="AS92" s="73" t="s">
        <v>57</v>
      </c>
      <c r="AT92" s="74" t="s">
        <v>58</v>
      </c>
      <c r="AU92" s="74" t="s">
        <v>59</v>
      </c>
      <c r="AV92" s="74" t="s">
        <v>60</v>
      </c>
      <c r="AW92" s="74" t="s">
        <v>61</v>
      </c>
      <c r="AX92" s="74" t="s">
        <v>62</v>
      </c>
      <c r="AY92" s="74" t="s">
        <v>63</v>
      </c>
      <c r="AZ92" s="74" t="s">
        <v>64</v>
      </c>
      <c r="BA92" s="74" t="s">
        <v>65</v>
      </c>
      <c r="BB92" s="74" t="s">
        <v>66</v>
      </c>
      <c r="BC92" s="74" t="s">
        <v>67</v>
      </c>
      <c r="BD92" s="75" t="s">
        <v>68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69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305">
        <f>ROUND(SUM(AG95:AG106),2)</f>
        <v>0</v>
      </c>
      <c r="AH94" s="305"/>
      <c r="AI94" s="305"/>
      <c r="AJ94" s="305"/>
      <c r="AK94" s="305"/>
      <c r="AL94" s="305"/>
      <c r="AM94" s="305"/>
      <c r="AN94" s="281">
        <f t="shared" ref="AN94:AN106" si="0">SUM(AG94,AT94)</f>
        <v>0</v>
      </c>
      <c r="AO94" s="281"/>
      <c r="AP94" s="281"/>
      <c r="AQ94" s="83" t="s">
        <v>1</v>
      </c>
      <c r="AR94" s="84"/>
      <c r="AS94" s="85">
        <f>ROUND(SUM(AS95:AS106),2)</f>
        <v>0</v>
      </c>
      <c r="AT94" s="86">
        <f t="shared" ref="AT94:AT106" si="1">ROUND(SUM(AV94:AW94),2)</f>
        <v>0</v>
      </c>
      <c r="AU94" s="87">
        <f>ROUND(SUM(AU95:AU106),5)</f>
        <v>12251.184289999999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ROUND(SUM(AZ95:AZ106),2)</f>
        <v>0</v>
      </c>
      <c r="BA94" s="86">
        <f>ROUND(SUM(BA95:BA106),2)</f>
        <v>0</v>
      </c>
      <c r="BB94" s="86">
        <f>ROUND(SUM(BB95:BB106),2)</f>
        <v>0</v>
      </c>
      <c r="BC94" s="86">
        <f>ROUND(SUM(BC95:BC106),2)</f>
        <v>0</v>
      </c>
      <c r="BD94" s="88">
        <f>ROUND(SUM(BD95:BD106),2)</f>
        <v>0</v>
      </c>
      <c r="BE94" s="259"/>
      <c r="BS94" s="89" t="s">
        <v>70</v>
      </c>
      <c r="BT94" s="89" t="s">
        <v>71</v>
      </c>
      <c r="BU94" s="90" t="s">
        <v>72</v>
      </c>
      <c r="BV94" s="89" t="s">
        <v>73</v>
      </c>
      <c r="BW94" s="89" t="s">
        <v>5</v>
      </c>
      <c r="BX94" s="89" t="s">
        <v>74</v>
      </c>
      <c r="CL94" s="89" t="s">
        <v>1</v>
      </c>
    </row>
    <row r="95" spans="1:91" s="7" customFormat="1" ht="16.5" customHeight="1">
      <c r="A95" s="91" t="s">
        <v>75</v>
      </c>
      <c r="B95" s="92"/>
      <c r="C95" s="93"/>
      <c r="D95" s="304" t="s">
        <v>76</v>
      </c>
      <c r="E95" s="304"/>
      <c r="F95" s="304"/>
      <c r="G95" s="304"/>
      <c r="H95" s="304"/>
      <c r="I95" s="94"/>
      <c r="J95" s="304" t="s">
        <v>77</v>
      </c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279">
        <f>'00 - Ostatní a vedlejší n...'!J30</f>
        <v>0</v>
      </c>
      <c r="AH95" s="280"/>
      <c r="AI95" s="280"/>
      <c r="AJ95" s="280"/>
      <c r="AK95" s="280"/>
      <c r="AL95" s="280"/>
      <c r="AM95" s="280"/>
      <c r="AN95" s="279">
        <f t="shared" si="0"/>
        <v>0</v>
      </c>
      <c r="AO95" s="280"/>
      <c r="AP95" s="280"/>
      <c r="AQ95" s="95" t="s">
        <v>78</v>
      </c>
      <c r="AR95" s="96"/>
      <c r="AS95" s="97">
        <v>0</v>
      </c>
      <c r="AT95" s="98">
        <f t="shared" si="1"/>
        <v>0</v>
      </c>
      <c r="AU95" s="99">
        <f>'00 - Ostatní a vedlejší n...'!P120</f>
        <v>0</v>
      </c>
      <c r="AV95" s="98">
        <f>'00 - Ostatní a vedlejší n...'!J33</f>
        <v>0</v>
      </c>
      <c r="AW95" s="98">
        <f>'00 - Ostatní a vedlejší n...'!J34</f>
        <v>0</v>
      </c>
      <c r="AX95" s="98">
        <f>'00 - Ostatní a vedlejší n...'!J35</f>
        <v>0</v>
      </c>
      <c r="AY95" s="98">
        <f>'00 - Ostatní a vedlejší n...'!J36</f>
        <v>0</v>
      </c>
      <c r="AZ95" s="98">
        <f>'00 - Ostatní a vedlejší n...'!F33</f>
        <v>0</v>
      </c>
      <c r="BA95" s="98">
        <f>'00 - Ostatní a vedlejší n...'!F34</f>
        <v>0</v>
      </c>
      <c r="BB95" s="98">
        <f>'00 - Ostatní a vedlejší n...'!F35</f>
        <v>0</v>
      </c>
      <c r="BC95" s="98">
        <f>'00 - Ostatní a vedlejší n...'!F36</f>
        <v>0</v>
      </c>
      <c r="BD95" s="100">
        <f>'00 - Ostatní a vedlejší n...'!F37</f>
        <v>0</v>
      </c>
      <c r="BT95" s="101" t="s">
        <v>79</v>
      </c>
      <c r="BV95" s="101" t="s">
        <v>73</v>
      </c>
      <c r="BW95" s="101" t="s">
        <v>80</v>
      </c>
      <c r="BX95" s="101" t="s">
        <v>5</v>
      </c>
      <c r="CL95" s="101" t="s">
        <v>1</v>
      </c>
      <c r="CM95" s="101" t="s">
        <v>81</v>
      </c>
    </row>
    <row r="96" spans="1:91" s="7" customFormat="1" ht="24.75" customHeight="1">
      <c r="A96" s="91" t="s">
        <v>75</v>
      </c>
      <c r="B96" s="92"/>
      <c r="C96" s="93"/>
      <c r="D96" s="304" t="s">
        <v>82</v>
      </c>
      <c r="E96" s="304"/>
      <c r="F96" s="304"/>
      <c r="G96" s="304"/>
      <c r="H96" s="304"/>
      <c r="I96" s="94"/>
      <c r="J96" s="304" t="s">
        <v>83</v>
      </c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  <c r="AA96" s="304"/>
      <c r="AB96" s="304"/>
      <c r="AC96" s="304"/>
      <c r="AD96" s="304"/>
      <c r="AE96" s="304"/>
      <c r="AF96" s="304"/>
      <c r="AG96" s="279">
        <f>'000 - Příprava území a ve...'!J30</f>
        <v>0</v>
      </c>
      <c r="AH96" s="280"/>
      <c r="AI96" s="280"/>
      <c r="AJ96" s="280"/>
      <c r="AK96" s="280"/>
      <c r="AL96" s="280"/>
      <c r="AM96" s="280"/>
      <c r="AN96" s="279">
        <f t="shared" si="0"/>
        <v>0</v>
      </c>
      <c r="AO96" s="280"/>
      <c r="AP96" s="280"/>
      <c r="AQ96" s="95" t="s">
        <v>78</v>
      </c>
      <c r="AR96" s="96"/>
      <c r="AS96" s="97">
        <v>0</v>
      </c>
      <c r="AT96" s="98">
        <f t="shared" si="1"/>
        <v>0</v>
      </c>
      <c r="AU96" s="99">
        <f>'000 - Příprava území a ve...'!P121</f>
        <v>18.662849999999999</v>
      </c>
      <c r="AV96" s="98">
        <f>'000 - Příprava území a ve...'!J33</f>
        <v>0</v>
      </c>
      <c r="AW96" s="98">
        <f>'000 - Příprava území a ve...'!J34</f>
        <v>0</v>
      </c>
      <c r="AX96" s="98">
        <f>'000 - Příprava území a ve...'!J35</f>
        <v>0</v>
      </c>
      <c r="AY96" s="98">
        <f>'000 - Příprava území a ve...'!J36</f>
        <v>0</v>
      </c>
      <c r="AZ96" s="98">
        <f>'000 - Příprava území a ve...'!F33</f>
        <v>0</v>
      </c>
      <c r="BA96" s="98">
        <f>'000 - Příprava území a ve...'!F34</f>
        <v>0</v>
      </c>
      <c r="BB96" s="98">
        <f>'000 - Příprava území a ve...'!F35</f>
        <v>0</v>
      </c>
      <c r="BC96" s="98">
        <f>'000 - Příprava území a ve...'!F36</f>
        <v>0</v>
      </c>
      <c r="BD96" s="100">
        <f>'000 - Příprava území a ve...'!F37</f>
        <v>0</v>
      </c>
      <c r="BT96" s="101" t="s">
        <v>79</v>
      </c>
      <c r="BV96" s="101" t="s">
        <v>73</v>
      </c>
      <c r="BW96" s="101" t="s">
        <v>84</v>
      </c>
      <c r="BX96" s="101" t="s">
        <v>5</v>
      </c>
      <c r="CL96" s="101" t="s">
        <v>1</v>
      </c>
      <c r="CM96" s="101" t="s">
        <v>81</v>
      </c>
    </row>
    <row r="97" spans="1:91" s="7" customFormat="1" ht="16.5" customHeight="1">
      <c r="A97" s="91" t="s">
        <v>75</v>
      </c>
      <c r="B97" s="92"/>
      <c r="C97" s="93"/>
      <c r="D97" s="304" t="s">
        <v>85</v>
      </c>
      <c r="E97" s="304"/>
      <c r="F97" s="304"/>
      <c r="G97" s="304"/>
      <c r="H97" s="304"/>
      <c r="I97" s="94"/>
      <c r="J97" s="304" t="s">
        <v>86</v>
      </c>
      <c r="K97" s="304"/>
      <c r="L97" s="304"/>
      <c r="M97" s="304"/>
      <c r="N97" s="304"/>
      <c r="O97" s="304"/>
      <c r="P97" s="304"/>
      <c r="Q97" s="304"/>
      <c r="R97" s="304"/>
      <c r="S97" s="304"/>
      <c r="T97" s="304"/>
      <c r="U97" s="304"/>
      <c r="V97" s="304"/>
      <c r="W97" s="304"/>
      <c r="X97" s="304"/>
      <c r="Y97" s="304"/>
      <c r="Z97" s="304"/>
      <c r="AA97" s="304"/>
      <c r="AB97" s="304"/>
      <c r="AC97" s="304"/>
      <c r="AD97" s="304"/>
      <c r="AE97" s="304"/>
      <c r="AF97" s="304"/>
      <c r="AG97" s="279">
        <f>'01 - Stavební část '!J30</f>
        <v>0</v>
      </c>
      <c r="AH97" s="280"/>
      <c r="AI97" s="280"/>
      <c r="AJ97" s="280"/>
      <c r="AK97" s="280"/>
      <c r="AL97" s="280"/>
      <c r="AM97" s="280"/>
      <c r="AN97" s="279">
        <f t="shared" si="0"/>
        <v>0</v>
      </c>
      <c r="AO97" s="280"/>
      <c r="AP97" s="280"/>
      <c r="AQ97" s="95" t="s">
        <v>78</v>
      </c>
      <c r="AR97" s="96"/>
      <c r="AS97" s="97">
        <v>0</v>
      </c>
      <c r="AT97" s="98">
        <f t="shared" si="1"/>
        <v>0</v>
      </c>
      <c r="AU97" s="99">
        <f>'01 - Stavební část '!P139</f>
        <v>12232.521438</v>
      </c>
      <c r="AV97" s="98">
        <f>'01 - Stavební část '!J33</f>
        <v>0</v>
      </c>
      <c r="AW97" s="98">
        <f>'01 - Stavební část '!J34</f>
        <v>0</v>
      </c>
      <c r="AX97" s="98">
        <f>'01 - Stavební část '!J35</f>
        <v>0</v>
      </c>
      <c r="AY97" s="98">
        <f>'01 - Stavební část '!J36</f>
        <v>0</v>
      </c>
      <c r="AZ97" s="98">
        <f>'01 - Stavební část '!F33</f>
        <v>0</v>
      </c>
      <c r="BA97" s="98">
        <f>'01 - Stavební část '!F34</f>
        <v>0</v>
      </c>
      <c r="BB97" s="98">
        <f>'01 - Stavební část '!F35</f>
        <v>0</v>
      </c>
      <c r="BC97" s="98">
        <f>'01 - Stavební část '!F36</f>
        <v>0</v>
      </c>
      <c r="BD97" s="100">
        <f>'01 - Stavební část '!F37</f>
        <v>0</v>
      </c>
      <c r="BT97" s="101" t="s">
        <v>79</v>
      </c>
      <c r="BV97" s="101" t="s">
        <v>73</v>
      </c>
      <c r="BW97" s="101" t="s">
        <v>87</v>
      </c>
      <c r="BX97" s="101" t="s">
        <v>5</v>
      </c>
      <c r="CL97" s="101" t="s">
        <v>1</v>
      </c>
      <c r="CM97" s="101" t="s">
        <v>81</v>
      </c>
    </row>
    <row r="98" spans="1:91" s="7" customFormat="1" ht="16.5" customHeight="1">
      <c r="A98" s="91" t="s">
        <v>75</v>
      </c>
      <c r="B98" s="92"/>
      <c r="C98" s="93"/>
      <c r="D98" s="304" t="s">
        <v>88</v>
      </c>
      <c r="E98" s="304"/>
      <c r="F98" s="304"/>
      <c r="G98" s="304"/>
      <c r="H98" s="304"/>
      <c r="I98" s="94"/>
      <c r="J98" s="304" t="s">
        <v>89</v>
      </c>
      <c r="K98" s="304"/>
      <c r="L98" s="304"/>
      <c r="M98" s="304"/>
      <c r="N98" s="304"/>
      <c r="O98" s="304"/>
      <c r="P98" s="304"/>
      <c r="Q98" s="304"/>
      <c r="R98" s="304"/>
      <c r="S98" s="304"/>
      <c r="T98" s="304"/>
      <c r="U98" s="304"/>
      <c r="V98" s="304"/>
      <c r="W98" s="304"/>
      <c r="X98" s="304"/>
      <c r="Y98" s="304"/>
      <c r="Z98" s="304"/>
      <c r="AA98" s="304"/>
      <c r="AB98" s="304"/>
      <c r="AC98" s="304"/>
      <c r="AD98" s="304"/>
      <c r="AE98" s="304"/>
      <c r="AF98" s="304"/>
      <c r="AG98" s="279">
        <f>'02 - Vnitřní kanalizace'!J30</f>
        <v>0</v>
      </c>
      <c r="AH98" s="280"/>
      <c r="AI98" s="280"/>
      <c r="AJ98" s="280"/>
      <c r="AK98" s="280"/>
      <c r="AL98" s="280"/>
      <c r="AM98" s="280"/>
      <c r="AN98" s="279">
        <f t="shared" si="0"/>
        <v>0</v>
      </c>
      <c r="AO98" s="280"/>
      <c r="AP98" s="280"/>
      <c r="AQ98" s="95" t="s">
        <v>78</v>
      </c>
      <c r="AR98" s="96"/>
      <c r="AS98" s="97">
        <v>0</v>
      </c>
      <c r="AT98" s="98">
        <f t="shared" si="1"/>
        <v>0</v>
      </c>
      <c r="AU98" s="99">
        <f>'02 - Vnitřní kanalizace'!P120</f>
        <v>0</v>
      </c>
      <c r="AV98" s="98">
        <f>'02 - Vnitřní kanalizace'!J33</f>
        <v>0</v>
      </c>
      <c r="AW98" s="98">
        <f>'02 - Vnitřní kanalizace'!J34</f>
        <v>0</v>
      </c>
      <c r="AX98" s="98">
        <f>'02 - Vnitřní kanalizace'!J35</f>
        <v>0</v>
      </c>
      <c r="AY98" s="98">
        <f>'02 - Vnitřní kanalizace'!J36</f>
        <v>0</v>
      </c>
      <c r="AZ98" s="98">
        <f>'02 - Vnitřní kanalizace'!F33</f>
        <v>0</v>
      </c>
      <c r="BA98" s="98">
        <f>'02 - Vnitřní kanalizace'!F34</f>
        <v>0</v>
      </c>
      <c r="BB98" s="98">
        <f>'02 - Vnitřní kanalizace'!F35</f>
        <v>0</v>
      </c>
      <c r="BC98" s="98">
        <f>'02 - Vnitřní kanalizace'!F36</f>
        <v>0</v>
      </c>
      <c r="BD98" s="100">
        <f>'02 - Vnitřní kanalizace'!F37</f>
        <v>0</v>
      </c>
      <c r="BT98" s="101" t="s">
        <v>79</v>
      </c>
      <c r="BV98" s="101" t="s">
        <v>73</v>
      </c>
      <c r="BW98" s="101" t="s">
        <v>90</v>
      </c>
      <c r="BX98" s="101" t="s">
        <v>5</v>
      </c>
      <c r="CL98" s="101" t="s">
        <v>1</v>
      </c>
      <c r="CM98" s="101" t="s">
        <v>81</v>
      </c>
    </row>
    <row r="99" spans="1:91" s="7" customFormat="1" ht="16.5" customHeight="1">
      <c r="A99" s="91" t="s">
        <v>75</v>
      </c>
      <c r="B99" s="92"/>
      <c r="C99" s="93"/>
      <c r="D99" s="304" t="s">
        <v>91</v>
      </c>
      <c r="E99" s="304"/>
      <c r="F99" s="304"/>
      <c r="G99" s="304"/>
      <c r="H99" s="304"/>
      <c r="I99" s="94"/>
      <c r="J99" s="304" t="s">
        <v>92</v>
      </c>
      <c r="K99" s="304"/>
      <c r="L99" s="304"/>
      <c r="M99" s="304"/>
      <c r="N99" s="304"/>
      <c r="O99" s="304"/>
      <c r="P99" s="304"/>
      <c r="Q99" s="304"/>
      <c r="R99" s="304"/>
      <c r="S99" s="304"/>
      <c r="T99" s="304"/>
      <c r="U99" s="304"/>
      <c r="V99" s="304"/>
      <c r="W99" s="304"/>
      <c r="X99" s="304"/>
      <c r="Y99" s="304"/>
      <c r="Z99" s="304"/>
      <c r="AA99" s="304"/>
      <c r="AB99" s="304"/>
      <c r="AC99" s="304"/>
      <c r="AD99" s="304"/>
      <c r="AE99" s="304"/>
      <c r="AF99" s="304"/>
      <c r="AG99" s="279">
        <f>'03 - Venkovní kanalizace'!J30</f>
        <v>0</v>
      </c>
      <c r="AH99" s="280"/>
      <c r="AI99" s="280"/>
      <c r="AJ99" s="280"/>
      <c r="AK99" s="280"/>
      <c r="AL99" s="280"/>
      <c r="AM99" s="280"/>
      <c r="AN99" s="279">
        <f t="shared" si="0"/>
        <v>0</v>
      </c>
      <c r="AO99" s="280"/>
      <c r="AP99" s="280"/>
      <c r="AQ99" s="95" t="s">
        <v>78</v>
      </c>
      <c r="AR99" s="96"/>
      <c r="AS99" s="97">
        <v>0</v>
      </c>
      <c r="AT99" s="98">
        <f t="shared" si="1"/>
        <v>0</v>
      </c>
      <c r="AU99" s="99">
        <f>'03 - Venkovní kanalizace'!P121</f>
        <v>0</v>
      </c>
      <c r="AV99" s="98">
        <f>'03 - Venkovní kanalizace'!J33</f>
        <v>0</v>
      </c>
      <c r="AW99" s="98">
        <f>'03 - Venkovní kanalizace'!J34</f>
        <v>0</v>
      </c>
      <c r="AX99" s="98">
        <f>'03 - Venkovní kanalizace'!J35</f>
        <v>0</v>
      </c>
      <c r="AY99" s="98">
        <f>'03 - Venkovní kanalizace'!J36</f>
        <v>0</v>
      </c>
      <c r="AZ99" s="98">
        <f>'03 - Venkovní kanalizace'!F33</f>
        <v>0</v>
      </c>
      <c r="BA99" s="98">
        <f>'03 - Venkovní kanalizace'!F34</f>
        <v>0</v>
      </c>
      <c r="BB99" s="98">
        <f>'03 - Venkovní kanalizace'!F35</f>
        <v>0</v>
      </c>
      <c r="BC99" s="98">
        <f>'03 - Venkovní kanalizace'!F36</f>
        <v>0</v>
      </c>
      <c r="BD99" s="100">
        <f>'03 - Venkovní kanalizace'!F37</f>
        <v>0</v>
      </c>
      <c r="BT99" s="101" t="s">
        <v>79</v>
      </c>
      <c r="BV99" s="101" t="s">
        <v>73</v>
      </c>
      <c r="BW99" s="101" t="s">
        <v>93</v>
      </c>
      <c r="BX99" s="101" t="s">
        <v>5</v>
      </c>
      <c r="CL99" s="101" t="s">
        <v>1</v>
      </c>
      <c r="CM99" s="101" t="s">
        <v>81</v>
      </c>
    </row>
    <row r="100" spans="1:91" s="7" customFormat="1" ht="16.5" customHeight="1">
      <c r="A100" s="91" t="s">
        <v>75</v>
      </c>
      <c r="B100" s="92"/>
      <c r="C100" s="93"/>
      <c r="D100" s="304" t="s">
        <v>94</v>
      </c>
      <c r="E100" s="304"/>
      <c r="F100" s="304"/>
      <c r="G100" s="304"/>
      <c r="H100" s="304"/>
      <c r="I100" s="94"/>
      <c r="J100" s="304" t="s">
        <v>95</v>
      </c>
      <c r="K100" s="304"/>
      <c r="L100" s="304"/>
      <c r="M100" s="304"/>
      <c r="N100" s="304"/>
      <c r="O100" s="304"/>
      <c r="P100" s="304"/>
      <c r="Q100" s="304"/>
      <c r="R100" s="304"/>
      <c r="S100" s="304"/>
      <c r="T100" s="304"/>
      <c r="U100" s="304"/>
      <c r="V100" s="304"/>
      <c r="W100" s="304"/>
      <c r="X100" s="304"/>
      <c r="Y100" s="304"/>
      <c r="Z100" s="304"/>
      <c r="AA100" s="304"/>
      <c r="AB100" s="304"/>
      <c r="AC100" s="304"/>
      <c r="AD100" s="304"/>
      <c r="AE100" s="304"/>
      <c r="AF100" s="304"/>
      <c r="AG100" s="279">
        <f>'04 - Vnitřní vodovod'!J30</f>
        <v>0</v>
      </c>
      <c r="AH100" s="280"/>
      <c r="AI100" s="280"/>
      <c r="AJ100" s="280"/>
      <c r="AK100" s="280"/>
      <c r="AL100" s="280"/>
      <c r="AM100" s="280"/>
      <c r="AN100" s="279">
        <f t="shared" si="0"/>
        <v>0</v>
      </c>
      <c r="AO100" s="280"/>
      <c r="AP100" s="280"/>
      <c r="AQ100" s="95" t="s">
        <v>78</v>
      </c>
      <c r="AR100" s="96"/>
      <c r="AS100" s="97">
        <v>0</v>
      </c>
      <c r="AT100" s="98">
        <f t="shared" si="1"/>
        <v>0</v>
      </c>
      <c r="AU100" s="99">
        <f>'04 - Vnitřní vodovod'!P118</f>
        <v>0</v>
      </c>
      <c r="AV100" s="98">
        <f>'04 - Vnitřní vodovod'!J33</f>
        <v>0</v>
      </c>
      <c r="AW100" s="98">
        <f>'04 - Vnitřní vodovod'!J34</f>
        <v>0</v>
      </c>
      <c r="AX100" s="98">
        <f>'04 - Vnitřní vodovod'!J35</f>
        <v>0</v>
      </c>
      <c r="AY100" s="98">
        <f>'04 - Vnitřní vodovod'!J36</f>
        <v>0</v>
      </c>
      <c r="AZ100" s="98">
        <f>'04 - Vnitřní vodovod'!F33</f>
        <v>0</v>
      </c>
      <c r="BA100" s="98">
        <f>'04 - Vnitřní vodovod'!F34</f>
        <v>0</v>
      </c>
      <c r="BB100" s="98">
        <f>'04 - Vnitřní vodovod'!F35</f>
        <v>0</v>
      </c>
      <c r="BC100" s="98">
        <f>'04 - Vnitřní vodovod'!F36</f>
        <v>0</v>
      </c>
      <c r="BD100" s="100">
        <f>'04 - Vnitřní vodovod'!F37</f>
        <v>0</v>
      </c>
      <c r="BT100" s="101" t="s">
        <v>79</v>
      </c>
      <c r="BV100" s="101" t="s">
        <v>73</v>
      </c>
      <c r="BW100" s="101" t="s">
        <v>96</v>
      </c>
      <c r="BX100" s="101" t="s">
        <v>5</v>
      </c>
      <c r="CL100" s="101" t="s">
        <v>1</v>
      </c>
      <c r="CM100" s="101" t="s">
        <v>81</v>
      </c>
    </row>
    <row r="101" spans="1:91" s="7" customFormat="1" ht="16.5" customHeight="1">
      <c r="A101" s="91" t="s">
        <v>75</v>
      </c>
      <c r="B101" s="92"/>
      <c r="C101" s="93"/>
      <c r="D101" s="304" t="s">
        <v>97</v>
      </c>
      <c r="E101" s="304"/>
      <c r="F101" s="304"/>
      <c r="G101" s="304"/>
      <c r="H101" s="304"/>
      <c r="I101" s="94"/>
      <c r="J101" s="304" t="s">
        <v>98</v>
      </c>
      <c r="K101" s="304"/>
      <c r="L101" s="304"/>
      <c r="M101" s="304"/>
      <c r="N101" s="304"/>
      <c r="O101" s="304"/>
      <c r="P101" s="304"/>
      <c r="Q101" s="304"/>
      <c r="R101" s="304"/>
      <c r="S101" s="304"/>
      <c r="T101" s="304"/>
      <c r="U101" s="304"/>
      <c r="V101" s="304"/>
      <c r="W101" s="304"/>
      <c r="X101" s="304"/>
      <c r="Y101" s="304"/>
      <c r="Z101" s="304"/>
      <c r="AA101" s="304"/>
      <c r="AB101" s="304"/>
      <c r="AC101" s="304"/>
      <c r="AD101" s="304"/>
      <c r="AE101" s="304"/>
      <c r="AF101" s="304"/>
      <c r="AG101" s="279">
        <f>'05 - Venkovní vodovod'!J30</f>
        <v>0</v>
      </c>
      <c r="AH101" s="280"/>
      <c r="AI101" s="280"/>
      <c r="AJ101" s="280"/>
      <c r="AK101" s="280"/>
      <c r="AL101" s="280"/>
      <c r="AM101" s="280"/>
      <c r="AN101" s="279">
        <f t="shared" si="0"/>
        <v>0</v>
      </c>
      <c r="AO101" s="280"/>
      <c r="AP101" s="280"/>
      <c r="AQ101" s="95" t="s">
        <v>78</v>
      </c>
      <c r="AR101" s="96"/>
      <c r="AS101" s="97">
        <v>0</v>
      </c>
      <c r="AT101" s="98">
        <f t="shared" si="1"/>
        <v>0</v>
      </c>
      <c r="AU101" s="99">
        <f>'05 - Venkovní vodovod'!P120</f>
        <v>0</v>
      </c>
      <c r="AV101" s="98">
        <f>'05 - Venkovní vodovod'!J33</f>
        <v>0</v>
      </c>
      <c r="AW101" s="98">
        <f>'05 - Venkovní vodovod'!J34</f>
        <v>0</v>
      </c>
      <c r="AX101" s="98">
        <f>'05 - Venkovní vodovod'!J35</f>
        <v>0</v>
      </c>
      <c r="AY101" s="98">
        <f>'05 - Venkovní vodovod'!J36</f>
        <v>0</v>
      </c>
      <c r="AZ101" s="98">
        <f>'05 - Venkovní vodovod'!F33</f>
        <v>0</v>
      </c>
      <c r="BA101" s="98">
        <f>'05 - Venkovní vodovod'!F34</f>
        <v>0</v>
      </c>
      <c r="BB101" s="98">
        <f>'05 - Venkovní vodovod'!F35</f>
        <v>0</v>
      </c>
      <c r="BC101" s="98">
        <f>'05 - Venkovní vodovod'!F36</f>
        <v>0</v>
      </c>
      <c r="BD101" s="100">
        <f>'05 - Venkovní vodovod'!F37</f>
        <v>0</v>
      </c>
      <c r="BT101" s="101" t="s">
        <v>79</v>
      </c>
      <c r="BV101" s="101" t="s">
        <v>73</v>
      </c>
      <c r="BW101" s="101" t="s">
        <v>99</v>
      </c>
      <c r="BX101" s="101" t="s">
        <v>5</v>
      </c>
      <c r="CL101" s="101" t="s">
        <v>1</v>
      </c>
      <c r="CM101" s="101" t="s">
        <v>81</v>
      </c>
    </row>
    <row r="102" spans="1:91" s="7" customFormat="1" ht="16.5" customHeight="1">
      <c r="A102" s="91" t="s">
        <v>75</v>
      </c>
      <c r="B102" s="92"/>
      <c r="C102" s="93"/>
      <c r="D102" s="304" t="s">
        <v>100</v>
      </c>
      <c r="E102" s="304"/>
      <c r="F102" s="304"/>
      <c r="G102" s="304"/>
      <c r="H102" s="304"/>
      <c r="I102" s="94"/>
      <c r="J102" s="304" t="s">
        <v>101</v>
      </c>
      <c r="K102" s="304"/>
      <c r="L102" s="304"/>
      <c r="M102" s="304"/>
      <c r="N102" s="304"/>
      <c r="O102" s="304"/>
      <c r="P102" s="304"/>
      <c r="Q102" s="304"/>
      <c r="R102" s="304"/>
      <c r="S102" s="304"/>
      <c r="T102" s="304"/>
      <c r="U102" s="304"/>
      <c r="V102" s="304"/>
      <c r="W102" s="304"/>
      <c r="X102" s="304"/>
      <c r="Y102" s="304"/>
      <c r="Z102" s="304"/>
      <c r="AA102" s="304"/>
      <c r="AB102" s="304"/>
      <c r="AC102" s="304"/>
      <c r="AD102" s="304"/>
      <c r="AE102" s="304"/>
      <c r="AF102" s="304"/>
      <c r="AG102" s="279">
        <f>'06 - Zařizovací předměty'!J30</f>
        <v>0</v>
      </c>
      <c r="AH102" s="280"/>
      <c r="AI102" s="280"/>
      <c r="AJ102" s="280"/>
      <c r="AK102" s="280"/>
      <c r="AL102" s="280"/>
      <c r="AM102" s="280"/>
      <c r="AN102" s="279">
        <f t="shared" si="0"/>
        <v>0</v>
      </c>
      <c r="AO102" s="280"/>
      <c r="AP102" s="280"/>
      <c r="AQ102" s="95" t="s">
        <v>78</v>
      </c>
      <c r="AR102" s="96"/>
      <c r="AS102" s="97">
        <v>0</v>
      </c>
      <c r="AT102" s="98">
        <f t="shared" si="1"/>
        <v>0</v>
      </c>
      <c r="AU102" s="99">
        <f>'06 - Zařizovací předměty'!P118</f>
        <v>0</v>
      </c>
      <c r="AV102" s="98">
        <f>'06 - Zařizovací předměty'!J33</f>
        <v>0</v>
      </c>
      <c r="AW102" s="98">
        <f>'06 - Zařizovací předměty'!J34</f>
        <v>0</v>
      </c>
      <c r="AX102" s="98">
        <f>'06 - Zařizovací předměty'!J35</f>
        <v>0</v>
      </c>
      <c r="AY102" s="98">
        <f>'06 - Zařizovací předměty'!J36</f>
        <v>0</v>
      </c>
      <c r="AZ102" s="98">
        <f>'06 - Zařizovací předměty'!F33</f>
        <v>0</v>
      </c>
      <c r="BA102" s="98">
        <f>'06 - Zařizovací předměty'!F34</f>
        <v>0</v>
      </c>
      <c r="BB102" s="98">
        <f>'06 - Zařizovací předměty'!F35</f>
        <v>0</v>
      </c>
      <c r="BC102" s="98">
        <f>'06 - Zařizovací předměty'!F36</f>
        <v>0</v>
      </c>
      <c r="BD102" s="100">
        <f>'06 - Zařizovací předměty'!F37</f>
        <v>0</v>
      </c>
      <c r="BT102" s="101" t="s">
        <v>79</v>
      </c>
      <c r="BV102" s="101" t="s">
        <v>73</v>
      </c>
      <c r="BW102" s="101" t="s">
        <v>102</v>
      </c>
      <c r="BX102" s="101" t="s">
        <v>5</v>
      </c>
      <c r="CL102" s="101" t="s">
        <v>1</v>
      </c>
      <c r="CM102" s="101" t="s">
        <v>81</v>
      </c>
    </row>
    <row r="103" spans="1:91" s="7" customFormat="1" ht="16.5" customHeight="1">
      <c r="A103" s="91" t="s">
        <v>75</v>
      </c>
      <c r="B103" s="92"/>
      <c r="C103" s="93"/>
      <c r="D103" s="304" t="s">
        <v>103</v>
      </c>
      <c r="E103" s="304"/>
      <c r="F103" s="304"/>
      <c r="G103" s="304"/>
      <c r="H103" s="304"/>
      <c r="I103" s="94"/>
      <c r="J103" s="304" t="s">
        <v>104</v>
      </c>
      <c r="K103" s="304"/>
      <c r="L103" s="304"/>
      <c r="M103" s="304"/>
      <c r="N103" s="304"/>
      <c r="O103" s="304"/>
      <c r="P103" s="304"/>
      <c r="Q103" s="304"/>
      <c r="R103" s="304"/>
      <c r="S103" s="304"/>
      <c r="T103" s="304"/>
      <c r="U103" s="304"/>
      <c r="V103" s="304"/>
      <c r="W103" s="304"/>
      <c r="X103" s="304"/>
      <c r="Y103" s="304"/>
      <c r="Z103" s="304"/>
      <c r="AA103" s="304"/>
      <c r="AB103" s="304"/>
      <c r="AC103" s="304"/>
      <c r="AD103" s="304"/>
      <c r="AE103" s="304"/>
      <c r="AF103" s="304"/>
      <c r="AG103" s="279">
        <f>'07 - VZT'!J30</f>
        <v>0</v>
      </c>
      <c r="AH103" s="280"/>
      <c r="AI103" s="280"/>
      <c r="AJ103" s="280"/>
      <c r="AK103" s="280"/>
      <c r="AL103" s="280"/>
      <c r="AM103" s="280"/>
      <c r="AN103" s="279">
        <f t="shared" si="0"/>
        <v>0</v>
      </c>
      <c r="AO103" s="280"/>
      <c r="AP103" s="280"/>
      <c r="AQ103" s="95" t="s">
        <v>78</v>
      </c>
      <c r="AR103" s="96"/>
      <c r="AS103" s="97">
        <v>0</v>
      </c>
      <c r="AT103" s="98">
        <f t="shared" si="1"/>
        <v>0</v>
      </c>
      <c r="AU103" s="99">
        <f>'07 - VZT'!P123</f>
        <v>0</v>
      </c>
      <c r="AV103" s="98">
        <f>'07 - VZT'!J33</f>
        <v>0</v>
      </c>
      <c r="AW103" s="98">
        <f>'07 - VZT'!J34</f>
        <v>0</v>
      </c>
      <c r="AX103" s="98">
        <f>'07 - VZT'!J35</f>
        <v>0</v>
      </c>
      <c r="AY103" s="98">
        <f>'07 - VZT'!J36</f>
        <v>0</v>
      </c>
      <c r="AZ103" s="98">
        <f>'07 - VZT'!F33</f>
        <v>0</v>
      </c>
      <c r="BA103" s="98">
        <f>'07 - VZT'!F34</f>
        <v>0</v>
      </c>
      <c r="BB103" s="98">
        <f>'07 - VZT'!F35</f>
        <v>0</v>
      </c>
      <c r="BC103" s="98">
        <f>'07 - VZT'!F36</f>
        <v>0</v>
      </c>
      <c r="BD103" s="100">
        <f>'07 - VZT'!F37</f>
        <v>0</v>
      </c>
      <c r="BT103" s="101" t="s">
        <v>79</v>
      </c>
      <c r="BV103" s="101" t="s">
        <v>73</v>
      </c>
      <c r="BW103" s="101" t="s">
        <v>105</v>
      </c>
      <c r="BX103" s="101" t="s">
        <v>5</v>
      </c>
      <c r="CL103" s="101" t="s">
        <v>1</v>
      </c>
      <c r="CM103" s="101" t="s">
        <v>81</v>
      </c>
    </row>
    <row r="104" spans="1:91" s="7" customFormat="1" ht="16.5" customHeight="1">
      <c r="A104" s="91" t="s">
        <v>75</v>
      </c>
      <c r="B104" s="92"/>
      <c r="C104" s="93"/>
      <c r="D104" s="304" t="s">
        <v>106</v>
      </c>
      <c r="E104" s="304"/>
      <c r="F104" s="304"/>
      <c r="G104" s="304"/>
      <c r="H104" s="304"/>
      <c r="I104" s="94"/>
      <c r="J104" s="304" t="s">
        <v>107</v>
      </c>
      <c r="K104" s="304"/>
      <c r="L104" s="304"/>
      <c r="M104" s="304"/>
      <c r="N104" s="304"/>
      <c r="O104" s="304"/>
      <c r="P104" s="304"/>
      <c r="Q104" s="304"/>
      <c r="R104" s="304"/>
      <c r="S104" s="304"/>
      <c r="T104" s="304"/>
      <c r="U104" s="304"/>
      <c r="V104" s="304"/>
      <c r="W104" s="304"/>
      <c r="X104" s="304"/>
      <c r="Y104" s="304"/>
      <c r="Z104" s="304"/>
      <c r="AA104" s="304"/>
      <c r="AB104" s="304"/>
      <c r="AC104" s="304"/>
      <c r="AD104" s="304"/>
      <c r="AE104" s="304"/>
      <c r="AF104" s="304"/>
      <c r="AG104" s="279">
        <f>'08 - Ústřední vytápění'!J30</f>
        <v>0</v>
      </c>
      <c r="AH104" s="280"/>
      <c r="AI104" s="280"/>
      <c r="AJ104" s="280"/>
      <c r="AK104" s="280"/>
      <c r="AL104" s="280"/>
      <c r="AM104" s="280"/>
      <c r="AN104" s="279">
        <f t="shared" si="0"/>
        <v>0</v>
      </c>
      <c r="AO104" s="280"/>
      <c r="AP104" s="280"/>
      <c r="AQ104" s="95" t="s">
        <v>78</v>
      </c>
      <c r="AR104" s="96"/>
      <c r="AS104" s="97">
        <v>0</v>
      </c>
      <c r="AT104" s="98">
        <f t="shared" si="1"/>
        <v>0</v>
      </c>
      <c r="AU104" s="99">
        <f>'08 - Ústřední vytápění'!P126</f>
        <v>0</v>
      </c>
      <c r="AV104" s="98">
        <f>'08 - Ústřední vytápění'!J33</f>
        <v>0</v>
      </c>
      <c r="AW104" s="98">
        <f>'08 - Ústřední vytápění'!J34</f>
        <v>0</v>
      </c>
      <c r="AX104" s="98">
        <f>'08 - Ústřední vytápění'!J35</f>
        <v>0</v>
      </c>
      <c r="AY104" s="98">
        <f>'08 - Ústřední vytápění'!J36</f>
        <v>0</v>
      </c>
      <c r="AZ104" s="98">
        <f>'08 - Ústřední vytápění'!F33</f>
        <v>0</v>
      </c>
      <c r="BA104" s="98">
        <f>'08 - Ústřední vytápění'!F34</f>
        <v>0</v>
      </c>
      <c r="BB104" s="98">
        <f>'08 - Ústřední vytápění'!F35</f>
        <v>0</v>
      </c>
      <c r="BC104" s="98">
        <f>'08 - Ústřední vytápění'!F36</f>
        <v>0</v>
      </c>
      <c r="BD104" s="100">
        <f>'08 - Ústřední vytápění'!F37</f>
        <v>0</v>
      </c>
      <c r="BT104" s="101" t="s">
        <v>79</v>
      </c>
      <c r="BV104" s="101" t="s">
        <v>73</v>
      </c>
      <c r="BW104" s="101" t="s">
        <v>108</v>
      </c>
      <c r="BX104" s="101" t="s">
        <v>5</v>
      </c>
      <c r="CL104" s="101" t="s">
        <v>1</v>
      </c>
      <c r="CM104" s="101" t="s">
        <v>81</v>
      </c>
    </row>
    <row r="105" spans="1:91" s="7" customFormat="1" ht="16.5" customHeight="1">
      <c r="A105" s="91" t="s">
        <v>75</v>
      </c>
      <c r="B105" s="92"/>
      <c r="C105" s="93"/>
      <c r="D105" s="304" t="s">
        <v>109</v>
      </c>
      <c r="E105" s="304"/>
      <c r="F105" s="304"/>
      <c r="G105" s="304"/>
      <c r="H105" s="304"/>
      <c r="I105" s="94"/>
      <c r="J105" s="304" t="s">
        <v>110</v>
      </c>
      <c r="K105" s="304"/>
      <c r="L105" s="304"/>
      <c r="M105" s="304"/>
      <c r="N105" s="304"/>
      <c r="O105" s="304"/>
      <c r="P105" s="304"/>
      <c r="Q105" s="304"/>
      <c r="R105" s="304"/>
      <c r="S105" s="304"/>
      <c r="T105" s="304"/>
      <c r="U105" s="304"/>
      <c r="V105" s="304"/>
      <c r="W105" s="304"/>
      <c r="X105" s="304"/>
      <c r="Y105" s="304"/>
      <c r="Z105" s="304"/>
      <c r="AA105" s="304"/>
      <c r="AB105" s="304"/>
      <c r="AC105" s="304"/>
      <c r="AD105" s="304"/>
      <c r="AE105" s="304"/>
      <c r="AF105" s="304"/>
      <c r="AG105" s="279">
        <f>'09 - EI'!J30</f>
        <v>0</v>
      </c>
      <c r="AH105" s="280"/>
      <c r="AI105" s="280"/>
      <c r="AJ105" s="280"/>
      <c r="AK105" s="280"/>
      <c r="AL105" s="280"/>
      <c r="AM105" s="280"/>
      <c r="AN105" s="279">
        <f t="shared" si="0"/>
        <v>0</v>
      </c>
      <c r="AO105" s="280"/>
      <c r="AP105" s="280"/>
      <c r="AQ105" s="95" t="s">
        <v>78</v>
      </c>
      <c r="AR105" s="96"/>
      <c r="AS105" s="97">
        <v>0</v>
      </c>
      <c r="AT105" s="98">
        <f t="shared" si="1"/>
        <v>0</v>
      </c>
      <c r="AU105" s="99">
        <f>'09 - EI'!P128</f>
        <v>0</v>
      </c>
      <c r="AV105" s="98">
        <f>'09 - EI'!J33</f>
        <v>0</v>
      </c>
      <c r="AW105" s="98">
        <f>'09 - EI'!J34</f>
        <v>0</v>
      </c>
      <c r="AX105" s="98">
        <f>'09 - EI'!J35</f>
        <v>0</v>
      </c>
      <c r="AY105" s="98">
        <f>'09 - EI'!J36</f>
        <v>0</v>
      </c>
      <c r="AZ105" s="98">
        <f>'09 - EI'!F33</f>
        <v>0</v>
      </c>
      <c r="BA105" s="98">
        <f>'09 - EI'!F34</f>
        <v>0</v>
      </c>
      <c r="BB105" s="98">
        <f>'09 - EI'!F35</f>
        <v>0</v>
      </c>
      <c r="BC105" s="98">
        <f>'09 - EI'!F36</f>
        <v>0</v>
      </c>
      <c r="BD105" s="100">
        <f>'09 - EI'!F37</f>
        <v>0</v>
      </c>
      <c r="BT105" s="101" t="s">
        <v>79</v>
      </c>
      <c r="BV105" s="101" t="s">
        <v>73</v>
      </c>
      <c r="BW105" s="101" t="s">
        <v>111</v>
      </c>
      <c r="BX105" s="101" t="s">
        <v>5</v>
      </c>
      <c r="CL105" s="101" t="s">
        <v>1</v>
      </c>
      <c r="CM105" s="101" t="s">
        <v>81</v>
      </c>
    </row>
    <row r="106" spans="1:91" s="7" customFormat="1" ht="16.5" customHeight="1">
      <c r="A106" s="91" t="s">
        <v>75</v>
      </c>
      <c r="B106" s="92"/>
      <c r="C106" s="93"/>
      <c r="D106" s="304" t="s">
        <v>112</v>
      </c>
      <c r="E106" s="304"/>
      <c r="F106" s="304"/>
      <c r="G106" s="304"/>
      <c r="H106" s="304"/>
      <c r="I106" s="94"/>
      <c r="J106" s="304" t="s">
        <v>113</v>
      </c>
      <c r="K106" s="304"/>
      <c r="L106" s="304"/>
      <c r="M106" s="304"/>
      <c r="N106" s="304"/>
      <c r="O106" s="304"/>
      <c r="P106" s="304"/>
      <c r="Q106" s="304"/>
      <c r="R106" s="304"/>
      <c r="S106" s="304"/>
      <c r="T106" s="304"/>
      <c r="U106" s="304"/>
      <c r="V106" s="304"/>
      <c r="W106" s="304"/>
      <c r="X106" s="304"/>
      <c r="Y106" s="304"/>
      <c r="Z106" s="304"/>
      <c r="AA106" s="304"/>
      <c r="AB106" s="304"/>
      <c r="AC106" s="304"/>
      <c r="AD106" s="304"/>
      <c r="AE106" s="304"/>
      <c r="AF106" s="304"/>
      <c r="AG106" s="279">
        <f>'10 - MaR'!J30</f>
        <v>0</v>
      </c>
      <c r="AH106" s="280"/>
      <c r="AI106" s="280"/>
      <c r="AJ106" s="280"/>
      <c r="AK106" s="280"/>
      <c r="AL106" s="280"/>
      <c r="AM106" s="280"/>
      <c r="AN106" s="279">
        <f t="shared" si="0"/>
        <v>0</v>
      </c>
      <c r="AO106" s="280"/>
      <c r="AP106" s="280"/>
      <c r="AQ106" s="95" t="s">
        <v>78</v>
      </c>
      <c r="AR106" s="96"/>
      <c r="AS106" s="102">
        <v>0</v>
      </c>
      <c r="AT106" s="103">
        <f t="shared" si="1"/>
        <v>0</v>
      </c>
      <c r="AU106" s="104">
        <f>'10 - MaR'!P126</f>
        <v>0</v>
      </c>
      <c r="AV106" s="103">
        <f>'10 - MaR'!J33</f>
        <v>0</v>
      </c>
      <c r="AW106" s="103">
        <f>'10 - MaR'!J34</f>
        <v>0</v>
      </c>
      <c r="AX106" s="103">
        <f>'10 - MaR'!J35</f>
        <v>0</v>
      </c>
      <c r="AY106" s="103">
        <f>'10 - MaR'!J36</f>
        <v>0</v>
      </c>
      <c r="AZ106" s="103">
        <f>'10 - MaR'!F33</f>
        <v>0</v>
      </c>
      <c r="BA106" s="103">
        <f>'10 - MaR'!F34</f>
        <v>0</v>
      </c>
      <c r="BB106" s="103">
        <f>'10 - MaR'!F35</f>
        <v>0</v>
      </c>
      <c r="BC106" s="103">
        <f>'10 - MaR'!F36</f>
        <v>0</v>
      </c>
      <c r="BD106" s="105">
        <f>'10 - MaR'!F37</f>
        <v>0</v>
      </c>
      <c r="BT106" s="101" t="s">
        <v>79</v>
      </c>
      <c r="BV106" s="101" t="s">
        <v>73</v>
      </c>
      <c r="BW106" s="101" t="s">
        <v>114</v>
      </c>
      <c r="BX106" s="101" t="s">
        <v>5</v>
      </c>
      <c r="CL106" s="101" t="s">
        <v>1</v>
      </c>
      <c r="CM106" s="101" t="s">
        <v>81</v>
      </c>
    </row>
    <row r="107" spans="1:91" s="2" customFormat="1" ht="30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7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</row>
    <row r="108" spans="1:91" s="2" customFormat="1" ht="6.95" customHeight="1">
      <c r="A108" s="3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37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</row>
  </sheetData>
  <mergeCells count="84">
    <mergeCell ref="D98:H98"/>
    <mergeCell ref="D99:H99"/>
    <mergeCell ref="D95:H95"/>
    <mergeCell ref="D100:H100"/>
    <mergeCell ref="D97:H97"/>
    <mergeCell ref="D96:H96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C92:G92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G98:AM98"/>
    <mergeCell ref="AM87:AN87"/>
    <mergeCell ref="AM89:AP89"/>
    <mergeCell ref="AM90:AP90"/>
    <mergeCell ref="AN103:AP103"/>
    <mergeCell ref="AN96:AP96"/>
    <mergeCell ref="AS89:AT91"/>
    <mergeCell ref="AN105:AP105"/>
    <mergeCell ref="AG105:AM105"/>
    <mergeCell ref="AN106:AP106"/>
    <mergeCell ref="AG106:AM106"/>
    <mergeCell ref="AN94:AP94"/>
  </mergeCells>
  <hyperlinks>
    <hyperlink ref="A95" location="'00 - Ostatní a vedlejší n...'!C2" display="/"/>
    <hyperlink ref="A96" location="'000 - Příprava území a ve...'!C2" display="/"/>
    <hyperlink ref="A97" location="'01 - Stavební část '!C2" display="/"/>
    <hyperlink ref="A98" location="'02 - Vnitřní kanalizace'!C2" display="/"/>
    <hyperlink ref="A99" location="'03 - Venkovní kanalizace'!C2" display="/"/>
    <hyperlink ref="A100" location="'04 - Vnitřní vodovod'!C2" display="/"/>
    <hyperlink ref="A101" location="'05 - Venkovní vodovod'!C2" display="/"/>
    <hyperlink ref="A102" location="'06 - Zařizovací předměty'!C2" display="/"/>
    <hyperlink ref="A103" location="'07 - VZT'!C2" display="/"/>
    <hyperlink ref="A104" location="'08 - Ústřední vytápění'!C2" display="/"/>
    <hyperlink ref="A105" location="'09 - EI'!C2" display="/"/>
    <hyperlink ref="A106" location="'10 - MaR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BM273"/>
  <sheetViews>
    <sheetView showGridLines="0" topLeftCell="A258" workbookViewId="0">
      <selection activeCell="I285" sqref="I28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72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105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2293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ROUND((SUM(BE123:BE272)),  2)</f>
        <v>0</v>
      </c>
      <c r="G33" s="32"/>
      <c r="H33" s="32"/>
      <c r="I33" s="122">
        <v>0.21</v>
      </c>
      <c r="J33" s="121">
        <f>ROUND(((SUM(BE123:BE272))*I33),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ROUND((SUM(BF123:BF272)),  2)</f>
        <v>0</v>
      </c>
      <c r="G34" s="32"/>
      <c r="H34" s="32"/>
      <c r="I34" s="122">
        <v>0.15</v>
      </c>
      <c r="J34" s="121">
        <f>ROUND(((SUM(BF123:BF272))*I34),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ROUND((SUM(BG123:BG272)),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ROUND((SUM(BH123:BH272)),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ROUND((SUM(BI123:BI272)),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07 - VZT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2294</v>
      </c>
      <c r="E97" s="148"/>
      <c r="F97" s="148"/>
      <c r="G97" s="148"/>
      <c r="H97" s="148"/>
      <c r="I97" s="148"/>
      <c r="J97" s="149">
        <f>J124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2295</v>
      </c>
      <c r="E98" s="154"/>
      <c r="F98" s="154"/>
      <c r="G98" s="154"/>
      <c r="H98" s="154"/>
      <c r="I98" s="154"/>
      <c r="J98" s="155">
        <f>J125</f>
        <v>0</v>
      </c>
      <c r="K98" s="152"/>
      <c r="L98" s="156"/>
    </row>
    <row r="99" spans="1:31" s="9" customFormat="1" ht="24.95" customHeight="1">
      <c r="B99" s="145"/>
      <c r="C99" s="146"/>
      <c r="D99" s="147" t="s">
        <v>2296</v>
      </c>
      <c r="E99" s="148"/>
      <c r="F99" s="148"/>
      <c r="G99" s="148"/>
      <c r="H99" s="148"/>
      <c r="I99" s="148"/>
      <c r="J99" s="149">
        <f>J187</f>
        <v>0</v>
      </c>
      <c r="K99" s="146"/>
      <c r="L99" s="150"/>
    </row>
    <row r="100" spans="1:31" s="10" customFormat="1" ht="19.899999999999999" customHeight="1">
      <c r="B100" s="151"/>
      <c r="C100" s="152"/>
      <c r="D100" s="153" t="s">
        <v>2297</v>
      </c>
      <c r="E100" s="154"/>
      <c r="F100" s="154"/>
      <c r="G100" s="154"/>
      <c r="H100" s="154"/>
      <c r="I100" s="154"/>
      <c r="J100" s="155">
        <f>J188</f>
        <v>0</v>
      </c>
      <c r="K100" s="152"/>
      <c r="L100" s="156"/>
    </row>
    <row r="101" spans="1:31" s="9" customFormat="1" ht="24.95" customHeight="1">
      <c r="B101" s="145"/>
      <c r="C101" s="146"/>
      <c r="D101" s="147" t="s">
        <v>2298</v>
      </c>
      <c r="E101" s="148"/>
      <c r="F101" s="148"/>
      <c r="G101" s="148"/>
      <c r="H101" s="148"/>
      <c r="I101" s="148"/>
      <c r="J101" s="149">
        <f>J251</f>
        <v>0</v>
      </c>
      <c r="K101" s="146"/>
      <c r="L101" s="150"/>
    </row>
    <row r="102" spans="1:31" s="10" customFormat="1" ht="19.899999999999999" customHeight="1">
      <c r="B102" s="151"/>
      <c r="C102" s="152"/>
      <c r="D102" s="153" t="s">
        <v>2299</v>
      </c>
      <c r="E102" s="154"/>
      <c r="F102" s="154"/>
      <c r="G102" s="154"/>
      <c r="H102" s="154"/>
      <c r="I102" s="154"/>
      <c r="J102" s="155">
        <f>J252</f>
        <v>0</v>
      </c>
      <c r="K102" s="152"/>
      <c r="L102" s="156"/>
    </row>
    <row r="103" spans="1:31" s="9" customFormat="1" ht="24.95" customHeight="1">
      <c r="B103" s="145"/>
      <c r="C103" s="146"/>
      <c r="D103" s="147" t="s">
        <v>2300</v>
      </c>
      <c r="E103" s="148"/>
      <c r="F103" s="148"/>
      <c r="G103" s="148"/>
      <c r="H103" s="148"/>
      <c r="I103" s="148"/>
      <c r="J103" s="149">
        <f>J266</f>
        <v>0</v>
      </c>
      <c r="K103" s="146"/>
      <c r="L103" s="150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4" t="s">
        <v>127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310" t="str">
        <f>E7</f>
        <v>VD Hněvkovice - rozšíření provozní budovy</v>
      </c>
      <c r="F113" s="311"/>
      <c r="G113" s="311"/>
      <c r="H113" s="311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9" t="s">
        <v>116</v>
      </c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302" t="str">
        <f>E9</f>
        <v>07 - VZT</v>
      </c>
      <c r="F115" s="309"/>
      <c r="G115" s="309"/>
      <c r="H115" s="309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9" t="s">
        <v>17</v>
      </c>
      <c r="D117" s="34"/>
      <c r="E117" s="34"/>
      <c r="F117" s="27" t="str">
        <f>F12</f>
        <v xml:space="preserve"> </v>
      </c>
      <c r="G117" s="34"/>
      <c r="H117" s="34"/>
      <c r="I117" s="29" t="s">
        <v>19</v>
      </c>
      <c r="J117" s="64" t="str">
        <f>IF(J12="","",J12)</f>
        <v>prosinec 2019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9" t="s">
        <v>20</v>
      </c>
      <c r="D119" s="34"/>
      <c r="E119" s="34"/>
      <c r="F119" s="27" t="str">
        <f>E15</f>
        <v xml:space="preserve"> </v>
      </c>
      <c r="G119" s="34"/>
      <c r="H119" s="34"/>
      <c r="I119" s="29" t="s">
        <v>24</v>
      </c>
      <c r="J119" s="30" t="str">
        <f>E21</f>
        <v>Ing. Filip Duda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25.7" customHeight="1">
      <c r="A120" s="32"/>
      <c r="B120" s="33"/>
      <c r="C120" s="29" t="s">
        <v>23</v>
      </c>
      <c r="D120" s="34"/>
      <c r="E120" s="34"/>
      <c r="F120" s="27" t="str">
        <f>IF(E18="","",E18)</f>
        <v xml:space="preserve"> </v>
      </c>
      <c r="G120" s="34"/>
      <c r="H120" s="34"/>
      <c r="I120" s="29" t="s">
        <v>27</v>
      </c>
      <c r="J120" s="30" t="str">
        <f>E24</f>
        <v>Filip Šimek www.rozp.cz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57"/>
      <c r="B122" s="158"/>
      <c r="C122" s="159" t="s">
        <v>128</v>
      </c>
      <c r="D122" s="160" t="s">
        <v>56</v>
      </c>
      <c r="E122" s="160" t="s">
        <v>52</v>
      </c>
      <c r="F122" s="160" t="s">
        <v>53</v>
      </c>
      <c r="G122" s="160" t="s">
        <v>129</v>
      </c>
      <c r="H122" s="160" t="s">
        <v>130</v>
      </c>
      <c r="I122" s="160" t="s">
        <v>131</v>
      </c>
      <c r="J122" s="160" t="s">
        <v>120</v>
      </c>
      <c r="K122" s="161" t="s">
        <v>132</v>
      </c>
      <c r="L122" s="162"/>
      <c r="M122" s="73" t="s">
        <v>1</v>
      </c>
      <c r="N122" s="74" t="s">
        <v>35</v>
      </c>
      <c r="O122" s="74" t="s">
        <v>133</v>
      </c>
      <c r="P122" s="74" t="s">
        <v>134</v>
      </c>
      <c r="Q122" s="74" t="s">
        <v>135</v>
      </c>
      <c r="R122" s="74" t="s">
        <v>136</v>
      </c>
      <c r="S122" s="74" t="s">
        <v>137</v>
      </c>
      <c r="T122" s="75" t="s">
        <v>138</v>
      </c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</row>
    <row r="123" spans="1:65" s="2" customFormat="1" ht="22.9" customHeight="1">
      <c r="A123" s="32"/>
      <c r="B123" s="33"/>
      <c r="C123" s="80" t="s">
        <v>139</v>
      </c>
      <c r="D123" s="34"/>
      <c r="E123" s="34"/>
      <c r="F123" s="34"/>
      <c r="G123" s="34"/>
      <c r="H123" s="34"/>
      <c r="I123" s="34"/>
      <c r="J123" s="163">
        <f>BK123</f>
        <v>0</v>
      </c>
      <c r="K123" s="34"/>
      <c r="L123" s="37"/>
      <c r="M123" s="76"/>
      <c r="N123" s="164"/>
      <c r="O123" s="77"/>
      <c r="P123" s="165">
        <f>P124+P187+P251+P266</f>
        <v>0</v>
      </c>
      <c r="Q123" s="77"/>
      <c r="R123" s="165">
        <f>R124+R187+R251+R266</f>
        <v>0</v>
      </c>
      <c r="S123" s="77"/>
      <c r="T123" s="166">
        <f>T124+T187+T251+T266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8" t="s">
        <v>70</v>
      </c>
      <c r="AU123" s="18" t="s">
        <v>122</v>
      </c>
      <c r="BK123" s="167">
        <f>BK124+BK187+BK251+BK266</f>
        <v>0</v>
      </c>
    </row>
    <row r="124" spans="1:65" s="12" customFormat="1" ht="25.9" customHeight="1">
      <c r="B124" s="168"/>
      <c r="C124" s="169"/>
      <c r="D124" s="170" t="s">
        <v>70</v>
      </c>
      <c r="E124" s="171" t="s">
        <v>2301</v>
      </c>
      <c r="F124" s="171" t="s">
        <v>2302</v>
      </c>
      <c r="G124" s="169"/>
      <c r="H124" s="169"/>
      <c r="I124" s="169"/>
      <c r="J124" s="172">
        <f>BK124</f>
        <v>0</v>
      </c>
      <c r="K124" s="169"/>
      <c r="L124" s="173"/>
      <c r="M124" s="174"/>
      <c r="N124" s="175"/>
      <c r="O124" s="175"/>
      <c r="P124" s="176">
        <f>P125</f>
        <v>0</v>
      </c>
      <c r="Q124" s="175"/>
      <c r="R124" s="176">
        <f>R125</f>
        <v>0</v>
      </c>
      <c r="S124" s="175"/>
      <c r="T124" s="177">
        <f>T125</f>
        <v>0</v>
      </c>
      <c r="AR124" s="178" t="s">
        <v>79</v>
      </c>
      <c r="AT124" s="179" t="s">
        <v>70</v>
      </c>
      <c r="AU124" s="179" t="s">
        <v>71</v>
      </c>
      <c r="AY124" s="178" t="s">
        <v>141</v>
      </c>
      <c r="BK124" s="180">
        <f>BK125</f>
        <v>0</v>
      </c>
    </row>
    <row r="125" spans="1:65" s="12" customFormat="1" ht="22.9" customHeight="1">
      <c r="B125" s="168"/>
      <c r="C125" s="169"/>
      <c r="D125" s="170" t="s">
        <v>70</v>
      </c>
      <c r="E125" s="213" t="s">
        <v>2303</v>
      </c>
      <c r="F125" s="213" t="s">
        <v>2304</v>
      </c>
      <c r="G125" s="169"/>
      <c r="H125" s="169"/>
      <c r="I125" s="169"/>
      <c r="J125" s="214">
        <f>BK125</f>
        <v>0</v>
      </c>
      <c r="K125" s="169"/>
      <c r="L125" s="173"/>
      <c r="M125" s="174"/>
      <c r="N125" s="175"/>
      <c r="O125" s="175"/>
      <c r="P125" s="176">
        <f>SUM(P126:P186)</f>
        <v>0</v>
      </c>
      <c r="Q125" s="175"/>
      <c r="R125" s="176">
        <f>SUM(R126:R186)</f>
        <v>0</v>
      </c>
      <c r="S125" s="175"/>
      <c r="T125" s="177">
        <f>SUM(T126:T186)</f>
        <v>0</v>
      </c>
      <c r="AR125" s="178" t="s">
        <v>79</v>
      </c>
      <c r="AT125" s="179" t="s">
        <v>70</v>
      </c>
      <c r="AU125" s="179" t="s">
        <v>79</v>
      </c>
      <c r="AY125" s="178" t="s">
        <v>141</v>
      </c>
      <c r="BK125" s="180">
        <f>SUM(BK126:BK186)</f>
        <v>0</v>
      </c>
    </row>
    <row r="126" spans="1:65" s="2" customFormat="1" ht="16.5" customHeight="1">
      <c r="A126" s="32"/>
      <c r="B126" s="33"/>
      <c r="C126" s="181" t="s">
        <v>79</v>
      </c>
      <c r="D126" s="181" t="s">
        <v>142</v>
      </c>
      <c r="E126" s="182" t="s">
        <v>2305</v>
      </c>
      <c r="F126" s="183" t="s">
        <v>2306</v>
      </c>
      <c r="G126" s="184" t="s">
        <v>2307</v>
      </c>
      <c r="H126" s="185">
        <v>1</v>
      </c>
      <c r="I126" s="257"/>
      <c r="J126" s="186">
        <f>ROUND(I126*H126,2)</f>
        <v>0</v>
      </c>
      <c r="K126" s="183" t="s">
        <v>1</v>
      </c>
      <c r="L126" s="37"/>
      <c r="M126" s="187" t="s">
        <v>1</v>
      </c>
      <c r="N126" s="188" t="s">
        <v>36</v>
      </c>
      <c r="O126" s="189">
        <v>0</v>
      </c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1" t="s">
        <v>146</v>
      </c>
      <c r="AT126" s="191" t="s">
        <v>142</v>
      </c>
      <c r="AU126" s="191" t="s">
        <v>81</v>
      </c>
      <c r="AY126" s="18" t="s">
        <v>141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8" t="s">
        <v>79</v>
      </c>
      <c r="BK126" s="192">
        <f>ROUND(I126*H126,2)</f>
        <v>0</v>
      </c>
      <c r="BL126" s="18" t="s">
        <v>146</v>
      </c>
      <c r="BM126" s="191" t="s">
        <v>81</v>
      </c>
    </row>
    <row r="127" spans="1:65" s="13" customFormat="1">
      <c r="B127" s="193"/>
      <c r="C127" s="194"/>
      <c r="D127" s="195" t="s">
        <v>147</v>
      </c>
      <c r="E127" s="196" t="s">
        <v>1</v>
      </c>
      <c r="F127" s="197" t="s">
        <v>2308</v>
      </c>
      <c r="G127" s="194"/>
      <c r="H127" s="196" t="s">
        <v>1</v>
      </c>
      <c r="I127" s="194"/>
      <c r="J127" s="194"/>
      <c r="K127" s="194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147</v>
      </c>
      <c r="AU127" s="202" t="s">
        <v>81</v>
      </c>
      <c r="AV127" s="13" t="s">
        <v>79</v>
      </c>
      <c r="AW127" s="13" t="s">
        <v>26</v>
      </c>
      <c r="AX127" s="13" t="s">
        <v>71</v>
      </c>
      <c r="AY127" s="202" t="s">
        <v>141</v>
      </c>
    </row>
    <row r="128" spans="1:65" s="13" customFormat="1" ht="33.75">
      <c r="B128" s="193"/>
      <c r="C128" s="194"/>
      <c r="D128" s="195" t="s">
        <v>147</v>
      </c>
      <c r="E128" s="196" t="s">
        <v>1</v>
      </c>
      <c r="F128" s="197" t="s">
        <v>2309</v>
      </c>
      <c r="G128" s="194"/>
      <c r="H128" s="196" t="s">
        <v>1</v>
      </c>
      <c r="I128" s="194"/>
      <c r="J128" s="194"/>
      <c r="K128" s="194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147</v>
      </c>
      <c r="AU128" s="202" t="s">
        <v>81</v>
      </c>
      <c r="AV128" s="13" t="s">
        <v>79</v>
      </c>
      <c r="AW128" s="13" t="s">
        <v>26</v>
      </c>
      <c r="AX128" s="13" t="s">
        <v>71</v>
      </c>
      <c r="AY128" s="202" t="s">
        <v>141</v>
      </c>
    </row>
    <row r="129" spans="1:65" s="13" customFormat="1">
      <c r="B129" s="193"/>
      <c r="C129" s="194"/>
      <c r="D129" s="195" t="s">
        <v>147</v>
      </c>
      <c r="E129" s="196" t="s">
        <v>1</v>
      </c>
      <c r="F129" s="197" t="s">
        <v>2310</v>
      </c>
      <c r="G129" s="194"/>
      <c r="H129" s="196" t="s">
        <v>1</v>
      </c>
      <c r="I129" s="194"/>
      <c r="J129" s="194"/>
      <c r="K129" s="194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147</v>
      </c>
      <c r="AU129" s="202" t="s">
        <v>81</v>
      </c>
      <c r="AV129" s="13" t="s">
        <v>79</v>
      </c>
      <c r="AW129" s="13" t="s">
        <v>26</v>
      </c>
      <c r="AX129" s="13" t="s">
        <v>71</v>
      </c>
      <c r="AY129" s="202" t="s">
        <v>141</v>
      </c>
    </row>
    <row r="130" spans="1:65" s="13" customFormat="1">
      <c r="B130" s="193"/>
      <c r="C130" s="194"/>
      <c r="D130" s="195" t="s">
        <v>147</v>
      </c>
      <c r="E130" s="196" t="s">
        <v>1</v>
      </c>
      <c r="F130" s="197" t="s">
        <v>2311</v>
      </c>
      <c r="G130" s="194"/>
      <c r="H130" s="196" t="s">
        <v>1</v>
      </c>
      <c r="I130" s="194"/>
      <c r="J130" s="194"/>
      <c r="K130" s="194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147</v>
      </c>
      <c r="AU130" s="202" t="s">
        <v>81</v>
      </c>
      <c r="AV130" s="13" t="s">
        <v>79</v>
      </c>
      <c r="AW130" s="13" t="s">
        <v>26</v>
      </c>
      <c r="AX130" s="13" t="s">
        <v>71</v>
      </c>
      <c r="AY130" s="202" t="s">
        <v>141</v>
      </c>
    </row>
    <row r="131" spans="1:65" s="13" customFormat="1">
      <c r="B131" s="193"/>
      <c r="C131" s="194"/>
      <c r="D131" s="195" t="s">
        <v>147</v>
      </c>
      <c r="E131" s="196" t="s">
        <v>1</v>
      </c>
      <c r="F131" s="197" t="s">
        <v>2312</v>
      </c>
      <c r="G131" s="194"/>
      <c r="H131" s="196" t="s">
        <v>1</v>
      </c>
      <c r="I131" s="194"/>
      <c r="J131" s="194"/>
      <c r="K131" s="194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147</v>
      </c>
      <c r="AU131" s="202" t="s">
        <v>81</v>
      </c>
      <c r="AV131" s="13" t="s">
        <v>79</v>
      </c>
      <c r="AW131" s="13" t="s">
        <v>26</v>
      </c>
      <c r="AX131" s="13" t="s">
        <v>71</v>
      </c>
      <c r="AY131" s="202" t="s">
        <v>141</v>
      </c>
    </row>
    <row r="132" spans="1:65" s="13" customFormat="1">
      <c r="B132" s="193"/>
      <c r="C132" s="194"/>
      <c r="D132" s="195" t="s">
        <v>147</v>
      </c>
      <c r="E132" s="196" t="s">
        <v>1</v>
      </c>
      <c r="F132" s="197" t="s">
        <v>2313</v>
      </c>
      <c r="G132" s="194"/>
      <c r="H132" s="196" t="s">
        <v>1</v>
      </c>
      <c r="I132" s="194"/>
      <c r="J132" s="194"/>
      <c r="K132" s="194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147</v>
      </c>
      <c r="AU132" s="202" t="s">
        <v>81</v>
      </c>
      <c r="AV132" s="13" t="s">
        <v>79</v>
      </c>
      <c r="AW132" s="13" t="s">
        <v>26</v>
      </c>
      <c r="AX132" s="13" t="s">
        <v>71</v>
      </c>
      <c r="AY132" s="202" t="s">
        <v>141</v>
      </c>
    </row>
    <row r="133" spans="1:65" s="13" customFormat="1">
      <c r="B133" s="193"/>
      <c r="C133" s="194"/>
      <c r="D133" s="195" t="s">
        <v>147</v>
      </c>
      <c r="E133" s="196" t="s">
        <v>1</v>
      </c>
      <c r="F133" s="197" t="s">
        <v>2314</v>
      </c>
      <c r="G133" s="194"/>
      <c r="H133" s="196" t="s">
        <v>1</v>
      </c>
      <c r="I133" s="194"/>
      <c r="J133" s="194"/>
      <c r="K133" s="194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147</v>
      </c>
      <c r="AU133" s="202" t="s">
        <v>81</v>
      </c>
      <c r="AV133" s="13" t="s">
        <v>79</v>
      </c>
      <c r="AW133" s="13" t="s">
        <v>26</v>
      </c>
      <c r="AX133" s="13" t="s">
        <v>71</v>
      </c>
      <c r="AY133" s="202" t="s">
        <v>141</v>
      </c>
    </row>
    <row r="134" spans="1:65" s="13" customFormat="1">
      <c r="B134" s="193"/>
      <c r="C134" s="194"/>
      <c r="D134" s="195" t="s">
        <v>147</v>
      </c>
      <c r="E134" s="196" t="s">
        <v>1</v>
      </c>
      <c r="F134" s="197" t="s">
        <v>2315</v>
      </c>
      <c r="G134" s="194"/>
      <c r="H134" s="196" t="s">
        <v>1</v>
      </c>
      <c r="I134" s="194"/>
      <c r="J134" s="194"/>
      <c r="K134" s="194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147</v>
      </c>
      <c r="AU134" s="202" t="s">
        <v>81</v>
      </c>
      <c r="AV134" s="13" t="s">
        <v>79</v>
      </c>
      <c r="AW134" s="13" t="s">
        <v>26</v>
      </c>
      <c r="AX134" s="13" t="s">
        <v>71</v>
      </c>
      <c r="AY134" s="202" t="s">
        <v>141</v>
      </c>
    </row>
    <row r="135" spans="1:65" s="13" customFormat="1">
      <c r="B135" s="193"/>
      <c r="C135" s="194"/>
      <c r="D135" s="195" t="s">
        <v>147</v>
      </c>
      <c r="E135" s="196" t="s">
        <v>1</v>
      </c>
      <c r="F135" s="197" t="s">
        <v>2316</v>
      </c>
      <c r="G135" s="194"/>
      <c r="H135" s="196" t="s">
        <v>1</v>
      </c>
      <c r="I135" s="194"/>
      <c r="J135" s="194"/>
      <c r="K135" s="194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147</v>
      </c>
      <c r="AU135" s="202" t="s">
        <v>81</v>
      </c>
      <c r="AV135" s="13" t="s">
        <v>79</v>
      </c>
      <c r="AW135" s="13" t="s">
        <v>26</v>
      </c>
      <c r="AX135" s="13" t="s">
        <v>71</v>
      </c>
      <c r="AY135" s="202" t="s">
        <v>141</v>
      </c>
    </row>
    <row r="136" spans="1:65" s="13" customFormat="1">
      <c r="B136" s="193"/>
      <c r="C136" s="194"/>
      <c r="D136" s="195" t="s">
        <v>147</v>
      </c>
      <c r="E136" s="196" t="s">
        <v>1</v>
      </c>
      <c r="F136" s="197" t="s">
        <v>2317</v>
      </c>
      <c r="G136" s="194"/>
      <c r="H136" s="196" t="s">
        <v>1</v>
      </c>
      <c r="I136" s="194"/>
      <c r="J136" s="194"/>
      <c r="K136" s="194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147</v>
      </c>
      <c r="AU136" s="202" t="s">
        <v>81</v>
      </c>
      <c r="AV136" s="13" t="s">
        <v>79</v>
      </c>
      <c r="AW136" s="13" t="s">
        <v>26</v>
      </c>
      <c r="AX136" s="13" t="s">
        <v>71</v>
      </c>
      <c r="AY136" s="202" t="s">
        <v>141</v>
      </c>
    </row>
    <row r="137" spans="1:65" s="13" customFormat="1">
      <c r="B137" s="193"/>
      <c r="C137" s="194"/>
      <c r="D137" s="195" t="s">
        <v>147</v>
      </c>
      <c r="E137" s="196" t="s">
        <v>1</v>
      </c>
      <c r="F137" s="197" t="s">
        <v>2318</v>
      </c>
      <c r="G137" s="194"/>
      <c r="H137" s="196" t="s">
        <v>1</v>
      </c>
      <c r="I137" s="194"/>
      <c r="J137" s="194"/>
      <c r="K137" s="194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147</v>
      </c>
      <c r="AU137" s="202" t="s">
        <v>81</v>
      </c>
      <c r="AV137" s="13" t="s">
        <v>79</v>
      </c>
      <c r="AW137" s="13" t="s">
        <v>26</v>
      </c>
      <c r="AX137" s="13" t="s">
        <v>71</v>
      </c>
      <c r="AY137" s="202" t="s">
        <v>141</v>
      </c>
    </row>
    <row r="138" spans="1:65" s="13" customFormat="1" ht="33.75">
      <c r="B138" s="193"/>
      <c r="C138" s="194"/>
      <c r="D138" s="195" t="s">
        <v>147</v>
      </c>
      <c r="E138" s="196" t="s">
        <v>1</v>
      </c>
      <c r="F138" s="197" t="s">
        <v>2319</v>
      </c>
      <c r="G138" s="194"/>
      <c r="H138" s="196" t="s">
        <v>1</v>
      </c>
      <c r="I138" s="194"/>
      <c r="J138" s="194"/>
      <c r="K138" s="194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147</v>
      </c>
      <c r="AU138" s="202" t="s">
        <v>81</v>
      </c>
      <c r="AV138" s="13" t="s">
        <v>79</v>
      </c>
      <c r="AW138" s="13" t="s">
        <v>26</v>
      </c>
      <c r="AX138" s="13" t="s">
        <v>71</v>
      </c>
      <c r="AY138" s="202" t="s">
        <v>141</v>
      </c>
    </row>
    <row r="139" spans="1:65" s="13" customFormat="1" ht="33.75">
      <c r="B139" s="193"/>
      <c r="C139" s="194"/>
      <c r="D139" s="195" t="s">
        <v>147</v>
      </c>
      <c r="E139" s="196" t="s">
        <v>1</v>
      </c>
      <c r="F139" s="197" t="s">
        <v>614</v>
      </c>
      <c r="G139" s="194"/>
      <c r="H139" s="196" t="s">
        <v>1</v>
      </c>
      <c r="I139" s="194"/>
      <c r="J139" s="194"/>
      <c r="K139" s="194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147</v>
      </c>
      <c r="AU139" s="202" t="s">
        <v>81</v>
      </c>
      <c r="AV139" s="13" t="s">
        <v>79</v>
      </c>
      <c r="AW139" s="13" t="s">
        <v>26</v>
      </c>
      <c r="AX139" s="13" t="s">
        <v>71</v>
      </c>
      <c r="AY139" s="202" t="s">
        <v>141</v>
      </c>
    </row>
    <row r="140" spans="1:65" s="13" customFormat="1" ht="22.5">
      <c r="B140" s="193"/>
      <c r="C140" s="194"/>
      <c r="D140" s="195" t="s">
        <v>147</v>
      </c>
      <c r="E140" s="196" t="s">
        <v>1</v>
      </c>
      <c r="F140" s="197" t="s">
        <v>615</v>
      </c>
      <c r="G140" s="194"/>
      <c r="H140" s="196" t="s">
        <v>1</v>
      </c>
      <c r="I140" s="194"/>
      <c r="J140" s="194"/>
      <c r="K140" s="194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147</v>
      </c>
      <c r="AU140" s="202" t="s">
        <v>81</v>
      </c>
      <c r="AV140" s="13" t="s">
        <v>79</v>
      </c>
      <c r="AW140" s="13" t="s">
        <v>26</v>
      </c>
      <c r="AX140" s="13" t="s">
        <v>71</v>
      </c>
      <c r="AY140" s="202" t="s">
        <v>141</v>
      </c>
    </row>
    <row r="141" spans="1:65" s="14" customFormat="1">
      <c r="B141" s="203"/>
      <c r="C141" s="204"/>
      <c r="D141" s="195" t="s">
        <v>147</v>
      </c>
      <c r="E141" s="205" t="s">
        <v>1</v>
      </c>
      <c r="F141" s="206" t="s">
        <v>79</v>
      </c>
      <c r="G141" s="204"/>
      <c r="H141" s="207">
        <v>1</v>
      </c>
      <c r="I141" s="204"/>
      <c r="J141" s="204"/>
      <c r="K141" s="204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147</v>
      </c>
      <c r="AU141" s="212" t="s">
        <v>81</v>
      </c>
      <c r="AV141" s="14" t="s">
        <v>81</v>
      </c>
      <c r="AW141" s="14" t="s">
        <v>26</v>
      </c>
      <c r="AX141" s="14" t="s">
        <v>79</v>
      </c>
      <c r="AY141" s="212" t="s">
        <v>141</v>
      </c>
    </row>
    <row r="142" spans="1:65" s="2" customFormat="1" ht="16.5" customHeight="1">
      <c r="A142" s="32"/>
      <c r="B142" s="33"/>
      <c r="C142" s="181" t="s">
        <v>81</v>
      </c>
      <c r="D142" s="181" t="s">
        <v>142</v>
      </c>
      <c r="E142" s="182" t="s">
        <v>2320</v>
      </c>
      <c r="F142" s="183" t="s">
        <v>2321</v>
      </c>
      <c r="G142" s="184" t="s">
        <v>2307</v>
      </c>
      <c r="H142" s="185">
        <v>1</v>
      </c>
      <c r="I142" s="257"/>
      <c r="J142" s="186">
        <f>ROUND(I142*H142,2)</f>
        <v>0</v>
      </c>
      <c r="K142" s="183" t="s">
        <v>1</v>
      </c>
      <c r="L142" s="37"/>
      <c r="M142" s="187" t="s">
        <v>1</v>
      </c>
      <c r="N142" s="188" t="s">
        <v>36</v>
      </c>
      <c r="O142" s="189">
        <v>0</v>
      </c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1" t="s">
        <v>146</v>
      </c>
      <c r="AT142" s="191" t="s">
        <v>142</v>
      </c>
      <c r="AU142" s="191" t="s">
        <v>81</v>
      </c>
      <c r="AY142" s="18" t="s">
        <v>141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79</v>
      </c>
      <c r="BK142" s="192">
        <f>ROUND(I142*H142,2)</f>
        <v>0</v>
      </c>
      <c r="BL142" s="18" t="s">
        <v>146</v>
      </c>
      <c r="BM142" s="191" t="s">
        <v>146</v>
      </c>
    </row>
    <row r="143" spans="1:65" s="13" customFormat="1">
      <c r="B143" s="193"/>
      <c r="C143" s="194"/>
      <c r="D143" s="195" t="s">
        <v>147</v>
      </c>
      <c r="E143" s="196" t="s">
        <v>1</v>
      </c>
      <c r="F143" s="197" t="s">
        <v>2322</v>
      </c>
      <c r="G143" s="194"/>
      <c r="H143" s="196" t="s">
        <v>1</v>
      </c>
      <c r="I143" s="194"/>
      <c r="J143" s="194"/>
      <c r="K143" s="194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147</v>
      </c>
      <c r="AU143" s="202" t="s">
        <v>81</v>
      </c>
      <c r="AV143" s="13" t="s">
        <v>79</v>
      </c>
      <c r="AW143" s="13" t="s">
        <v>26</v>
      </c>
      <c r="AX143" s="13" t="s">
        <v>71</v>
      </c>
      <c r="AY143" s="202" t="s">
        <v>141</v>
      </c>
    </row>
    <row r="144" spans="1:65" s="13" customFormat="1">
      <c r="B144" s="193"/>
      <c r="C144" s="194"/>
      <c r="D144" s="195" t="s">
        <v>147</v>
      </c>
      <c r="E144" s="196" t="s">
        <v>1</v>
      </c>
      <c r="F144" s="197" t="s">
        <v>2323</v>
      </c>
      <c r="G144" s="194"/>
      <c r="H144" s="196" t="s">
        <v>1</v>
      </c>
      <c r="I144" s="194"/>
      <c r="J144" s="194"/>
      <c r="K144" s="194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147</v>
      </c>
      <c r="AU144" s="202" t="s">
        <v>81</v>
      </c>
      <c r="AV144" s="13" t="s">
        <v>79</v>
      </c>
      <c r="AW144" s="13" t="s">
        <v>26</v>
      </c>
      <c r="AX144" s="13" t="s">
        <v>71</v>
      </c>
      <c r="AY144" s="202" t="s">
        <v>141</v>
      </c>
    </row>
    <row r="145" spans="1:65" s="13" customFormat="1">
      <c r="B145" s="193"/>
      <c r="C145" s="194"/>
      <c r="D145" s="195" t="s">
        <v>147</v>
      </c>
      <c r="E145" s="196" t="s">
        <v>1</v>
      </c>
      <c r="F145" s="197" t="s">
        <v>2324</v>
      </c>
      <c r="G145" s="194"/>
      <c r="H145" s="196" t="s">
        <v>1</v>
      </c>
      <c r="I145" s="194"/>
      <c r="J145" s="194"/>
      <c r="K145" s="194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147</v>
      </c>
      <c r="AU145" s="202" t="s">
        <v>81</v>
      </c>
      <c r="AV145" s="13" t="s">
        <v>79</v>
      </c>
      <c r="AW145" s="13" t="s">
        <v>26</v>
      </c>
      <c r="AX145" s="13" t="s">
        <v>71</v>
      </c>
      <c r="AY145" s="202" t="s">
        <v>141</v>
      </c>
    </row>
    <row r="146" spans="1:65" s="13" customFormat="1">
      <c r="B146" s="193"/>
      <c r="C146" s="194"/>
      <c r="D146" s="195" t="s">
        <v>147</v>
      </c>
      <c r="E146" s="196" t="s">
        <v>1</v>
      </c>
      <c r="F146" s="197" t="s">
        <v>2325</v>
      </c>
      <c r="G146" s="194"/>
      <c r="H146" s="196" t="s">
        <v>1</v>
      </c>
      <c r="I146" s="194"/>
      <c r="J146" s="194"/>
      <c r="K146" s="194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147</v>
      </c>
      <c r="AU146" s="202" t="s">
        <v>81</v>
      </c>
      <c r="AV146" s="13" t="s">
        <v>79</v>
      </c>
      <c r="AW146" s="13" t="s">
        <v>26</v>
      </c>
      <c r="AX146" s="13" t="s">
        <v>71</v>
      </c>
      <c r="AY146" s="202" t="s">
        <v>141</v>
      </c>
    </row>
    <row r="147" spans="1:65" s="13" customFormat="1">
      <c r="B147" s="193"/>
      <c r="C147" s="194"/>
      <c r="D147" s="195" t="s">
        <v>147</v>
      </c>
      <c r="E147" s="196" t="s">
        <v>1</v>
      </c>
      <c r="F147" s="197" t="s">
        <v>2326</v>
      </c>
      <c r="G147" s="194"/>
      <c r="H147" s="196" t="s">
        <v>1</v>
      </c>
      <c r="I147" s="194"/>
      <c r="J147" s="194"/>
      <c r="K147" s="194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147</v>
      </c>
      <c r="AU147" s="202" t="s">
        <v>81</v>
      </c>
      <c r="AV147" s="13" t="s">
        <v>79</v>
      </c>
      <c r="AW147" s="13" t="s">
        <v>26</v>
      </c>
      <c r="AX147" s="13" t="s">
        <v>71</v>
      </c>
      <c r="AY147" s="202" t="s">
        <v>141</v>
      </c>
    </row>
    <row r="148" spans="1:65" s="13" customFormat="1">
      <c r="B148" s="193"/>
      <c r="C148" s="194"/>
      <c r="D148" s="195" t="s">
        <v>147</v>
      </c>
      <c r="E148" s="196" t="s">
        <v>1</v>
      </c>
      <c r="F148" s="197" t="s">
        <v>2327</v>
      </c>
      <c r="G148" s="194"/>
      <c r="H148" s="196" t="s">
        <v>1</v>
      </c>
      <c r="I148" s="194"/>
      <c r="J148" s="194"/>
      <c r="K148" s="194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147</v>
      </c>
      <c r="AU148" s="202" t="s">
        <v>81</v>
      </c>
      <c r="AV148" s="13" t="s">
        <v>79</v>
      </c>
      <c r="AW148" s="13" t="s">
        <v>26</v>
      </c>
      <c r="AX148" s="13" t="s">
        <v>71</v>
      </c>
      <c r="AY148" s="202" t="s">
        <v>141</v>
      </c>
    </row>
    <row r="149" spans="1:65" s="13" customFormat="1" ht="33.75">
      <c r="B149" s="193"/>
      <c r="C149" s="194"/>
      <c r="D149" s="195" t="s">
        <v>147</v>
      </c>
      <c r="E149" s="196" t="s">
        <v>1</v>
      </c>
      <c r="F149" s="197" t="s">
        <v>2319</v>
      </c>
      <c r="G149" s="194"/>
      <c r="H149" s="196" t="s">
        <v>1</v>
      </c>
      <c r="I149" s="194"/>
      <c r="J149" s="194"/>
      <c r="K149" s="194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147</v>
      </c>
      <c r="AU149" s="202" t="s">
        <v>81</v>
      </c>
      <c r="AV149" s="13" t="s">
        <v>79</v>
      </c>
      <c r="AW149" s="13" t="s">
        <v>26</v>
      </c>
      <c r="AX149" s="13" t="s">
        <v>71</v>
      </c>
      <c r="AY149" s="202" t="s">
        <v>141</v>
      </c>
    </row>
    <row r="150" spans="1:65" s="13" customFormat="1" ht="33.75">
      <c r="B150" s="193"/>
      <c r="C150" s="194"/>
      <c r="D150" s="195" t="s">
        <v>147</v>
      </c>
      <c r="E150" s="196" t="s">
        <v>1</v>
      </c>
      <c r="F150" s="197" t="s">
        <v>614</v>
      </c>
      <c r="G150" s="194"/>
      <c r="H150" s="196" t="s">
        <v>1</v>
      </c>
      <c r="I150" s="194"/>
      <c r="J150" s="194"/>
      <c r="K150" s="194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147</v>
      </c>
      <c r="AU150" s="202" t="s">
        <v>81</v>
      </c>
      <c r="AV150" s="13" t="s">
        <v>79</v>
      </c>
      <c r="AW150" s="13" t="s">
        <v>26</v>
      </c>
      <c r="AX150" s="13" t="s">
        <v>71</v>
      </c>
      <c r="AY150" s="202" t="s">
        <v>141</v>
      </c>
    </row>
    <row r="151" spans="1:65" s="13" customFormat="1" ht="22.5">
      <c r="B151" s="193"/>
      <c r="C151" s="194"/>
      <c r="D151" s="195" t="s">
        <v>147</v>
      </c>
      <c r="E151" s="196" t="s">
        <v>1</v>
      </c>
      <c r="F151" s="197" t="s">
        <v>615</v>
      </c>
      <c r="G151" s="194"/>
      <c r="H151" s="196" t="s">
        <v>1</v>
      </c>
      <c r="I151" s="194"/>
      <c r="J151" s="194"/>
      <c r="K151" s="194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147</v>
      </c>
      <c r="AU151" s="202" t="s">
        <v>81</v>
      </c>
      <c r="AV151" s="13" t="s">
        <v>79</v>
      </c>
      <c r="AW151" s="13" t="s">
        <v>26</v>
      </c>
      <c r="AX151" s="13" t="s">
        <v>71</v>
      </c>
      <c r="AY151" s="202" t="s">
        <v>141</v>
      </c>
    </row>
    <row r="152" spans="1:65" s="14" customFormat="1">
      <c r="B152" s="203"/>
      <c r="C152" s="204"/>
      <c r="D152" s="195" t="s">
        <v>147</v>
      </c>
      <c r="E152" s="205" t="s">
        <v>1</v>
      </c>
      <c r="F152" s="206" t="s">
        <v>79</v>
      </c>
      <c r="G152" s="204"/>
      <c r="H152" s="207">
        <v>1</v>
      </c>
      <c r="I152" s="204"/>
      <c r="J152" s="204"/>
      <c r="K152" s="204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147</v>
      </c>
      <c r="AU152" s="212" t="s">
        <v>81</v>
      </c>
      <c r="AV152" s="14" t="s">
        <v>81</v>
      </c>
      <c r="AW152" s="14" t="s">
        <v>26</v>
      </c>
      <c r="AX152" s="14" t="s">
        <v>79</v>
      </c>
      <c r="AY152" s="212" t="s">
        <v>141</v>
      </c>
    </row>
    <row r="153" spans="1:65" s="2" customFormat="1" ht="16.5" customHeight="1">
      <c r="A153" s="32"/>
      <c r="B153" s="33"/>
      <c r="C153" s="181" t="s">
        <v>153</v>
      </c>
      <c r="D153" s="181" t="s">
        <v>142</v>
      </c>
      <c r="E153" s="182" t="s">
        <v>2328</v>
      </c>
      <c r="F153" s="183" t="s">
        <v>2329</v>
      </c>
      <c r="G153" s="184" t="s">
        <v>2307</v>
      </c>
      <c r="H153" s="185">
        <v>2</v>
      </c>
      <c r="I153" s="257"/>
      <c r="J153" s="186">
        <f>ROUND(I153*H153,2)</f>
        <v>0</v>
      </c>
      <c r="K153" s="183" t="s">
        <v>1</v>
      </c>
      <c r="L153" s="37"/>
      <c r="M153" s="187" t="s">
        <v>1</v>
      </c>
      <c r="N153" s="188" t="s">
        <v>36</v>
      </c>
      <c r="O153" s="189">
        <v>0</v>
      </c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1" t="s">
        <v>146</v>
      </c>
      <c r="AT153" s="191" t="s">
        <v>142</v>
      </c>
      <c r="AU153" s="191" t="s">
        <v>81</v>
      </c>
      <c r="AY153" s="18" t="s">
        <v>141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79</v>
      </c>
      <c r="BK153" s="192">
        <f>ROUND(I153*H153,2)</f>
        <v>0</v>
      </c>
      <c r="BL153" s="18" t="s">
        <v>146</v>
      </c>
      <c r="BM153" s="191" t="s">
        <v>156</v>
      </c>
    </row>
    <row r="154" spans="1:65" s="13" customFormat="1">
      <c r="B154" s="193"/>
      <c r="C154" s="194"/>
      <c r="D154" s="195" t="s">
        <v>147</v>
      </c>
      <c r="E154" s="196" t="s">
        <v>1</v>
      </c>
      <c r="F154" s="197" t="s">
        <v>2330</v>
      </c>
      <c r="G154" s="194"/>
      <c r="H154" s="196" t="s">
        <v>1</v>
      </c>
      <c r="I154" s="194"/>
      <c r="J154" s="194"/>
      <c r="K154" s="194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147</v>
      </c>
      <c r="AU154" s="202" t="s">
        <v>81</v>
      </c>
      <c r="AV154" s="13" t="s">
        <v>79</v>
      </c>
      <c r="AW154" s="13" t="s">
        <v>26</v>
      </c>
      <c r="AX154" s="13" t="s">
        <v>71</v>
      </c>
      <c r="AY154" s="202" t="s">
        <v>141</v>
      </c>
    </row>
    <row r="155" spans="1:65" s="13" customFormat="1">
      <c r="B155" s="193"/>
      <c r="C155" s="194"/>
      <c r="D155" s="195" t="s">
        <v>147</v>
      </c>
      <c r="E155" s="196" t="s">
        <v>1</v>
      </c>
      <c r="F155" s="197" t="s">
        <v>2323</v>
      </c>
      <c r="G155" s="194"/>
      <c r="H155" s="196" t="s">
        <v>1</v>
      </c>
      <c r="I155" s="194"/>
      <c r="J155" s="194"/>
      <c r="K155" s="194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147</v>
      </c>
      <c r="AU155" s="202" t="s">
        <v>81</v>
      </c>
      <c r="AV155" s="13" t="s">
        <v>79</v>
      </c>
      <c r="AW155" s="13" t="s">
        <v>26</v>
      </c>
      <c r="AX155" s="13" t="s">
        <v>71</v>
      </c>
      <c r="AY155" s="202" t="s">
        <v>141</v>
      </c>
    </row>
    <row r="156" spans="1:65" s="13" customFormat="1">
      <c r="B156" s="193"/>
      <c r="C156" s="194"/>
      <c r="D156" s="195" t="s">
        <v>147</v>
      </c>
      <c r="E156" s="196" t="s">
        <v>1</v>
      </c>
      <c r="F156" s="197" t="s">
        <v>2331</v>
      </c>
      <c r="G156" s="194"/>
      <c r="H156" s="196" t="s">
        <v>1</v>
      </c>
      <c r="I156" s="194"/>
      <c r="J156" s="194"/>
      <c r="K156" s="194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147</v>
      </c>
      <c r="AU156" s="202" t="s">
        <v>81</v>
      </c>
      <c r="AV156" s="13" t="s">
        <v>79</v>
      </c>
      <c r="AW156" s="13" t="s">
        <v>26</v>
      </c>
      <c r="AX156" s="13" t="s">
        <v>71</v>
      </c>
      <c r="AY156" s="202" t="s">
        <v>141</v>
      </c>
    </row>
    <row r="157" spans="1:65" s="13" customFormat="1">
      <c r="B157" s="193"/>
      <c r="C157" s="194"/>
      <c r="D157" s="195" t="s">
        <v>147</v>
      </c>
      <c r="E157" s="196" t="s">
        <v>1</v>
      </c>
      <c r="F157" s="197" t="s">
        <v>2332</v>
      </c>
      <c r="G157" s="194"/>
      <c r="H157" s="196" t="s">
        <v>1</v>
      </c>
      <c r="I157" s="194"/>
      <c r="J157" s="194"/>
      <c r="K157" s="194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147</v>
      </c>
      <c r="AU157" s="202" t="s">
        <v>81</v>
      </c>
      <c r="AV157" s="13" t="s">
        <v>79</v>
      </c>
      <c r="AW157" s="13" t="s">
        <v>26</v>
      </c>
      <c r="AX157" s="13" t="s">
        <v>71</v>
      </c>
      <c r="AY157" s="202" t="s">
        <v>141</v>
      </c>
    </row>
    <row r="158" spans="1:65" s="13" customFormat="1">
      <c r="B158" s="193"/>
      <c r="C158" s="194"/>
      <c r="D158" s="195" t="s">
        <v>147</v>
      </c>
      <c r="E158" s="196" t="s">
        <v>1</v>
      </c>
      <c r="F158" s="197" t="s">
        <v>2326</v>
      </c>
      <c r="G158" s="194"/>
      <c r="H158" s="196" t="s">
        <v>1</v>
      </c>
      <c r="I158" s="194"/>
      <c r="J158" s="194"/>
      <c r="K158" s="194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147</v>
      </c>
      <c r="AU158" s="202" t="s">
        <v>81</v>
      </c>
      <c r="AV158" s="13" t="s">
        <v>79</v>
      </c>
      <c r="AW158" s="13" t="s">
        <v>26</v>
      </c>
      <c r="AX158" s="13" t="s">
        <v>71</v>
      </c>
      <c r="AY158" s="202" t="s">
        <v>141</v>
      </c>
    </row>
    <row r="159" spans="1:65" s="13" customFormat="1">
      <c r="B159" s="193"/>
      <c r="C159" s="194"/>
      <c r="D159" s="195" t="s">
        <v>147</v>
      </c>
      <c r="E159" s="196" t="s">
        <v>1</v>
      </c>
      <c r="F159" s="197" t="s">
        <v>2333</v>
      </c>
      <c r="G159" s="194"/>
      <c r="H159" s="196" t="s">
        <v>1</v>
      </c>
      <c r="I159" s="194"/>
      <c r="J159" s="194"/>
      <c r="K159" s="194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147</v>
      </c>
      <c r="AU159" s="202" t="s">
        <v>81</v>
      </c>
      <c r="AV159" s="13" t="s">
        <v>79</v>
      </c>
      <c r="AW159" s="13" t="s">
        <v>26</v>
      </c>
      <c r="AX159" s="13" t="s">
        <v>71</v>
      </c>
      <c r="AY159" s="202" t="s">
        <v>141</v>
      </c>
    </row>
    <row r="160" spans="1:65" s="13" customFormat="1" ht="33.75">
      <c r="B160" s="193"/>
      <c r="C160" s="194"/>
      <c r="D160" s="195" t="s">
        <v>147</v>
      </c>
      <c r="E160" s="196" t="s">
        <v>1</v>
      </c>
      <c r="F160" s="197" t="s">
        <v>2319</v>
      </c>
      <c r="G160" s="194"/>
      <c r="H160" s="196" t="s">
        <v>1</v>
      </c>
      <c r="I160" s="194"/>
      <c r="J160" s="194"/>
      <c r="K160" s="194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147</v>
      </c>
      <c r="AU160" s="202" t="s">
        <v>81</v>
      </c>
      <c r="AV160" s="13" t="s">
        <v>79</v>
      </c>
      <c r="AW160" s="13" t="s">
        <v>26</v>
      </c>
      <c r="AX160" s="13" t="s">
        <v>71</v>
      </c>
      <c r="AY160" s="202" t="s">
        <v>141</v>
      </c>
    </row>
    <row r="161" spans="1:65" s="13" customFormat="1" ht="33.75">
      <c r="B161" s="193"/>
      <c r="C161" s="194"/>
      <c r="D161" s="195" t="s">
        <v>147</v>
      </c>
      <c r="E161" s="196" t="s">
        <v>1</v>
      </c>
      <c r="F161" s="197" t="s">
        <v>614</v>
      </c>
      <c r="G161" s="194"/>
      <c r="H161" s="196" t="s">
        <v>1</v>
      </c>
      <c r="I161" s="194"/>
      <c r="J161" s="194"/>
      <c r="K161" s="194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147</v>
      </c>
      <c r="AU161" s="202" t="s">
        <v>81</v>
      </c>
      <c r="AV161" s="13" t="s">
        <v>79</v>
      </c>
      <c r="AW161" s="13" t="s">
        <v>26</v>
      </c>
      <c r="AX161" s="13" t="s">
        <v>71</v>
      </c>
      <c r="AY161" s="202" t="s">
        <v>141</v>
      </c>
    </row>
    <row r="162" spans="1:65" s="13" customFormat="1" ht="22.5">
      <c r="B162" s="193"/>
      <c r="C162" s="194"/>
      <c r="D162" s="195" t="s">
        <v>147</v>
      </c>
      <c r="E162" s="196" t="s">
        <v>1</v>
      </c>
      <c r="F162" s="197" t="s">
        <v>615</v>
      </c>
      <c r="G162" s="194"/>
      <c r="H162" s="196" t="s">
        <v>1</v>
      </c>
      <c r="I162" s="194"/>
      <c r="J162" s="194"/>
      <c r="K162" s="194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147</v>
      </c>
      <c r="AU162" s="202" t="s">
        <v>81</v>
      </c>
      <c r="AV162" s="13" t="s">
        <v>79</v>
      </c>
      <c r="AW162" s="13" t="s">
        <v>26</v>
      </c>
      <c r="AX162" s="13" t="s">
        <v>71</v>
      </c>
      <c r="AY162" s="202" t="s">
        <v>141</v>
      </c>
    </row>
    <row r="163" spans="1:65" s="14" customFormat="1">
      <c r="B163" s="203"/>
      <c r="C163" s="204"/>
      <c r="D163" s="195" t="s">
        <v>147</v>
      </c>
      <c r="E163" s="205" t="s">
        <v>1</v>
      </c>
      <c r="F163" s="206" t="s">
        <v>81</v>
      </c>
      <c r="G163" s="204"/>
      <c r="H163" s="207">
        <v>2</v>
      </c>
      <c r="I163" s="204"/>
      <c r="J163" s="204"/>
      <c r="K163" s="204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147</v>
      </c>
      <c r="AU163" s="212" t="s">
        <v>81</v>
      </c>
      <c r="AV163" s="14" t="s">
        <v>81</v>
      </c>
      <c r="AW163" s="14" t="s">
        <v>26</v>
      </c>
      <c r="AX163" s="14" t="s">
        <v>71</v>
      </c>
      <c r="AY163" s="212" t="s">
        <v>141</v>
      </c>
    </row>
    <row r="164" spans="1:65" s="15" customFormat="1">
      <c r="B164" s="219"/>
      <c r="C164" s="220"/>
      <c r="D164" s="195" t="s">
        <v>147</v>
      </c>
      <c r="E164" s="221" t="s">
        <v>1</v>
      </c>
      <c r="F164" s="222" t="s">
        <v>254</v>
      </c>
      <c r="G164" s="220"/>
      <c r="H164" s="223">
        <v>2</v>
      </c>
      <c r="I164" s="220"/>
      <c r="J164" s="220"/>
      <c r="K164" s="220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147</v>
      </c>
      <c r="AU164" s="228" t="s">
        <v>81</v>
      </c>
      <c r="AV164" s="15" t="s">
        <v>146</v>
      </c>
      <c r="AW164" s="15" t="s">
        <v>26</v>
      </c>
      <c r="AX164" s="15" t="s">
        <v>79</v>
      </c>
      <c r="AY164" s="228" t="s">
        <v>141</v>
      </c>
    </row>
    <row r="165" spans="1:65" s="2" customFormat="1" ht="16.5" customHeight="1">
      <c r="A165" s="32"/>
      <c r="B165" s="33"/>
      <c r="C165" s="181" t="s">
        <v>146</v>
      </c>
      <c r="D165" s="181" t="s">
        <v>142</v>
      </c>
      <c r="E165" s="182" t="s">
        <v>2334</v>
      </c>
      <c r="F165" s="183" t="s">
        <v>2335</v>
      </c>
      <c r="G165" s="184" t="s">
        <v>2307</v>
      </c>
      <c r="H165" s="185">
        <v>6</v>
      </c>
      <c r="I165" s="257"/>
      <c r="J165" s="186">
        <f>ROUND(I165*H165,2)</f>
        <v>0</v>
      </c>
      <c r="K165" s="183" t="s">
        <v>1</v>
      </c>
      <c r="L165" s="37"/>
      <c r="M165" s="187" t="s">
        <v>1</v>
      </c>
      <c r="N165" s="188" t="s">
        <v>36</v>
      </c>
      <c r="O165" s="189">
        <v>0</v>
      </c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1" t="s">
        <v>146</v>
      </c>
      <c r="AT165" s="191" t="s">
        <v>142</v>
      </c>
      <c r="AU165" s="191" t="s">
        <v>81</v>
      </c>
      <c r="AY165" s="18" t="s">
        <v>141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79</v>
      </c>
      <c r="BK165" s="192">
        <f>ROUND(I165*H165,2)</f>
        <v>0</v>
      </c>
      <c r="BL165" s="18" t="s">
        <v>146</v>
      </c>
      <c r="BM165" s="191" t="s">
        <v>159</v>
      </c>
    </row>
    <row r="166" spans="1:65" s="13" customFormat="1">
      <c r="B166" s="193"/>
      <c r="C166" s="194"/>
      <c r="D166" s="195" t="s">
        <v>147</v>
      </c>
      <c r="E166" s="196" t="s">
        <v>1</v>
      </c>
      <c r="F166" s="197" t="s">
        <v>2336</v>
      </c>
      <c r="G166" s="194"/>
      <c r="H166" s="196" t="s">
        <v>1</v>
      </c>
      <c r="I166" s="194"/>
      <c r="J166" s="194"/>
      <c r="K166" s="194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147</v>
      </c>
      <c r="AU166" s="202" t="s">
        <v>81</v>
      </c>
      <c r="AV166" s="13" t="s">
        <v>79</v>
      </c>
      <c r="AW166" s="13" t="s">
        <v>26</v>
      </c>
      <c r="AX166" s="13" t="s">
        <v>71</v>
      </c>
      <c r="AY166" s="202" t="s">
        <v>141</v>
      </c>
    </row>
    <row r="167" spans="1:65" s="13" customFormat="1">
      <c r="B167" s="193"/>
      <c r="C167" s="194"/>
      <c r="D167" s="195" t="s">
        <v>147</v>
      </c>
      <c r="E167" s="196" t="s">
        <v>1</v>
      </c>
      <c r="F167" s="197" t="s">
        <v>2337</v>
      </c>
      <c r="G167" s="194"/>
      <c r="H167" s="196" t="s">
        <v>1</v>
      </c>
      <c r="I167" s="194"/>
      <c r="J167" s="194"/>
      <c r="K167" s="194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147</v>
      </c>
      <c r="AU167" s="202" t="s">
        <v>81</v>
      </c>
      <c r="AV167" s="13" t="s">
        <v>79</v>
      </c>
      <c r="AW167" s="13" t="s">
        <v>26</v>
      </c>
      <c r="AX167" s="13" t="s">
        <v>71</v>
      </c>
      <c r="AY167" s="202" t="s">
        <v>141</v>
      </c>
    </row>
    <row r="168" spans="1:65" s="13" customFormat="1">
      <c r="B168" s="193"/>
      <c r="C168" s="194"/>
      <c r="D168" s="195" t="s">
        <v>147</v>
      </c>
      <c r="E168" s="196" t="s">
        <v>1</v>
      </c>
      <c r="F168" s="197" t="s">
        <v>2338</v>
      </c>
      <c r="G168" s="194"/>
      <c r="H168" s="196" t="s">
        <v>1</v>
      </c>
      <c r="I168" s="194"/>
      <c r="J168" s="194"/>
      <c r="K168" s="194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147</v>
      </c>
      <c r="AU168" s="202" t="s">
        <v>81</v>
      </c>
      <c r="AV168" s="13" t="s">
        <v>79</v>
      </c>
      <c r="AW168" s="13" t="s">
        <v>26</v>
      </c>
      <c r="AX168" s="13" t="s">
        <v>71</v>
      </c>
      <c r="AY168" s="202" t="s">
        <v>141</v>
      </c>
    </row>
    <row r="169" spans="1:65" s="13" customFormat="1">
      <c r="B169" s="193"/>
      <c r="C169" s="194"/>
      <c r="D169" s="195" t="s">
        <v>147</v>
      </c>
      <c r="E169" s="196" t="s">
        <v>1</v>
      </c>
      <c r="F169" s="197" t="s">
        <v>2331</v>
      </c>
      <c r="G169" s="194"/>
      <c r="H169" s="196" t="s">
        <v>1</v>
      </c>
      <c r="I169" s="194"/>
      <c r="J169" s="194"/>
      <c r="K169" s="194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147</v>
      </c>
      <c r="AU169" s="202" t="s">
        <v>81</v>
      </c>
      <c r="AV169" s="13" t="s">
        <v>79</v>
      </c>
      <c r="AW169" s="13" t="s">
        <v>26</v>
      </c>
      <c r="AX169" s="13" t="s">
        <v>71</v>
      </c>
      <c r="AY169" s="202" t="s">
        <v>141</v>
      </c>
    </row>
    <row r="170" spans="1:65" s="13" customFormat="1">
      <c r="B170" s="193"/>
      <c r="C170" s="194"/>
      <c r="D170" s="195" t="s">
        <v>147</v>
      </c>
      <c r="E170" s="196" t="s">
        <v>1</v>
      </c>
      <c r="F170" s="197" t="s">
        <v>2339</v>
      </c>
      <c r="G170" s="194"/>
      <c r="H170" s="196" t="s">
        <v>1</v>
      </c>
      <c r="I170" s="194"/>
      <c r="J170" s="194"/>
      <c r="K170" s="194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147</v>
      </c>
      <c r="AU170" s="202" t="s">
        <v>81</v>
      </c>
      <c r="AV170" s="13" t="s">
        <v>79</v>
      </c>
      <c r="AW170" s="13" t="s">
        <v>26</v>
      </c>
      <c r="AX170" s="13" t="s">
        <v>71</v>
      </c>
      <c r="AY170" s="202" t="s">
        <v>141</v>
      </c>
    </row>
    <row r="171" spans="1:65" s="13" customFormat="1">
      <c r="B171" s="193"/>
      <c r="C171" s="194"/>
      <c r="D171" s="195" t="s">
        <v>147</v>
      </c>
      <c r="E171" s="196" t="s">
        <v>1</v>
      </c>
      <c r="F171" s="197" t="s">
        <v>2340</v>
      </c>
      <c r="G171" s="194"/>
      <c r="H171" s="196" t="s">
        <v>1</v>
      </c>
      <c r="I171" s="194"/>
      <c r="J171" s="194"/>
      <c r="K171" s="194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147</v>
      </c>
      <c r="AU171" s="202" t="s">
        <v>81</v>
      </c>
      <c r="AV171" s="13" t="s">
        <v>79</v>
      </c>
      <c r="AW171" s="13" t="s">
        <v>26</v>
      </c>
      <c r="AX171" s="13" t="s">
        <v>71</v>
      </c>
      <c r="AY171" s="202" t="s">
        <v>141</v>
      </c>
    </row>
    <row r="172" spans="1:65" s="13" customFormat="1">
      <c r="B172" s="193"/>
      <c r="C172" s="194"/>
      <c r="D172" s="195" t="s">
        <v>147</v>
      </c>
      <c r="E172" s="196" t="s">
        <v>1</v>
      </c>
      <c r="F172" s="197" t="s">
        <v>2341</v>
      </c>
      <c r="G172" s="194"/>
      <c r="H172" s="196" t="s">
        <v>1</v>
      </c>
      <c r="I172" s="194"/>
      <c r="J172" s="194"/>
      <c r="K172" s="194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147</v>
      </c>
      <c r="AU172" s="202" t="s">
        <v>81</v>
      </c>
      <c r="AV172" s="13" t="s">
        <v>79</v>
      </c>
      <c r="AW172" s="13" t="s">
        <v>26</v>
      </c>
      <c r="AX172" s="13" t="s">
        <v>71</v>
      </c>
      <c r="AY172" s="202" t="s">
        <v>141</v>
      </c>
    </row>
    <row r="173" spans="1:65" s="13" customFormat="1" ht="33.75">
      <c r="B173" s="193"/>
      <c r="C173" s="194"/>
      <c r="D173" s="195" t="s">
        <v>147</v>
      </c>
      <c r="E173" s="196" t="s">
        <v>1</v>
      </c>
      <c r="F173" s="197" t="s">
        <v>2319</v>
      </c>
      <c r="G173" s="194"/>
      <c r="H173" s="196" t="s">
        <v>1</v>
      </c>
      <c r="I173" s="194"/>
      <c r="J173" s="194"/>
      <c r="K173" s="194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147</v>
      </c>
      <c r="AU173" s="202" t="s">
        <v>81</v>
      </c>
      <c r="AV173" s="13" t="s">
        <v>79</v>
      </c>
      <c r="AW173" s="13" t="s">
        <v>26</v>
      </c>
      <c r="AX173" s="13" t="s">
        <v>71</v>
      </c>
      <c r="AY173" s="202" t="s">
        <v>141</v>
      </c>
    </row>
    <row r="174" spans="1:65" s="13" customFormat="1" ht="33.75">
      <c r="B174" s="193"/>
      <c r="C174" s="194"/>
      <c r="D174" s="195" t="s">
        <v>147</v>
      </c>
      <c r="E174" s="196" t="s">
        <v>1</v>
      </c>
      <c r="F174" s="197" t="s">
        <v>614</v>
      </c>
      <c r="G174" s="194"/>
      <c r="H174" s="196" t="s">
        <v>1</v>
      </c>
      <c r="I174" s="194"/>
      <c r="J174" s="194"/>
      <c r="K174" s="194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147</v>
      </c>
      <c r="AU174" s="202" t="s">
        <v>81</v>
      </c>
      <c r="AV174" s="13" t="s">
        <v>79</v>
      </c>
      <c r="AW174" s="13" t="s">
        <v>26</v>
      </c>
      <c r="AX174" s="13" t="s">
        <v>71</v>
      </c>
      <c r="AY174" s="202" t="s">
        <v>141</v>
      </c>
    </row>
    <row r="175" spans="1:65" s="13" customFormat="1" ht="22.5">
      <c r="B175" s="193"/>
      <c r="C175" s="194"/>
      <c r="D175" s="195" t="s">
        <v>147</v>
      </c>
      <c r="E175" s="196" t="s">
        <v>1</v>
      </c>
      <c r="F175" s="197" t="s">
        <v>615</v>
      </c>
      <c r="G175" s="194"/>
      <c r="H175" s="196" t="s">
        <v>1</v>
      </c>
      <c r="I175" s="194"/>
      <c r="J175" s="194"/>
      <c r="K175" s="194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147</v>
      </c>
      <c r="AU175" s="202" t="s">
        <v>81</v>
      </c>
      <c r="AV175" s="13" t="s">
        <v>79</v>
      </c>
      <c r="AW175" s="13" t="s">
        <v>26</v>
      </c>
      <c r="AX175" s="13" t="s">
        <v>71</v>
      </c>
      <c r="AY175" s="202" t="s">
        <v>141</v>
      </c>
    </row>
    <row r="176" spans="1:65" s="14" customFormat="1">
      <c r="B176" s="203"/>
      <c r="C176" s="204"/>
      <c r="D176" s="195" t="s">
        <v>147</v>
      </c>
      <c r="E176" s="205" t="s">
        <v>1</v>
      </c>
      <c r="F176" s="206" t="s">
        <v>156</v>
      </c>
      <c r="G176" s="204"/>
      <c r="H176" s="207">
        <v>6</v>
      </c>
      <c r="I176" s="204"/>
      <c r="J176" s="204"/>
      <c r="K176" s="204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147</v>
      </c>
      <c r="AU176" s="212" t="s">
        <v>81</v>
      </c>
      <c r="AV176" s="14" t="s">
        <v>81</v>
      </c>
      <c r="AW176" s="14" t="s">
        <v>26</v>
      </c>
      <c r="AX176" s="14" t="s">
        <v>71</v>
      </c>
      <c r="AY176" s="212" t="s">
        <v>141</v>
      </c>
    </row>
    <row r="177" spans="1:65" s="15" customFormat="1">
      <c r="B177" s="219"/>
      <c r="C177" s="220"/>
      <c r="D177" s="195" t="s">
        <v>147</v>
      </c>
      <c r="E177" s="221" t="s">
        <v>1</v>
      </c>
      <c r="F177" s="222" t="s">
        <v>254</v>
      </c>
      <c r="G177" s="220"/>
      <c r="H177" s="223">
        <v>6</v>
      </c>
      <c r="I177" s="220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147</v>
      </c>
      <c r="AU177" s="228" t="s">
        <v>81</v>
      </c>
      <c r="AV177" s="15" t="s">
        <v>146</v>
      </c>
      <c r="AW177" s="15" t="s">
        <v>26</v>
      </c>
      <c r="AX177" s="15" t="s">
        <v>79</v>
      </c>
      <c r="AY177" s="228" t="s">
        <v>141</v>
      </c>
    </row>
    <row r="178" spans="1:65" s="2" customFormat="1" ht="16.5" customHeight="1">
      <c r="A178" s="32"/>
      <c r="B178" s="33"/>
      <c r="C178" s="181" t="s">
        <v>161</v>
      </c>
      <c r="D178" s="181" t="s">
        <v>142</v>
      </c>
      <c r="E178" s="182" t="s">
        <v>2342</v>
      </c>
      <c r="F178" s="183" t="s">
        <v>2343</v>
      </c>
      <c r="G178" s="184" t="s">
        <v>238</v>
      </c>
      <c r="H178" s="185">
        <v>70</v>
      </c>
      <c r="I178" s="257"/>
      <c r="J178" s="186">
        <f>ROUND(I178*H178,2)</f>
        <v>0</v>
      </c>
      <c r="K178" s="183" t="s">
        <v>1</v>
      </c>
      <c r="L178" s="37"/>
      <c r="M178" s="187" t="s">
        <v>1</v>
      </c>
      <c r="N178" s="188" t="s">
        <v>36</v>
      </c>
      <c r="O178" s="189">
        <v>0</v>
      </c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1" t="s">
        <v>146</v>
      </c>
      <c r="AT178" s="191" t="s">
        <v>142</v>
      </c>
      <c r="AU178" s="191" t="s">
        <v>81</v>
      </c>
      <c r="AY178" s="18" t="s">
        <v>141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79</v>
      </c>
      <c r="BK178" s="192">
        <f>ROUND(I178*H178,2)</f>
        <v>0</v>
      </c>
      <c r="BL178" s="18" t="s">
        <v>146</v>
      </c>
      <c r="BM178" s="191" t="s">
        <v>112</v>
      </c>
    </row>
    <row r="179" spans="1:65" s="13" customFormat="1">
      <c r="B179" s="193"/>
      <c r="C179" s="194"/>
      <c r="D179" s="195" t="s">
        <v>147</v>
      </c>
      <c r="E179" s="196" t="s">
        <v>1</v>
      </c>
      <c r="F179" s="197" t="s">
        <v>2344</v>
      </c>
      <c r="G179" s="194"/>
      <c r="H179" s="196" t="s">
        <v>1</v>
      </c>
      <c r="I179" s="194"/>
      <c r="J179" s="194"/>
      <c r="K179" s="194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147</v>
      </c>
      <c r="AU179" s="202" t="s">
        <v>81</v>
      </c>
      <c r="AV179" s="13" t="s">
        <v>79</v>
      </c>
      <c r="AW179" s="13" t="s">
        <v>26</v>
      </c>
      <c r="AX179" s="13" t="s">
        <v>71</v>
      </c>
      <c r="AY179" s="202" t="s">
        <v>141</v>
      </c>
    </row>
    <row r="180" spans="1:65" s="13" customFormat="1">
      <c r="B180" s="193"/>
      <c r="C180" s="194"/>
      <c r="D180" s="195" t="s">
        <v>147</v>
      </c>
      <c r="E180" s="196" t="s">
        <v>1</v>
      </c>
      <c r="F180" s="197" t="s">
        <v>2345</v>
      </c>
      <c r="G180" s="194"/>
      <c r="H180" s="196" t="s">
        <v>1</v>
      </c>
      <c r="I180" s="194"/>
      <c r="J180" s="194"/>
      <c r="K180" s="194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147</v>
      </c>
      <c r="AU180" s="202" t="s">
        <v>81</v>
      </c>
      <c r="AV180" s="13" t="s">
        <v>79</v>
      </c>
      <c r="AW180" s="13" t="s">
        <v>26</v>
      </c>
      <c r="AX180" s="13" t="s">
        <v>71</v>
      </c>
      <c r="AY180" s="202" t="s">
        <v>141</v>
      </c>
    </row>
    <row r="181" spans="1:65" s="14" customFormat="1">
      <c r="B181" s="203"/>
      <c r="C181" s="204"/>
      <c r="D181" s="195" t="s">
        <v>147</v>
      </c>
      <c r="E181" s="205" t="s">
        <v>1</v>
      </c>
      <c r="F181" s="206" t="s">
        <v>683</v>
      </c>
      <c r="G181" s="204"/>
      <c r="H181" s="207">
        <v>70</v>
      </c>
      <c r="I181" s="204"/>
      <c r="J181" s="204"/>
      <c r="K181" s="204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147</v>
      </c>
      <c r="AU181" s="212" t="s">
        <v>81</v>
      </c>
      <c r="AV181" s="14" t="s">
        <v>81</v>
      </c>
      <c r="AW181" s="14" t="s">
        <v>26</v>
      </c>
      <c r="AX181" s="14" t="s">
        <v>71</v>
      </c>
      <c r="AY181" s="212" t="s">
        <v>141</v>
      </c>
    </row>
    <row r="182" spans="1:65" s="13" customFormat="1">
      <c r="B182" s="193"/>
      <c r="C182" s="194"/>
      <c r="D182" s="195" t="s">
        <v>147</v>
      </c>
      <c r="E182" s="196" t="s">
        <v>1</v>
      </c>
      <c r="F182" s="197" t="s">
        <v>2346</v>
      </c>
      <c r="G182" s="194"/>
      <c r="H182" s="196" t="s">
        <v>1</v>
      </c>
      <c r="I182" s="194"/>
      <c r="J182" s="194"/>
      <c r="K182" s="194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147</v>
      </c>
      <c r="AU182" s="202" t="s">
        <v>81</v>
      </c>
      <c r="AV182" s="13" t="s">
        <v>79</v>
      </c>
      <c r="AW182" s="13" t="s">
        <v>26</v>
      </c>
      <c r="AX182" s="13" t="s">
        <v>71</v>
      </c>
      <c r="AY182" s="202" t="s">
        <v>141</v>
      </c>
    </row>
    <row r="183" spans="1:65" s="13" customFormat="1">
      <c r="B183" s="193"/>
      <c r="C183" s="194"/>
      <c r="D183" s="195" t="s">
        <v>147</v>
      </c>
      <c r="E183" s="196" t="s">
        <v>1</v>
      </c>
      <c r="F183" s="197" t="s">
        <v>2347</v>
      </c>
      <c r="G183" s="194"/>
      <c r="H183" s="196" t="s">
        <v>1</v>
      </c>
      <c r="I183" s="194"/>
      <c r="J183" s="194"/>
      <c r="K183" s="194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147</v>
      </c>
      <c r="AU183" s="202" t="s">
        <v>81</v>
      </c>
      <c r="AV183" s="13" t="s">
        <v>79</v>
      </c>
      <c r="AW183" s="13" t="s">
        <v>26</v>
      </c>
      <c r="AX183" s="13" t="s">
        <v>71</v>
      </c>
      <c r="AY183" s="202" t="s">
        <v>141</v>
      </c>
    </row>
    <row r="184" spans="1:65" s="13" customFormat="1">
      <c r="B184" s="193"/>
      <c r="C184" s="194"/>
      <c r="D184" s="195" t="s">
        <v>147</v>
      </c>
      <c r="E184" s="196" t="s">
        <v>1</v>
      </c>
      <c r="F184" s="197" t="s">
        <v>2348</v>
      </c>
      <c r="G184" s="194"/>
      <c r="H184" s="196" t="s">
        <v>1</v>
      </c>
      <c r="I184" s="194"/>
      <c r="J184" s="194"/>
      <c r="K184" s="194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147</v>
      </c>
      <c r="AU184" s="202" t="s">
        <v>81</v>
      </c>
      <c r="AV184" s="13" t="s">
        <v>79</v>
      </c>
      <c r="AW184" s="13" t="s">
        <v>26</v>
      </c>
      <c r="AX184" s="13" t="s">
        <v>71</v>
      </c>
      <c r="AY184" s="202" t="s">
        <v>141</v>
      </c>
    </row>
    <row r="185" spans="1:65" s="15" customFormat="1">
      <c r="B185" s="219"/>
      <c r="C185" s="220"/>
      <c r="D185" s="195" t="s">
        <v>147</v>
      </c>
      <c r="E185" s="221" t="s">
        <v>1</v>
      </c>
      <c r="F185" s="222" t="s">
        <v>254</v>
      </c>
      <c r="G185" s="220"/>
      <c r="H185" s="223">
        <v>70</v>
      </c>
      <c r="I185" s="220"/>
      <c r="J185" s="220"/>
      <c r="K185" s="220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147</v>
      </c>
      <c r="AU185" s="228" t="s">
        <v>81</v>
      </c>
      <c r="AV185" s="15" t="s">
        <v>146</v>
      </c>
      <c r="AW185" s="15" t="s">
        <v>26</v>
      </c>
      <c r="AX185" s="15" t="s">
        <v>79</v>
      </c>
      <c r="AY185" s="228" t="s">
        <v>141</v>
      </c>
    </row>
    <row r="186" spans="1:65" s="2" customFormat="1" ht="16.5" customHeight="1">
      <c r="A186" s="32"/>
      <c r="B186" s="33"/>
      <c r="C186" s="181" t="s">
        <v>156</v>
      </c>
      <c r="D186" s="181" t="s">
        <v>142</v>
      </c>
      <c r="E186" s="182" t="s">
        <v>2349</v>
      </c>
      <c r="F186" s="183" t="s">
        <v>2350</v>
      </c>
      <c r="G186" s="184" t="s">
        <v>2351</v>
      </c>
      <c r="H186" s="185">
        <v>4</v>
      </c>
      <c r="I186" s="257"/>
      <c r="J186" s="186">
        <f>ROUND(I186*H186,2)</f>
        <v>0</v>
      </c>
      <c r="K186" s="183" t="s">
        <v>1</v>
      </c>
      <c r="L186" s="37"/>
      <c r="M186" s="187" t="s">
        <v>1</v>
      </c>
      <c r="N186" s="188" t="s">
        <v>36</v>
      </c>
      <c r="O186" s="189">
        <v>0</v>
      </c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1" t="s">
        <v>146</v>
      </c>
      <c r="AT186" s="191" t="s">
        <v>142</v>
      </c>
      <c r="AU186" s="191" t="s">
        <v>81</v>
      </c>
      <c r="AY186" s="18" t="s">
        <v>141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79</v>
      </c>
      <c r="BK186" s="192">
        <f>ROUND(I186*H186,2)</f>
        <v>0</v>
      </c>
      <c r="BL186" s="18" t="s">
        <v>146</v>
      </c>
      <c r="BM186" s="191" t="s">
        <v>187</v>
      </c>
    </row>
    <row r="187" spans="1:65" s="12" customFormat="1" ht="25.9" customHeight="1">
      <c r="B187" s="168"/>
      <c r="C187" s="169"/>
      <c r="D187" s="170" t="s">
        <v>70</v>
      </c>
      <c r="E187" s="171" t="s">
        <v>2352</v>
      </c>
      <c r="F187" s="171" t="s">
        <v>2353</v>
      </c>
      <c r="G187" s="169"/>
      <c r="H187" s="169"/>
      <c r="I187" s="169"/>
      <c r="J187" s="172">
        <f>BK187</f>
        <v>0</v>
      </c>
      <c r="K187" s="169"/>
      <c r="L187" s="173"/>
      <c r="M187" s="174"/>
      <c r="N187" s="175"/>
      <c r="O187" s="175"/>
      <c r="P187" s="176">
        <f>P188</f>
        <v>0</v>
      </c>
      <c r="Q187" s="175"/>
      <c r="R187" s="176">
        <f>R188</f>
        <v>0</v>
      </c>
      <c r="S187" s="175"/>
      <c r="T187" s="177">
        <f>T188</f>
        <v>0</v>
      </c>
      <c r="AR187" s="178" t="s">
        <v>79</v>
      </c>
      <c r="AT187" s="179" t="s">
        <v>70</v>
      </c>
      <c r="AU187" s="179" t="s">
        <v>71</v>
      </c>
      <c r="AY187" s="178" t="s">
        <v>141</v>
      </c>
      <c r="BK187" s="180">
        <f>BK188</f>
        <v>0</v>
      </c>
    </row>
    <row r="188" spans="1:65" s="12" customFormat="1" ht="22.9" customHeight="1">
      <c r="B188" s="168"/>
      <c r="C188" s="169"/>
      <c r="D188" s="170" t="s">
        <v>70</v>
      </c>
      <c r="E188" s="213" t="s">
        <v>2354</v>
      </c>
      <c r="F188" s="213" t="s">
        <v>2355</v>
      </c>
      <c r="G188" s="169"/>
      <c r="H188" s="169"/>
      <c r="I188" s="169"/>
      <c r="J188" s="214">
        <f>BK188</f>
        <v>0</v>
      </c>
      <c r="K188" s="169"/>
      <c r="L188" s="173"/>
      <c r="M188" s="174"/>
      <c r="N188" s="175"/>
      <c r="O188" s="175"/>
      <c r="P188" s="176">
        <f>SUM(P189:P250)</f>
        <v>0</v>
      </c>
      <c r="Q188" s="175"/>
      <c r="R188" s="176">
        <f>SUM(R189:R250)</f>
        <v>0</v>
      </c>
      <c r="S188" s="175"/>
      <c r="T188" s="177">
        <f>SUM(T189:T250)</f>
        <v>0</v>
      </c>
      <c r="AR188" s="178" t="s">
        <v>79</v>
      </c>
      <c r="AT188" s="179" t="s">
        <v>70</v>
      </c>
      <c r="AU188" s="179" t="s">
        <v>79</v>
      </c>
      <c r="AY188" s="178" t="s">
        <v>141</v>
      </c>
      <c r="BK188" s="180">
        <f>SUM(BK189:BK250)</f>
        <v>0</v>
      </c>
    </row>
    <row r="189" spans="1:65" s="2" customFormat="1" ht="16.5" customHeight="1">
      <c r="A189" s="32"/>
      <c r="B189" s="33"/>
      <c r="C189" s="181" t="s">
        <v>172</v>
      </c>
      <c r="D189" s="181" t="s">
        <v>142</v>
      </c>
      <c r="E189" s="182" t="s">
        <v>2356</v>
      </c>
      <c r="F189" s="183" t="s">
        <v>2357</v>
      </c>
      <c r="G189" s="184" t="s">
        <v>2307</v>
      </c>
      <c r="H189" s="185">
        <v>1</v>
      </c>
      <c r="I189" s="257"/>
      <c r="J189" s="186">
        <f>ROUND(I189*H189,2)</f>
        <v>0</v>
      </c>
      <c r="K189" s="183" t="s">
        <v>1</v>
      </c>
      <c r="L189" s="37"/>
      <c r="M189" s="187" t="s">
        <v>1</v>
      </c>
      <c r="N189" s="188" t="s">
        <v>36</v>
      </c>
      <c r="O189" s="189">
        <v>0</v>
      </c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1" t="s">
        <v>146</v>
      </c>
      <c r="AT189" s="191" t="s">
        <v>142</v>
      </c>
      <c r="AU189" s="191" t="s">
        <v>81</v>
      </c>
      <c r="AY189" s="18" t="s">
        <v>141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79</v>
      </c>
      <c r="BK189" s="192">
        <f>ROUND(I189*H189,2)</f>
        <v>0</v>
      </c>
      <c r="BL189" s="18" t="s">
        <v>146</v>
      </c>
      <c r="BM189" s="191" t="s">
        <v>191</v>
      </c>
    </row>
    <row r="190" spans="1:65" s="13" customFormat="1">
      <c r="B190" s="193"/>
      <c r="C190" s="194"/>
      <c r="D190" s="195" t="s">
        <v>147</v>
      </c>
      <c r="E190" s="196" t="s">
        <v>1</v>
      </c>
      <c r="F190" s="197" t="s">
        <v>2358</v>
      </c>
      <c r="G190" s="194"/>
      <c r="H190" s="196" t="s">
        <v>1</v>
      </c>
      <c r="I190" s="194"/>
      <c r="J190" s="194"/>
      <c r="K190" s="194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147</v>
      </c>
      <c r="AU190" s="202" t="s">
        <v>81</v>
      </c>
      <c r="AV190" s="13" t="s">
        <v>79</v>
      </c>
      <c r="AW190" s="13" t="s">
        <v>26</v>
      </c>
      <c r="AX190" s="13" t="s">
        <v>71</v>
      </c>
      <c r="AY190" s="202" t="s">
        <v>141</v>
      </c>
    </row>
    <row r="191" spans="1:65" s="13" customFormat="1">
      <c r="B191" s="193"/>
      <c r="C191" s="194"/>
      <c r="D191" s="195" t="s">
        <v>147</v>
      </c>
      <c r="E191" s="196" t="s">
        <v>1</v>
      </c>
      <c r="F191" s="197" t="s">
        <v>2359</v>
      </c>
      <c r="G191" s="194"/>
      <c r="H191" s="196" t="s">
        <v>1</v>
      </c>
      <c r="I191" s="194"/>
      <c r="J191" s="194"/>
      <c r="K191" s="194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147</v>
      </c>
      <c r="AU191" s="202" t="s">
        <v>81</v>
      </c>
      <c r="AV191" s="13" t="s">
        <v>79</v>
      </c>
      <c r="AW191" s="13" t="s">
        <v>26</v>
      </c>
      <c r="AX191" s="13" t="s">
        <v>71</v>
      </c>
      <c r="AY191" s="202" t="s">
        <v>141</v>
      </c>
    </row>
    <row r="192" spans="1:65" s="13" customFormat="1">
      <c r="B192" s="193"/>
      <c r="C192" s="194"/>
      <c r="D192" s="195" t="s">
        <v>147</v>
      </c>
      <c r="E192" s="196" t="s">
        <v>1</v>
      </c>
      <c r="F192" s="197" t="s">
        <v>2360</v>
      </c>
      <c r="G192" s="194"/>
      <c r="H192" s="196" t="s">
        <v>1</v>
      </c>
      <c r="I192" s="194"/>
      <c r="J192" s="194"/>
      <c r="K192" s="194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147</v>
      </c>
      <c r="AU192" s="202" t="s">
        <v>81</v>
      </c>
      <c r="AV192" s="13" t="s">
        <v>79</v>
      </c>
      <c r="AW192" s="13" t="s">
        <v>26</v>
      </c>
      <c r="AX192" s="13" t="s">
        <v>71</v>
      </c>
      <c r="AY192" s="202" t="s">
        <v>141</v>
      </c>
    </row>
    <row r="193" spans="1:65" s="13" customFormat="1">
      <c r="B193" s="193"/>
      <c r="C193" s="194"/>
      <c r="D193" s="195" t="s">
        <v>147</v>
      </c>
      <c r="E193" s="196" t="s">
        <v>1</v>
      </c>
      <c r="F193" s="197" t="s">
        <v>2361</v>
      </c>
      <c r="G193" s="194"/>
      <c r="H193" s="196" t="s">
        <v>1</v>
      </c>
      <c r="I193" s="194"/>
      <c r="J193" s="194"/>
      <c r="K193" s="194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147</v>
      </c>
      <c r="AU193" s="202" t="s">
        <v>81</v>
      </c>
      <c r="AV193" s="13" t="s">
        <v>79</v>
      </c>
      <c r="AW193" s="13" t="s">
        <v>26</v>
      </c>
      <c r="AX193" s="13" t="s">
        <v>71</v>
      </c>
      <c r="AY193" s="202" t="s">
        <v>141</v>
      </c>
    </row>
    <row r="194" spans="1:65" s="13" customFormat="1">
      <c r="B194" s="193"/>
      <c r="C194" s="194"/>
      <c r="D194" s="195" t="s">
        <v>147</v>
      </c>
      <c r="E194" s="196" t="s">
        <v>1</v>
      </c>
      <c r="F194" s="197" t="s">
        <v>2362</v>
      </c>
      <c r="G194" s="194"/>
      <c r="H194" s="196" t="s">
        <v>1</v>
      </c>
      <c r="I194" s="194"/>
      <c r="J194" s="194"/>
      <c r="K194" s="194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147</v>
      </c>
      <c r="AU194" s="202" t="s">
        <v>81</v>
      </c>
      <c r="AV194" s="13" t="s">
        <v>79</v>
      </c>
      <c r="AW194" s="13" t="s">
        <v>26</v>
      </c>
      <c r="AX194" s="13" t="s">
        <v>71</v>
      </c>
      <c r="AY194" s="202" t="s">
        <v>141</v>
      </c>
    </row>
    <row r="195" spans="1:65" s="13" customFormat="1" ht="33.75">
      <c r="B195" s="193"/>
      <c r="C195" s="194"/>
      <c r="D195" s="195" t="s">
        <v>147</v>
      </c>
      <c r="E195" s="196" t="s">
        <v>1</v>
      </c>
      <c r="F195" s="197" t="s">
        <v>2319</v>
      </c>
      <c r="G195" s="194"/>
      <c r="H195" s="196" t="s">
        <v>1</v>
      </c>
      <c r="I195" s="194"/>
      <c r="J195" s="194"/>
      <c r="K195" s="194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147</v>
      </c>
      <c r="AU195" s="202" t="s">
        <v>81</v>
      </c>
      <c r="AV195" s="13" t="s">
        <v>79</v>
      </c>
      <c r="AW195" s="13" t="s">
        <v>26</v>
      </c>
      <c r="AX195" s="13" t="s">
        <v>71</v>
      </c>
      <c r="AY195" s="202" t="s">
        <v>141</v>
      </c>
    </row>
    <row r="196" spans="1:65" s="13" customFormat="1" ht="33.75">
      <c r="B196" s="193"/>
      <c r="C196" s="194"/>
      <c r="D196" s="195" t="s">
        <v>147</v>
      </c>
      <c r="E196" s="196" t="s">
        <v>1</v>
      </c>
      <c r="F196" s="197" t="s">
        <v>614</v>
      </c>
      <c r="G196" s="194"/>
      <c r="H196" s="196" t="s">
        <v>1</v>
      </c>
      <c r="I196" s="194"/>
      <c r="J196" s="194"/>
      <c r="K196" s="194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147</v>
      </c>
      <c r="AU196" s="202" t="s">
        <v>81</v>
      </c>
      <c r="AV196" s="13" t="s">
        <v>79</v>
      </c>
      <c r="AW196" s="13" t="s">
        <v>26</v>
      </c>
      <c r="AX196" s="13" t="s">
        <v>71</v>
      </c>
      <c r="AY196" s="202" t="s">
        <v>141</v>
      </c>
    </row>
    <row r="197" spans="1:65" s="13" customFormat="1" ht="22.5">
      <c r="B197" s="193"/>
      <c r="C197" s="194"/>
      <c r="D197" s="195" t="s">
        <v>147</v>
      </c>
      <c r="E197" s="196" t="s">
        <v>1</v>
      </c>
      <c r="F197" s="197" t="s">
        <v>615</v>
      </c>
      <c r="G197" s="194"/>
      <c r="H197" s="196" t="s">
        <v>1</v>
      </c>
      <c r="I197" s="194"/>
      <c r="J197" s="194"/>
      <c r="K197" s="194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147</v>
      </c>
      <c r="AU197" s="202" t="s">
        <v>81</v>
      </c>
      <c r="AV197" s="13" t="s">
        <v>79</v>
      </c>
      <c r="AW197" s="13" t="s">
        <v>26</v>
      </c>
      <c r="AX197" s="13" t="s">
        <v>71</v>
      </c>
      <c r="AY197" s="202" t="s">
        <v>141</v>
      </c>
    </row>
    <row r="198" spans="1:65" s="14" customFormat="1">
      <c r="B198" s="203"/>
      <c r="C198" s="204"/>
      <c r="D198" s="195" t="s">
        <v>147</v>
      </c>
      <c r="E198" s="205" t="s">
        <v>1</v>
      </c>
      <c r="F198" s="206" t="s">
        <v>79</v>
      </c>
      <c r="G198" s="204"/>
      <c r="H198" s="207">
        <v>1</v>
      </c>
      <c r="I198" s="204"/>
      <c r="J198" s="204"/>
      <c r="K198" s="204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147</v>
      </c>
      <c r="AU198" s="212" t="s">
        <v>81</v>
      </c>
      <c r="AV198" s="14" t="s">
        <v>81</v>
      </c>
      <c r="AW198" s="14" t="s">
        <v>26</v>
      </c>
      <c r="AX198" s="14" t="s">
        <v>71</v>
      </c>
      <c r="AY198" s="212" t="s">
        <v>141</v>
      </c>
    </row>
    <row r="199" spans="1:65" s="15" customFormat="1">
      <c r="B199" s="219"/>
      <c r="C199" s="220"/>
      <c r="D199" s="195" t="s">
        <v>147</v>
      </c>
      <c r="E199" s="221" t="s">
        <v>1</v>
      </c>
      <c r="F199" s="222" t="s">
        <v>254</v>
      </c>
      <c r="G199" s="220"/>
      <c r="H199" s="223">
        <v>1</v>
      </c>
      <c r="I199" s="220"/>
      <c r="J199" s="220"/>
      <c r="K199" s="220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147</v>
      </c>
      <c r="AU199" s="228" t="s">
        <v>81</v>
      </c>
      <c r="AV199" s="15" t="s">
        <v>146</v>
      </c>
      <c r="AW199" s="15" t="s">
        <v>26</v>
      </c>
      <c r="AX199" s="15" t="s">
        <v>79</v>
      </c>
      <c r="AY199" s="228" t="s">
        <v>141</v>
      </c>
    </row>
    <row r="200" spans="1:65" s="2" customFormat="1" ht="16.5" customHeight="1">
      <c r="A200" s="32"/>
      <c r="B200" s="33"/>
      <c r="C200" s="181" t="s">
        <v>159</v>
      </c>
      <c r="D200" s="181" t="s">
        <v>142</v>
      </c>
      <c r="E200" s="182" t="s">
        <v>2363</v>
      </c>
      <c r="F200" s="183" t="s">
        <v>2357</v>
      </c>
      <c r="G200" s="184" t="s">
        <v>2307</v>
      </c>
      <c r="H200" s="185">
        <v>1</v>
      </c>
      <c r="I200" s="257"/>
      <c r="J200" s="186">
        <f>ROUND(I200*H200,2)</f>
        <v>0</v>
      </c>
      <c r="K200" s="183" t="s">
        <v>1</v>
      </c>
      <c r="L200" s="37"/>
      <c r="M200" s="187" t="s">
        <v>1</v>
      </c>
      <c r="N200" s="188" t="s">
        <v>36</v>
      </c>
      <c r="O200" s="189">
        <v>0</v>
      </c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1" t="s">
        <v>146</v>
      </c>
      <c r="AT200" s="191" t="s">
        <v>142</v>
      </c>
      <c r="AU200" s="191" t="s">
        <v>81</v>
      </c>
      <c r="AY200" s="18" t="s">
        <v>141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79</v>
      </c>
      <c r="BK200" s="192">
        <f>ROUND(I200*H200,2)</f>
        <v>0</v>
      </c>
      <c r="BL200" s="18" t="s">
        <v>146</v>
      </c>
      <c r="BM200" s="191" t="s">
        <v>199</v>
      </c>
    </row>
    <row r="201" spans="1:65" s="13" customFormat="1">
      <c r="B201" s="193"/>
      <c r="C201" s="194"/>
      <c r="D201" s="195" t="s">
        <v>147</v>
      </c>
      <c r="E201" s="196" t="s">
        <v>1</v>
      </c>
      <c r="F201" s="197" t="s">
        <v>2364</v>
      </c>
      <c r="G201" s="194"/>
      <c r="H201" s="196" t="s">
        <v>1</v>
      </c>
      <c r="I201" s="194"/>
      <c r="J201" s="194"/>
      <c r="K201" s="194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147</v>
      </c>
      <c r="AU201" s="202" t="s">
        <v>81</v>
      </c>
      <c r="AV201" s="13" t="s">
        <v>79</v>
      </c>
      <c r="AW201" s="13" t="s">
        <v>26</v>
      </c>
      <c r="AX201" s="13" t="s">
        <v>71</v>
      </c>
      <c r="AY201" s="202" t="s">
        <v>141</v>
      </c>
    </row>
    <row r="202" spans="1:65" s="13" customFormat="1">
      <c r="B202" s="193"/>
      <c r="C202" s="194"/>
      <c r="D202" s="195" t="s">
        <v>147</v>
      </c>
      <c r="E202" s="196" t="s">
        <v>1</v>
      </c>
      <c r="F202" s="197" t="s">
        <v>2359</v>
      </c>
      <c r="G202" s="194"/>
      <c r="H202" s="196" t="s">
        <v>1</v>
      </c>
      <c r="I202" s="194"/>
      <c r="J202" s="194"/>
      <c r="K202" s="194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147</v>
      </c>
      <c r="AU202" s="202" t="s">
        <v>81</v>
      </c>
      <c r="AV202" s="13" t="s">
        <v>79</v>
      </c>
      <c r="AW202" s="13" t="s">
        <v>26</v>
      </c>
      <c r="AX202" s="13" t="s">
        <v>71</v>
      </c>
      <c r="AY202" s="202" t="s">
        <v>141</v>
      </c>
    </row>
    <row r="203" spans="1:65" s="13" customFormat="1">
      <c r="B203" s="193"/>
      <c r="C203" s="194"/>
      <c r="D203" s="195" t="s">
        <v>147</v>
      </c>
      <c r="E203" s="196" t="s">
        <v>1</v>
      </c>
      <c r="F203" s="197" t="s">
        <v>2360</v>
      </c>
      <c r="G203" s="194"/>
      <c r="H203" s="196" t="s">
        <v>1</v>
      </c>
      <c r="I203" s="194"/>
      <c r="J203" s="194"/>
      <c r="K203" s="194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147</v>
      </c>
      <c r="AU203" s="202" t="s">
        <v>81</v>
      </c>
      <c r="AV203" s="13" t="s">
        <v>79</v>
      </c>
      <c r="AW203" s="13" t="s">
        <v>26</v>
      </c>
      <c r="AX203" s="13" t="s">
        <v>71</v>
      </c>
      <c r="AY203" s="202" t="s">
        <v>141</v>
      </c>
    </row>
    <row r="204" spans="1:65" s="13" customFormat="1">
      <c r="B204" s="193"/>
      <c r="C204" s="194"/>
      <c r="D204" s="195" t="s">
        <v>147</v>
      </c>
      <c r="E204" s="196" t="s">
        <v>1</v>
      </c>
      <c r="F204" s="197" t="s">
        <v>2365</v>
      </c>
      <c r="G204" s="194"/>
      <c r="H204" s="196" t="s">
        <v>1</v>
      </c>
      <c r="I204" s="194"/>
      <c r="J204" s="194"/>
      <c r="K204" s="194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147</v>
      </c>
      <c r="AU204" s="202" t="s">
        <v>81</v>
      </c>
      <c r="AV204" s="13" t="s">
        <v>79</v>
      </c>
      <c r="AW204" s="13" t="s">
        <v>26</v>
      </c>
      <c r="AX204" s="13" t="s">
        <v>71</v>
      </c>
      <c r="AY204" s="202" t="s">
        <v>141</v>
      </c>
    </row>
    <row r="205" spans="1:65" s="13" customFormat="1">
      <c r="B205" s="193"/>
      <c r="C205" s="194"/>
      <c r="D205" s="195" t="s">
        <v>147</v>
      </c>
      <c r="E205" s="196" t="s">
        <v>1</v>
      </c>
      <c r="F205" s="197" t="s">
        <v>2366</v>
      </c>
      <c r="G205" s="194"/>
      <c r="H205" s="196" t="s">
        <v>1</v>
      </c>
      <c r="I205" s="194"/>
      <c r="J205" s="194"/>
      <c r="K205" s="194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147</v>
      </c>
      <c r="AU205" s="202" t="s">
        <v>81</v>
      </c>
      <c r="AV205" s="13" t="s">
        <v>79</v>
      </c>
      <c r="AW205" s="13" t="s">
        <v>26</v>
      </c>
      <c r="AX205" s="13" t="s">
        <v>71</v>
      </c>
      <c r="AY205" s="202" t="s">
        <v>141</v>
      </c>
    </row>
    <row r="206" spans="1:65" s="13" customFormat="1" ht="33.75">
      <c r="B206" s="193"/>
      <c r="C206" s="194"/>
      <c r="D206" s="195" t="s">
        <v>147</v>
      </c>
      <c r="E206" s="196" t="s">
        <v>1</v>
      </c>
      <c r="F206" s="197" t="s">
        <v>2319</v>
      </c>
      <c r="G206" s="194"/>
      <c r="H206" s="196" t="s">
        <v>1</v>
      </c>
      <c r="I206" s="194"/>
      <c r="J206" s="194"/>
      <c r="K206" s="194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147</v>
      </c>
      <c r="AU206" s="202" t="s">
        <v>81</v>
      </c>
      <c r="AV206" s="13" t="s">
        <v>79</v>
      </c>
      <c r="AW206" s="13" t="s">
        <v>26</v>
      </c>
      <c r="AX206" s="13" t="s">
        <v>71</v>
      </c>
      <c r="AY206" s="202" t="s">
        <v>141</v>
      </c>
    </row>
    <row r="207" spans="1:65" s="13" customFormat="1" ht="33.75">
      <c r="B207" s="193"/>
      <c r="C207" s="194"/>
      <c r="D207" s="195" t="s">
        <v>147</v>
      </c>
      <c r="E207" s="196" t="s">
        <v>1</v>
      </c>
      <c r="F207" s="197" t="s">
        <v>614</v>
      </c>
      <c r="G207" s="194"/>
      <c r="H207" s="196" t="s">
        <v>1</v>
      </c>
      <c r="I207" s="194"/>
      <c r="J207" s="194"/>
      <c r="K207" s="194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147</v>
      </c>
      <c r="AU207" s="202" t="s">
        <v>81</v>
      </c>
      <c r="AV207" s="13" t="s">
        <v>79</v>
      </c>
      <c r="AW207" s="13" t="s">
        <v>26</v>
      </c>
      <c r="AX207" s="13" t="s">
        <v>71</v>
      </c>
      <c r="AY207" s="202" t="s">
        <v>141</v>
      </c>
    </row>
    <row r="208" spans="1:65" s="13" customFormat="1" ht="22.5">
      <c r="B208" s="193"/>
      <c r="C208" s="194"/>
      <c r="D208" s="195" t="s">
        <v>147</v>
      </c>
      <c r="E208" s="196" t="s">
        <v>1</v>
      </c>
      <c r="F208" s="197" t="s">
        <v>615</v>
      </c>
      <c r="G208" s="194"/>
      <c r="H208" s="196" t="s">
        <v>1</v>
      </c>
      <c r="I208" s="194"/>
      <c r="J208" s="194"/>
      <c r="K208" s="194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147</v>
      </c>
      <c r="AU208" s="202" t="s">
        <v>81</v>
      </c>
      <c r="AV208" s="13" t="s">
        <v>79</v>
      </c>
      <c r="AW208" s="13" t="s">
        <v>26</v>
      </c>
      <c r="AX208" s="13" t="s">
        <v>71</v>
      </c>
      <c r="AY208" s="202" t="s">
        <v>141</v>
      </c>
    </row>
    <row r="209" spans="1:65" s="14" customFormat="1">
      <c r="B209" s="203"/>
      <c r="C209" s="204"/>
      <c r="D209" s="195" t="s">
        <v>147</v>
      </c>
      <c r="E209" s="205" t="s">
        <v>1</v>
      </c>
      <c r="F209" s="206" t="s">
        <v>79</v>
      </c>
      <c r="G209" s="204"/>
      <c r="H209" s="207">
        <v>1</v>
      </c>
      <c r="I209" s="204"/>
      <c r="J209" s="204"/>
      <c r="K209" s="204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147</v>
      </c>
      <c r="AU209" s="212" t="s">
        <v>81</v>
      </c>
      <c r="AV209" s="14" t="s">
        <v>81</v>
      </c>
      <c r="AW209" s="14" t="s">
        <v>26</v>
      </c>
      <c r="AX209" s="14" t="s">
        <v>71</v>
      </c>
      <c r="AY209" s="212" t="s">
        <v>141</v>
      </c>
    </row>
    <row r="210" spans="1:65" s="15" customFormat="1">
      <c r="B210" s="219"/>
      <c r="C210" s="220"/>
      <c r="D210" s="195" t="s">
        <v>147</v>
      </c>
      <c r="E210" s="221" t="s">
        <v>1</v>
      </c>
      <c r="F210" s="222" t="s">
        <v>254</v>
      </c>
      <c r="G210" s="220"/>
      <c r="H210" s="223">
        <v>1</v>
      </c>
      <c r="I210" s="220"/>
      <c r="J210" s="220"/>
      <c r="K210" s="220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147</v>
      </c>
      <c r="AU210" s="228" t="s">
        <v>81</v>
      </c>
      <c r="AV210" s="15" t="s">
        <v>146</v>
      </c>
      <c r="AW210" s="15" t="s">
        <v>26</v>
      </c>
      <c r="AX210" s="15" t="s">
        <v>79</v>
      </c>
      <c r="AY210" s="228" t="s">
        <v>141</v>
      </c>
    </row>
    <row r="211" spans="1:65" s="2" customFormat="1" ht="16.5" customHeight="1">
      <c r="A211" s="32"/>
      <c r="B211" s="33"/>
      <c r="C211" s="181" t="s">
        <v>184</v>
      </c>
      <c r="D211" s="181" t="s">
        <v>142</v>
      </c>
      <c r="E211" s="182" t="s">
        <v>2367</v>
      </c>
      <c r="F211" s="183" t="s">
        <v>2368</v>
      </c>
      <c r="G211" s="184" t="s">
        <v>2307</v>
      </c>
      <c r="H211" s="185">
        <v>2</v>
      </c>
      <c r="I211" s="257"/>
      <c r="J211" s="186">
        <f>ROUND(I211*H211,2)</f>
        <v>0</v>
      </c>
      <c r="K211" s="183" t="s">
        <v>1</v>
      </c>
      <c r="L211" s="37"/>
      <c r="M211" s="187" t="s">
        <v>1</v>
      </c>
      <c r="N211" s="188" t="s">
        <v>36</v>
      </c>
      <c r="O211" s="189">
        <v>0</v>
      </c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1" t="s">
        <v>146</v>
      </c>
      <c r="AT211" s="191" t="s">
        <v>142</v>
      </c>
      <c r="AU211" s="191" t="s">
        <v>81</v>
      </c>
      <c r="AY211" s="18" t="s">
        <v>141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8" t="s">
        <v>79</v>
      </c>
      <c r="BK211" s="192">
        <f>ROUND(I211*H211,2)</f>
        <v>0</v>
      </c>
      <c r="BL211" s="18" t="s">
        <v>146</v>
      </c>
      <c r="BM211" s="191" t="s">
        <v>203</v>
      </c>
    </row>
    <row r="212" spans="1:65" s="13" customFormat="1">
      <c r="B212" s="193"/>
      <c r="C212" s="194"/>
      <c r="D212" s="195" t="s">
        <v>147</v>
      </c>
      <c r="E212" s="196" t="s">
        <v>1</v>
      </c>
      <c r="F212" s="197" t="s">
        <v>2369</v>
      </c>
      <c r="G212" s="194"/>
      <c r="H212" s="196" t="s">
        <v>1</v>
      </c>
      <c r="I212" s="194"/>
      <c r="J212" s="194"/>
      <c r="K212" s="194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147</v>
      </c>
      <c r="AU212" s="202" t="s">
        <v>81</v>
      </c>
      <c r="AV212" s="13" t="s">
        <v>79</v>
      </c>
      <c r="AW212" s="13" t="s">
        <v>26</v>
      </c>
      <c r="AX212" s="13" t="s">
        <v>71</v>
      </c>
      <c r="AY212" s="202" t="s">
        <v>141</v>
      </c>
    </row>
    <row r="213" spans="1:65" s="13" customFormat="1">
      <c r="B213" s="193"/>
      <c r="C213" s="194"/>
      <c r="D213" s="195" t="s">
        <v>147</v>
      </c>
      <c r="E213" s="196" t="s">
        <v>1</v>
      </c>
      <c r="F213" s="197" t="s">
        <v>2359</v>
      </c>
      <c r="G213" s="194"/>
      <c r="H213" s="196" t="s">
        <v>1</v>
      </c>
      <c r="I213" s="194"/>
      <c r="J213" s="194"/>
      <c r="K213" s="194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147</v>
      </c>
      <c r="AU213" s="202" t="s">
        <v>81</v>
      </c>
      <c r="AV213" s="13" t="s">
        <v>79</v>
      </c>
      <c r="AW213" s="13" t="s">
        <v>26</v>
      </c>
      <c r="AX213" s="13" t="s">
        <v>71</v>
      </c>
      <c r="AY213" s="202" t="s">
        <v>141</v>
      </c>
    </row>
    <row r="214" spans="1:65" s="13" customFormat="1">
      <c r="B214" s="193"/>
      <c r="C214" s="194"/>
      <c r="D214" s="195" t="s">
        <v>147</v>
      </c>
      <c r="E214" s="196" t="s">
        <v>1</v>
      </c>
      <c r="F214" s="197" t="s">
        <v>2360</v>
      </c>
      <c r="G214" s="194"/>
      <c r="H214" s="196" t="s">
        <v>1</v>
      </c>
      <c r="I214" s="194"/>
      <c r="J214" s="194"/>
      <c r="K214" s="194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147</v>
      </c>
      <c r="AU214" s="202" t="s">
        <v>81</v>
      </c>
      <c r="AV214" s="13" t="s">
        <v>79</v>
      </c>
      <c r="AW214" s="13" t="s">
        <v>26</v>
      </c>
      <c r="AX214" s="13" t="s">
        <v>71</v>
      </c>
      <c r="AY214" s="202" t="s">
        <v>141</v>
      </c>
    </row>
    <row r="215" spans="1:65" s="13" customFormat="1">
      <c r="B215" s="193"/>
      <c r="C215" s="194"/>
      <c r="D215" s="195" t="s">
        <v>147</v>
      </c>
      <c r="E215" s="196" t="s">
        <v>1</v>
      </c>
      <c r="F215" s="197" t="s">
        <v>2365</v>
      </c>
      <c r="G215" s="194"/>
      <c r="H215" s="196" t="s">
        <v>1</v>
      </c>
      <c r="I215" s="194"/>
      <c r="J215" s="194"/>
      <c r="K215" s="194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147</v>
      </c>
      <c r="AU215" s="202" t="s">
        <v>81</v>
      </c>
      <c r="AV215" s="13" t="s">
        <v>79</v>
      </c>
      <c r="AW215" s="13" t="s">
        <v>26</v>
      </c>
      <c r="AX215" s="13" t="s">
        <v>71</v>
      </c>
      <c r="AY215" s="202" t="s">
        <v>141</v>
      </c>
    </row>
    <row r="216" spans="1:65" s="13" customFormat="1">
      <c r="B216" s="193"/>
      <c r="C216" s="194"/>
      <c r="D216" s="195" t="s">
        <v>147</v>
      </c>
      <c r="E216" s="196" t="s">
        <v>1</v>
      </c>
      <c r="F216" s="197" t="s">
        <v>2362</v>
      </c>
      <c r="G216" s="194"/>
      <c r="H216" s="196" t="s">
        <v>1</v>
      </c>
      <c r="I216" s="194"/>
      <c r="J216" s="194"/>
      <c r="K216" s="194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147</v>
      </c>
      <c r="AU216" s="202" t="s">
        <v>81</v>
      </c>
      <c r="AV216" s="13" t="s">
        <v>79</v>
      </c>
      <c r="AW216" s="13" t="s">
        <v>26</v>
      </c>
      <c r="AX216" s="13" t="s">
        <v>71</v>
      </c>
      <c r="AY216" s="202" t="s">
        <v>141</v>
      </c>
    </row>
    <row r="217" spans="1:65" s="13" customFormat="1" ht="33.75">
      <c r="B217" s="193"/>
      <c r="C217" s="194"/>
      <c r="D217" s="195" t="s">
        <v>147</v>
      </c>
      <c r="E217" s="196" t="s">
        <v>1</v>
      </c>
      <c r="F217" s="197" t="s">
        <v>2319</v>
      </c>
      <c r="G217" s="194"/>
      <c r="H217" s="196" t="s">
        <v>1</v>
      </c>
      <c r="I217" s="194"/>
      <c r="J217" s="194"/>
      <c r="K217" s="194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147</v>
      </c>
      <c r="AU217" s="202" t="s">
        <v>81</v>
      </c>
      <c r="AV217" s="13" t="s">
        <v>79</v>
      </c>
      <c r="AW217" s="13" t="s">
        <v>26</v>
      </c>
      <c r="AX217" s="13" t="s">
        <v>71</v>
      </c>
      <c r="AY217" s="202" t="s">
        <v>141</v>
      </c>
    </row>
    <row r="218" spans="1:65" s="13" customFormat="1" ht="33.75">
      <c r="B218" s="193"/>
      <c r="C218" s="194"/>
      <c r="D218" s="195" t="s">
        <v>147</v>
      </c>
      <c r="E218" s="196" t="s">
        <v>1</v>
      </c>
      <c r="F218" s="197" t="s">
        <v>614</v>
      </c>
      <c r="G218" s="194"/>
      <c r="H218" s="196" t="s">
        <v>1</v>
      </c>
      <c r="I218" s="194"/>
      <c r="J218" s="194"/>
      <c r="K218" s="194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147</v>
      </c>
      <c r="AU218" s="202" t="s">
        <v>81</v>
      </c>
      <c r="AV218" s="13" t="s">
        <v>79</v>
      </c>
      <c r="AW218" s="13" t="s">
        <v>26</v>
      </c>
      <c r="AX218" s="13" t="s">
        <v>71</v>
      </c>
      <c r="AY218" s="202" t="s">
        <v>141</v>
      </c>
    </row>
    <row r="219" spans="1:65" s="13" customFormat="1" ht="22.5">
      <c r="B219" s="193"/>
      <c r="C219" s="194"/>
      <c r="D219" s="195" t="s">
        <v>147</v>
      </c>
      <c r="E219" s="196" t="s">
        <v>1</v>
      </c>
      <c r="F219" s="197" t="s">
        <v>615</v>
      </c>
      <c r="G219" s="194"/>
      <c r="H219" s="196" t="s">
        <v>1</v>
      </c>
      <c r="I219" s="194"/>
      <c r="J219" s="194"/>
      <c r="K219" s="194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147</v>
      </c>
      <c r="AU219" s="202" t="s">
        <v>81</v>
      </c>
      <c r="AV219" s="13" t="s">
        <v>79</v>
      </c>
      <c r="AW219" s="13" t="s">
        <v>26</v>
      </c>
      <c r="AX219" s="13" t="s">
        <v>71</v>
      </c>
      <c r="AY219" s="202" t="s">
        <v>141</v>
      </c>
    </row>
    <row r="220" spans="1:65" s="14" customFormat="1">
      <c r="B220" s="203"/>
      <c r="C220" s="204"/>
      <c r="D220" s="195" t="s">
        <v>147</v>
      </c>
      <c r="E220" s="205" t="s">
        <v>1</v>
      </c>
      <c r="F220" s="206" t="s">
        <v>81</v>
      </c>
      <c r="G220" s="204"/>
      <c r="H220" s="207">
        <v>2</v>
      </c>
      <c r="I220" s="204"/>
      <c r="J220" s="204"/>
      <c r="K220" s="204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147</v>
      </c>
      <c r="AU220" s="212" t="s">
        <v>81</v>
      </c>
      <c r="AV220" s="14" t="s">
        <v>81</v>
      </c>
      <c r="AW220" s="14" t="s">
        <v>26</v>
      </c>
      <c r="AX220" s="14" t="s">
        <v>71</v>
      </c>
      <c r="AY220" s="212" t="s">
        <v>141</v>
      </c>
    </row>
    <row r="221" spans="1:65" s="15" customFormat="1">
      <c r="B221" s="219"/>
      <c r="C221" s="220"/>
      <c r="D221" s="195" t="s">
        <v>147</v>
      </c>
      <c r="E221" s="221" t="s">
        <v>1</v>
      </c>
      <c r="F221" s="222" t="s">
        <v>254</v>
      </c>
      <c r="G221" s="220"/>
      <c r="H221" s="223">
        <v>2</v>
      </c>
      <c r="I221" s="220"/>
      <c r="J221" s="220"/>
      <c r="K221" s="220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147</v>
      </c>
      <c r="AU221" s="228" t="s">
        <v>81</v>
      </c>
      <c r="AV221" s="15" t="s">
        <v>146</v>
      </c>
      <c r="AW221" s="15" t="s">
        <v>26</v>
      </c>
      <c r="AX221" s="15" t="s">
        <v>79</v>
      </c>
      <c r="AY221" s="228" t="s">
        <v>141</v>
      </c>
    </row>
    <row r="222" spans="1:65" s="2" customFormat="1" ht="16.5" customHeight="1">
      <c r="A222" s="32"/>
      <c r="B222" s="33"/>
      <c r="C222" s="181" t="s">
        <v>112</v>
      </c>
      <c r="D222" s="181" t="s">
        <v>142</v>
      </c>
      <c r="E222" s="182" t="s">
        <v>2370</v>
      </c>
      <c r="F222" s="183" t="s">
        <v>2371</v>
      </c>
      <c r="G222" s="184" t="s">
        <v>2307</v>
      </c>
      <c r="H222" s="185">
        <v>1</v>
      </c>
      <c r="I222" s="257"/>
      <c r="J222" s="186">
        <f>ROUND(I222*H222,2)</f>
        <v>0</v>
      </c>
      <c r="K222" s="183" t="s">
        <v>1</v>
      </c>
      <c r="L222" s="37"/>
      <c r="M222" s="187" t="s">
        <v>1</v>
      </c>
      <c r="N222" s="188" t="s">
        <v>36</v>
      </c>
      <c r="O222" s="189">
        <v>0</v>
      </c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1" t="s">
        <v>146</v>
      </c>
      <c r="AT222" s="191" t="s">
        <v>142</v>
      </c>
      <c r="AU222" s="191" t="s">
        <v>81</v>
      </c>
      <c r="AY222" s="18" t="s">
        <v>141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8" t="s">
        <v>79</v>
      </c>
      <c r="BK222" s="192">
        <f>ROUND(I222*H222,2)</f>
        <v>0</v>
      </c>
      <c r="BL222" s="18" t="s">
        <v>146</v>
      </c>
      <c r="BM222" s="191" t="s">
        <v>207</v>
      </c>
    </row>
    <row r="223" spans="1:65" s="13" customFormat="1">
      <c r="B223" s="193"/>
      <c r="C223" s="194"/>
      <c r="D223" s="195" t="s">
        <v>147</v>
      </c>
      <c r="E223" s="196" t="s">
        <v>1</v>
      </c>
      <c r="F223" s="197" t="s">
        <v>2372</v>
      </c>
      <c r="G223" s="194"/>
      <c r="H223" s="196" t="s">
        <v>1</v>
      </c>
      <c r="I223" s="194"/>
      <c r="J223" s="194"/>
      <c r="K223" s="194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147</v>
      </c>
      <c r="AU223" s="202" t="s">
        <v>81</v>
      </c>
      <c r="AV223" s="13" t="s">
        <v>79</v>
      </c>
      <c r="AW223" s="13" t="s">
        <v>26</v>
      </c>
      <c r="AX223" s="13" t="s">
        <v>71</v>
      </c>
      <c r="AY223" s="202" t="s">
        <v>141</v>
      </c>
    </row>
    <row r="224" spans="1:65" s="14" customFormat="1">
      <c r="B224" s="203"/>
      <c r="C224" s="204"/>
      <c r="D224" s="195" t="s">
        <v>147</v>
      </c>
      <c r="E224" s="205" t="s">
        <v>1</v>
      </c>
      <c r="F224" s="206" t="s">
        <v>79</v>
      </c>
      <c r="G224" s="204"/>
      <c r="H224" s="207">
        <v>1</v>
      </c>
      <c r="I224" s="204"/>
      <c r="J224" s="204"/>
      <c r="K224" s="204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147</v>
      </c>
      <c r="AU224" s="212" t="s">
        <v>81</v>
      </c>
      <c r="AV224" s="14" t="s">
        <v>81</v>
      </c>
      <c r="AW224" s="14" t="s">
        <v>26</v>
      </c>
      <c r="AX224" s="14" t="s">
        <v>71</v>
      </c>
      <c r="AY224" s="212" t="s">
        <v>141</v>
      </c>
    </row>
    <row r="225" spans="1:65" s="13" customFormat="1" ht="33.75">
      <c r="B225" s="193"/>
      <c r="C225" s="194"/>
      <c r="D225" s="195" t="s">
        <v>147</v>
      </c>
      <c r="E225" s="196" t="s">
        <v>1</v>
      </c>
      <c r="F225" s="197" t="s">
        <v>2319</v>
      </c>
      <c r="G225" s="194"/>
      <c r="H225" s="196" t="s">
        <v>1</v>
      </c>
      <c r="I225" s="194"/>
      <c r="J225" s="194"/>
      <c r="K225" s="194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147</v>
      </c>
      <c r="AU225" s="202" t="s">
        <v>81</v>
      </c>
      <c r="AV225" s="13" t="s">
        <v>79</v>
      </c>
      <c r="AW225" s="13" t="s">
        <v>26</v>
      </c>
      <c r="AX225" s="13" t="s">
        <v>71</v>
      </c>
      <c r="AY225" s="202" t="s">
        <v>141</v>
      </c>
    </row>
    <row r="226" spans="1:65" s="13" customFormat="1" ht="33.75">
      <c r="B226" s="193"/>
      <c r="C226" s="194"/>
      <c r="D226" s="195" t="s">
        <v>147</v>
      </c>
      <c r="E226" s="196" t="s">
        <v>1</v>
      </c>
      <c r="F226" s="197" t="s">
        <v>614</v>
      </c>
      <c r="G226" s="194"/>
      <c r="H226" s="196" t="s">
        <v>1</v>
      </c>
      <c r="I226" s="194"/>
      <c r="J226" s="194"/>
      <c r="K226" s="194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147</v>
      </c>
      <c r="AU226" s="202" t="s">
        <v>81</v>
      </c>
      <c r="AV226" s="13" t="s">
        <v>79</v>
      </c>
      <c r="AW226" s="13" t="s">
        <v>26</v>
      </c>
      <c r="AX226" s="13" t="s">
        <v>71</v>
      </c>
      <c r="AY226" s="202" t="s">
        <v>141</v>
      </c>
    </row>
    <row r="227" spans="1:65" s="13" customFormat="1" ht="22.5">
      <c r="B227" s="193"/>
      <c r="C227" s="194"/>
      <c r="D227" s="195" t="s">
        <v>147</v>
      </c>
      <c r="E227" s="196" t="s">
        <v>1</v>
      </c>
      <c r="F227" s="197" t="s">
        <v>615</v>
      </c>
      <c r="G227" s="194"/>
      <c r="H227" s="196" t="s">
        <v>1</v>
      </c>
      <c r="I227" s="194"/>
      <c r="J227" s="194"/>
      <c r="K227" s="194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147</v>
      </c>
      <c r="AU227" s="202" t="s">
        <v>81</v>
      </c>
      <c r="AV227" s="13" t="s">
        <v>79</v>
      </c>
      <c r="AW227" s="13" t="s">
        <v>26</v>
      </c>
      <c r="AX227" s="13" t="s">
        <v>71</v>
      </c>
      <c r="AY227" s="202" t="s">
        <v>141</v>
      </c>
    </row>
    <row r="228" spans="1:65" s="15" customFormat="1">
      <c r="B228" s="219"/>
      <c r="C228" s="220"/>
      <c r="D228" s="195" t="s">
        <v>147</v>
      </c>
      <c r="E228" s="221" t="s">
        <v>1</v>
      </c>
      <c r="F228" s="222" t="s">
        <v>254</v>
      </c>
      <c r="G228" s="220"/>
      <c r="H228" s="223">
        <v>1</v>
      </c>
      <c r="I228" s="220"/>
      <c r="J228" s="220"/>
      <c r="K228" s="220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147</v>
      </c>
      <c r="AU228" s="228" t="s">
        <v>81</v>
      </c>
      <c r="AV228" s="15" t="s">
        <v>146</v>
      </c>
      <c r="AW228" s="15" t="s">
        <v>26</v>
      </c>
      <c r="AX228" s="15" t="s">
        <v>79</v>
      </c>
      <c r="AY228" s="228" t="s">
        <v>141</v>
      </c>
    </row>
    <row r="229" spans="1:65" s="2" customFormat="1" ht="16.5" customHeight="1">
      <c r="A229" s="32"/>
      <c r="B229" s="33"/>
      <c r="C229" s="181" t="s">
        <v>196</v>
      </c>
      <c r="D229" s="181" t="s">
        <v>142</v>
      </c>
      <c r="E229" s="182" t="s">
        <v>2373</v>
      </c>
      <c r="F229" s="183" t="s">
        <v>2374</v>
      </c>
      <c r="G229" s="184" t="s">
        <v>2307</v>
      </c>
      <c r="H229" s="185">
        <v>1</v>
      </c>
      <c r="I229" s="257"/>
      <c r="J229" s="186">
        <f>ROUND(I229*H229,2)</f>
        <v>0</v>
      </c>
      <c r="K229" s="183" t="s">
        <v>1</v>
      </c>
      <c r="L229" s="37"/>
      <c r="M229" s="187" t="s">
        <v>1</v>
      </c>
      <c r="N229" s="188" t="s">
        <v>36</v>
      </c>
      <c r="O229" s="189">
        <v>0</v>
      </c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1" t="s">
        <v>146</v>
      </c>
      <c r="AT229" s="191" t="s">
        <v>142</v>
      </c>
      <c r="AU229" s="191" t="s">
        <v>81</v>
      </c>
      <c r="AY229" s="18" t="s">
        <v>141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8" t="s">
        <v>79</v>
      </c>
      <c r="BK229" s="192">
        <f>ROUND(I229*H229,2)</f>
        <v>0</v>
      </c>
      <c r="BL229" s="18" t="s">
        <v>146</v>
      </c>
      <c r="BM229" s="191" t="s">
        <v>210</v>
      </c>
    </row>
    <row r="230" spans="1:65" s="13" customFormat="1">
      <c r="B230" s="193"/>
      <c r="C230" s="194"/>
      <c r="D230" s="195" t="s">
        <v>147</v>
      </c>
      <c r="E230" s="196" t="s">
        <v>1</v>
      </c>
      <c r="F230" s="197" t="s">
        <v>2375</v>
      </c>
      <c r="G230" s="194"/>
      <c r="H230" s="196" t="s">
        <v>1</v>
      </c>
      <c r="I230" s="194"/>
      <c r="J230" s="194"/>
      <c r="K230" s="194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147</v>
      </c>
      <c r="AU230" s="202" t="s">
        <v>81</v>
      </c>
      <c r="AV230" s="13" t="s">
        <v>79</v>
      </c>
      <c r="AW230" s="13" t="s">
        <v>26</v>
      </c>
      <c r="AX230" s="13" t="s">
        <v>71</v>
      </c>
      <c r="AY230" s="202" t="s">
        <v>141</v>
      </c>
    </row>
    <row r="231" spans="1:65" s="14" customFormat="1">
      <c r="B231" s="203"/>
      <c r="C231" s="204"/>
      <c r="D231" s="195" t="s">
        <v>147</v>
      </c>
      <c r="E231" s="205" t="s">
        <v>1</v>
      </c>
      <c r="F231" s="206" t="s">
        <v>79</v>
      </c>
      <c r="G231" s="204"/>
      <c r="H231" s="207">
        <v>1</v>
      </c>
      <c r="I231" s="204"/>
      <c r="J231" s="204"/>
      <c r="K231" s="204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147</v>
      </c>
      <c r="AU231" s="212" t="s">
        <v>81</v>
      </c>
      <c r="AV231" s="14" t="s">
        <v>81</v>
      </c>
      <c r="AW231" s="14" t="s">
        <v>26</v>
      </c>
      <c r="AX231" s="14" t="s">
        <v>71</v>
      </c>
      <c r="AY231" s="212" t="s">
        <v>141</v>
      </c>
    </row>
    <row r="232" spans="1:65" s="13" customFormat="1" ht="33.75">
      <c r="B232" s="193"/>
      <c r="C232" s="194"/>
      <c r="D232" s="195" t="s">
        <v>147</v>
      </c>
      <c r="E232" s="196" t="s">
        <v>1</v>
      </c>
      <c r="F232" s="197" t="s">
        <v>2319</v>
      </c>
      <c r="G232" s="194"/>
      <c r="H232" s="196" t="s">
        <v>1</v>
      </c>
      <c r="I232" s="194"/>
      <c r="J232" s="194"/>
      <c r="K232" s="194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147</v>
      </c>
      <c r="AU232" s="202" t="s">
        <v>81</v>
      </c>
      <c r="AV232" s="13" t="s">
        <v>79</v>
      </c>
      <c r="AW232" s="13" t="s">
        <v>26</v>
      </c>
      <c r="AX232" s="13" t="s">
        <v>71</v>
      </c>
      <c r="AY232" s="202" t="s">
        <v>141</v>
      </c>
    </row>
    <row r="233" spans="1:65" s="13" customFormat="1" ht="33.75">
      <c r="B233" s="193"/>
      <c r="C233" s="194"/>
      <c r="D233" s="195" t="s">
        <v>147</v>
      </c>
      <c r="E233" s="196" t="s">
        <v>1</v>
      </c>
      <c r="F233" s="197" t="s">
        <v>614</v>
      </c>
      <c r="G233" s="194"/>
      <c r="H233" s="196" t="s">
        <v>1</v>
      </c>
      <c r="I233" s="194"/>
      <c r="J233" s="194"/>
      <c r="K233" s="194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147</v>
      </c>
      <c r="AU233" s="202" t="s">
        <v>81</v>
      </c>
      <c r="AV233" s="13" t="s">
        <v>79</v>
      </c>
      <c r="AW233" s="13" t="s">
        <v>26</v>
      </c>
      <c r="AX233" s="13" t="s">
        <v>71</v>
      </c>
      <c r="AY233" s="202" t="s">
        <v>141</v>
      </c>
    </row>
    <row r="234" spans="1:65" s="13" customFormat="1" ht="22.5">
      <c r="B234" s="193"/>
      <c r="C234" s="194"/>
      <c r="D234" s="195" t="s">
        <v>147</v>
      </c>
      <c r="E234" s="196" t="s">
        <v>1</v>
      </c>
      <c r="F234" s="197" t="s">
        <v>615</v>
      </c>
      <c r="G234" s="194"/>
      <c r="H234" s="196" t="s">
        <v>1</v>
      </c>
      <c r="I234" s="194"/>
      <c r="J234" s="194"/>
      <c r="K234" s="194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147</v>
      </c>
      <c r="AU234" s="202" t="s">
        <v>81</v>
      </c>
      <c r="AV234" s="13" t="s">
        <v>79</v>
      </c>
      <c r="AW234" s="13" t="s">
        <v>26</v>
      </c>
      <c r="AX234" s="13" t="s">
        <v>71</v>
      </c>
      <c r="AY234" s="202" t="s">
        <v>141</v>
      </c>
    </row>
    <row r="235" spans="1:65" s="15" customFormat="1">
      <c r="B235" s="219"/>
      <c r="C235" s="220"/>
      <c r="D235" s="195" t="s">
        <v>147</v>
      </c>
      <c r="E235" s="221" t="s">
        <v>1</v>
      </c>
      <c r="F235" s="222" t="s">
        <v>254</v>
      </c>
      <c r="G235" s="220"/>
      <c r="H235" s="223">
        <v>1</v>
      </c>
      <c r="I235" s="220"/>
      <c r="J235" s="220"/>
      <c r="K235" s="220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147</v>
      </c>
      <c r="AU235" s="228" t="s">
        <v>81</v>
      </c>
      <c r="AV235" s="15" t="s">
        <v>146</v>
      </c>
      <c r="AW235" s="15" t="s">
        <v>26</v>
      </c>
      <c r="AX235" s="15" t="s">
        <v>79</v>
      </c>
      <c r="AY235" s="228" t="s">
        <v>141</v>
      </c>
    </row>
    <row r="236" spans="1:65" s="2" customFormat="1" ht="16.5" customHeight="1">
      <c r="A236" s="32"/>
      <c r="B236" s="33"/>
      <c r="C236" s="181" t="s">
        <v>169</v>
      </c>
      <c r="D236" s="181" t="s">
        <v>142</v>
      </c>
      <c r="E236" s="182" t="s">
        <v>2376</v>
      </c>
      <c r="F236" s="183" t="s">
        <v>2377</v>
      </c>
      <c r="G236" s="184" t="s">
        <v>2307</v>
      </c>
      <c r="H236" s="185">
        <v>1</v>
      </c>
      <c r="I236" s="257"/>
      <c r="J236" s="186">
        <f>ROUND(I236*H236,2)</f>
        <v>0</v>
      </c>
      <c r="K236" s="183" t="s">
        <v>1</v>
      </c>
      <c r="L236" s="37"/>
      <c r="M236" s="187" t="s">
        <v>1</v>
      </c>
      <c r="N236" s="188" t="s">
        <v>36</v>
      </c>
      <c r="O236" s="189">
        <v>0</v>
      </c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1" t="s">
        <v>146</v>
      </c>
      <c r="AT236" s="191" t="s">
        <v>142</v>
      </c>
      <c r="AU236" s="191" t="s">
        <v>81</v>
      </c>
      <c r="AY236" s="18" t="s">
        <v>141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8" t="s">
        <v>79</v>
      </c>
      <c r="BK236" s="192">
        <f>ROUND(I236*H236,2)</f>
        <v>0</v>
      </c>
      <c r="BL236" s="18" t="s">
        <v>146</v>
      </c>
      <c r="BM236" s="191" t="s">
        <v>437</v>
      </c>
    </row>
    <row r="237" spans="1:65" s="13" customFormat="1">
      <c r="B237" s="193"/>
      <c r="C237" s="194"/>
      <c r="D237" s="195" t="s">
        <v>147</v>
      </c>
      <c r="E237" s="196" t="s">
        <v>1</v>
      </c>
      <c r="F237" s="197" t="s">
        <v>2378</v>
      </c>
      <c r="G237" s="194"/>
      <c r="H237" s="196" t="s">
        <v>1</v>
      </c>
      <c r="I237" s="194"/>
      <c r="J237" s="194"/>
      <c r="K237" s="194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147</v>
      </c>
      <c r="AU237" s="202" t="s">
        <v>81</v>
      </c>
      <c r="AV237" s="13" t="s">
        <v>79</v>
      </c>
      <c r="AW237" s="13" t="s">
        <v>26</v>
      </c>
      <c r="AX237" s="13" t="s">
        <v>71</v>
      </c>
      <c r="AY237" s="202" t="s">
        <v>141</v>
      </c>
    </row>
    <row r="238" spans="1:65" s="14" customFormat="1">
      <c r="B238" s="203"/>
      <c r="C238" s="204"/>
      <c r="D238" s="195" t="s">
        <v>147</v>
      </c>
      <c r="E238" s="205" t="s">
        <v>1</v>
      </c>
      <c r="F238" s="206" t="s">
        <v>79</v>
      </c>
      <c r="G238" s="204"/>
      <c r="H238" s="207">
        <v>1</v>
      </c>
      <c r="I238" s="204"/>
      <c r="J238" s="204"/>
      <c r="K238" s="204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147</v>
      </c>
      <c r="AU238" s="212" t="s">
        <v>81</v>
      </c>
      <c r="AV238" s="14" t="s">
        <v>81</v>
      </c>
      <c r="AW238" s="14" t="s">
        <v>26</v>
      </c>
      <c r="AX238" s="14" t="s">
        <v>71</v>
      </c>
      <c r="AY238" s="212" t="s">
        <v>141</v>
      </c>
    </row>
    <row r="239" spans="1:65" s="13" customFormat="1" ht="33.75">
      <c r="B239" s="193"/>
      <c r="C239" s="194"/>
      <c r="D239" s="195" t="s">
        <v>147</v>
      </c>
      <c r="E239" s="196" t="s">
        <v>1</v>
      </c>
      <c r="F239" s="197" t="s">
        <v>2319</v>
      </c>
      <c r="G239" s="194"/>
      <c r="H239" s="196" t="s">
        <v>1</v>
      </c>
      <c r="I239" s="194"/>
      <c r="J239" s="194"/>
      <c r="K239" s="194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147</v>
      </c>
      <c r="AU239" s="202" t="s">
        <v>81</v>
      </c>
      <c r="AV239" s="13" t="s">
        <v>79</v>
      </c>
      <c r="AW239" s="13" t="s">
        <v>26</v>
      </c>
      <c r="AX239" s="13" t="s">
        <v>71</v>
      </c>
      <c r="AY239" s="202" t="s">
        <v>141</v>
      </c>
    </row>
    <row r="240" spans="1:65" s="13" customFormat="1" ht="33.75">
      <c r="B240" s="193"/>
      <c r="C240" s="194"/>
      <c r="D240" s="195" t="s">
        <v>147</v>
      </c>
      <c r="E240" s="196" t="s">
        <v>1</v>
      </c>
      <c r="F240" s="197" t="s">
        <v>614</v>
      </c>
      <c r="G240" s="194"/>
      <c r="H240" s="196" t="s">
        <v>1</v>
      </c>
      <c r="I240" s="194"/>
      <c r="J240" s="194"/>
      <c r="K240" s="194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147</v>
      </c>
      <c r="AU240" s="202" t="s">
        <v>81</v>
      </c>
      <c r="AV240" s="13" t="s">
        <v>79</v>
      </c>
      <c r="AW240" s="13" t="s">
        <v>26</v>
      </c>
      <c r="AX240" s="13" t="s">
        <v>71</v>
      </c>
      <c r="AY240" s="202" t="s">
        <v>141</v>
      </c>
    </row>
    <row r="241" spans="1:65" s="13" customFormat="1" ht="22.5">
      <c r="B241" s="193"/>
      <c r="C241" s="194"/>
      <c r="D241" s="195" t="s">
        <v>147</v>
      </c>
      <c r="E241" s="196" t="s">
        <v>1</v>
      </c>
      <c r="F241" s="197" t="s">
        <v>615</v>
      </c>
      <c r="G241" s="194"/>
      <c r="H241" s="196" t="s">
        <v>1</v>
      </c>
      <c r="I241" s="194"/>
      <c r="J241" s="194"/>
      <c r="K241" s="194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147</v>
      </c>
      <c r="AU241" s="202" t="s">
        <v>81</v>
      </c>
      <c r="AV241" s="13" t="s">
        <v>79</v>
      </c>
      <c r="AW241" s="13" t="s">
        <v>26</v>
      </c>
      <c r="AX241" s="13" t="s">
        <v>71</v>
      </c>
      <c r="AY241" s="202" t="s">
        <v>141</v>
      </c>
    </row>
    <row r="242" spans="1:65" s="15" customFormat="1">
      <c r="B242" s="219"/>
      <c r="C242" s="220"/>
      <c r="D242" s="195" t="s">
        <v>147</v>
      </c>
      <c r="E242" s="221" t="s">
        <v>1</v>
      </c>
      <c r="F242" s="222" t="s">
        <v>254</v>
      </c>
      <c r="G242" s="220"/>
      <c r="H242" s="223">
        <v>1</v>
      </c>
      <c r="I242" s="220"/>
      <c r="J242" s="220"/>
      <c r="K242" s="220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147</v>
      </c>
      <c r="AU242" s="228" t="s">
        <v>81</v>
      </c>
      <c r="AV242" s="15" t="s">
        <v>146</v>
      </c>
      <c r="AW242" s="15" t="s">
        <v>26</v>
      </c>
      <c r="AX242" s="15" t="s">
        <v>79</v>
      </c>
      <c r="AY242" s="228" t="s">
        <v>141</v>
      </c>
    </row>
    <row r="243" spans="1:65" s="2" customFormat="1" ht="16.5" customHeight="1">
      <c r="A243" s="32"/>
      <c r="B243" s="33"/>
      <c r="C243" s="181" t="s">
        <v>204</v>
      </c>
      <c r="D243" s="181" t="s">
        <v>142</v>
      </c>
      <c r="E243" s="182" t="s">
        <v>2379</v>
      </c>
      <c r="F243" s="183" t="s">
        <v>2380</v>
      </c>
      <c r="G243" s="184" t="s">
        <v>238</v>
      </c>
      <c r="H243" s="185">
        <v>2</v>
      </c>
      <c r="I243" s="257"/>
      <c r="J243" s="186">
        <f>ROUND(I243*H243,2)</f>
        <v>0</v>
      </c>
      <c r="K243" s="183" t="s">
        <v>1</v>
      </c>
      <c r="L243" s="37"/>
      <c r="M243" s="187" t="s">
        <v>1</v>
      </c>
      <c r="N243" s="188" t="s">
        <v>36</v>
      </c>
      <c r="O243" s="189">
        <v>0</v>
      </c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1" t="s">
        <v>146</v>
      </c>
      <c r="AT243" s="191" t="s">
        <v>142</v>
      </c>
      <c r="AU243" s="191" t="s">
        <v>81</v>
      </c>
      <c r="AY243" s="18" t="s">
        <v>141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8" t="s">
        <v>79</v>
      </c>
      <c r="BK243" s="192">
        <f>ROUND(I243*H243,2)</f>
        <v>0</v>
      </c>
      <c r="BL243" s="18" t="s">
        <v>146</v>
      </c>
      <c r="BM243" s="191" t="s">
        <v>454</v>
      </c>
    </row>
    <row r="244" spans="1:65" s="13" customFormat="1" ht="22.5">
      <c r="B244" s="193"/>
      <c r="C244" s="194"/>
      <c r="D244" s="195" t="s">
        <v>147</v>
      </c>
      <c r="E244" s="196" t="s">
        <v>1</v>
      </c>
      <c r="F244" s="197" t="s">
        <v>2381</v>
      </c>
      <c r="G244" s="194"/>
      <c r="H244" s="196" t="s">
        <v>1</v>
      </c>
      <c r="I244" s="194"/>
      <c r="J244" s="194"/>
      <c r="K244" s="194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147</v>
      </c>
      <c r="AU244" s="202" t="s">
        <v>81</v>
      </c>
      <c r="AV244" s="13" t="s">
        <v>79</v>
      </c>
      <c r="AW244" s="13" t="s">
        <v>26</v>
      </c>
      <c r="AX244" s="13" t="s">
        <v>71</v>
      </c>
      <c r="AY244" s="202" t="s">
        <v>141</v>
      </c>
    </row>
    <row r="245" spans="1:65" s="13" customFormat="1">
      <c r="B245" s="193"/>
      <c r="C245" s="194"/>
      <c r="D245" s="195" t="s">
        <v>147</v>
      </c>
      <c r="E245" s="196" t="s">
        <v>1</v>
      </c>
      <c r="F245" s="197" t="s">
        <v>2382</v>
      </c>
      <c r="G245" s="194"/>
      <c r="H245" s="196" t="s">
        <v>1</v>
      </c>
      <c r="I245" s="194"/>
      <c r="J245" s="194"/>
      <c r="K245" s="194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147</v>
      </c>
      <c r="AU245" s="202" t="s">
        <v>81</v>
      </c>
      <c r="AV245" s="13" t="s">
        <v>79</v>
      </c>
      <c r="AW245" s="13" t="s">
        <v>26</v>
      </c>
      <c r="AX245" s="13" t="s">
        <v>71</v>
      </c>
      <c r="AY245" s="202" t="s">
        <v>141</v>
      </c>
    </row>
    <row r="246" spans="1:65" s="14" customFormat="1">
      <c r="B246" s="203"/>
      <c r="C246" s="204"/>
      <c r="D246" s="195" t="s">
        <v>147</v>
      </c>
      <c r="E246" s="205" t="s">
        <v>1</v>
      </c>
      <c r="F246" s="206" t="s">
        <v>81</v>
      </c>
      <c r="G246" s="204"/>
      <c r="H246" s="207">
        <v>2</v>
      </c>
      <c r="I246" s="204"/>
      <c r="J246" s="204"/>
      <c r="K246" s="204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147</v>
      </c>
      <c r="AU246" s="212" t="s">
        <v>81</v>
      </c>
      <c r="AV246" s="14" t="s">
        <v>81</v>
      </c>
      <c r="AW246" s="14" t="s">
        <v>26</v>
      </c>
      <c r="AX246" s="14" t="s">
        <v>79</v>
      </c>
      <c r="AY246" s="212" t="s">
        <v>141</v>
      </c>
    </row>
    <row r="247" spans="1:65" s="2" customFormat="1" ht="16.5" customHeight="1">
      <c r="A247" s="32"/>
      <c r="B247" s="33"/>
      <c r="C247" s="181" t="s">
        <v>175</v>
      </c>
      <c r="D247" s="181" t="s">
        <v>142</v>
      </c>
      <c r="E247" s="182" t="s">
        <v>2383</v>
      </c>
      <c r="F247" s="183" t="s">
        <v>2384</v>
      </c>
      <c r="G247" s="184" t="s">
        <v>238</v>
      </c>
      <c r="H247" s="185">
        <v>6</v>
      </c>
      <c r="I247" s="257"/>
      <c r="J247" s="186">
        <f>ROUND(I247*H247,2)</f>
        <v>0</v>
      </c>
      <c r="K247" s="183" t="s">
        <v>1</v>
      </c>
      <c r="L247" s="37"/>
      <c r="M247" s="187" t="s">
        <v>1</v>
      </c>
      <c r="N247" s="188" t="s">
        <v>36</v>
      </c>
      <c r="O247" s="189">
        <v>0</v>
      </c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1" t="s">
        <v>146</v>
      </c>
      <c r="AT247" s="191" t="s">
        <v>142</v>
      </c>
      <c r="AU247" s="191" t="s">
        <v>81</v>
      </c>
      <c r="AY247" s="18" t="s">
        <v>141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8" t="s">
        <v>79</v>
      </c>
      <c r="BK247" s="192">
        <f>ROUND(I247*H247,2)</f>
        <v>0</v>
      </c>
      <c r="BL247" s="18" t="s">
        <v>146</v>
      </c>
      <c r="BM247" s="191" t="s">
        <v>464</v>
      </c>
    </row>
    <row r="248" spans="1:65" s="13" customFormat="1" ht="22.5">
      <c r="B248" s="193"/>
      <c r="C248" s="194"/>
      <c r="D248" s="195" t="s">
        <v>147</v>
      </c>
      <c r="E248" s="196" t="s">
        <v>1</v>
      </c>
      <c r="F248" s="197" t="s">
        <v>2381</v>
      </c>
      <c r="G248" s="194"/>
      <c r="H248" s="196" t="s">
        <v>1</v>
      </c>
      <c r="I248" s="194"/>
      <c r="J248" s="194"/>
      <c r="K248" s="194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147</v>
      </c>
      <c r="AU248" s="202" t="s">
        <v>81</v>
      </c>
      <c r="AV248" s="13" t="s">
        <v>79</v>
      </c>
      <c r="AW248" s="13" t="s">
        <v>26</v>
      </c>
      <c r="AX248" s="13" t="s">
        <v>71</v>
      </c>
      <c r="AY248" s="202" t="s">
        <v>141</v>
      </c>
    </row>
    <row r="249" spans="1:65" s="13" customFormat="1">
      <c r="B249" s="193"/>
      <c r="C249" s="194"/>
      <c r="D249" s="195" t="s">
        <v>147</v>
      </c>
      <c r="E249" s="196" t="s">
        <v>1</v>
      </c>
      <c r="F249" s="197" t="s">
        <v>2382</v>
      </c>
      <c r="G249" s="194"/>
      <c r="H249" s="196" t="s">
        <v>1</v>
      </c>
      <c r="I249" s="194"/>
      <c r="J249" s="194"/>
      <c r="K249" s="194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147</v>
      </c>
      <c r="AU249" s="202" t="s">
        <v>81</v>
      </c>
      <c r="AV249" s="13" t="s">
        <v>79</v>
      </c>
      <c r="AW249" s="13" t="s">
        <v>26</v>
      </c>
      <c r="AX249" s="13" t="s">
        <v>71</v>
      </c>
      <c r="AY249" s="202" t="s">
        <v>141</v>
      </c>
    </row>
    <row r="250" spans="1:65" s="14" customFormat="1">
      <c r="B250" s="203"/>
      <c r="C250" s="204"/>
      <c r="D250" s="195" t="s">
        <v>147</v>
      </c>
      <c r="E250" s="205" t="s">
        <v>1</v>
      </c>
      <c r="F250" s="206" t="s">
        <v>156</v>
      </c>
      <c r="G250" s="204"/>
      <c r="H250" s="207">
        <v>6</v>
      </c>
      <c r="I250" s="204"/>
      <c r="J250" s="204"/>
      <c r="K250" s="204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147</v>
      </c>
      <c r="AU250" s="212" t="s">
        <v>81</v>
      </c>
      <c r="AV250" s="14" t="s">
        <v>81</v>
      </c>
      <c r="AW250" s="14" t="s">
        <v>26</v>
      </c>
      <c r="AX250" s="14" t="s">
        <v>79</v>
      </c>
      <c r="AY250" s="212" t="s">
        <v>141</v>
      </c>
    </row>
    <row r="251" spans="1:65" s="12" customFormat="1" ht="25.9" customHeight="1">
      <c r="B251" s="168"/>
      <c r="C251" s="169"/>
      <c r="D251" s="170" t="s">
        <v>70</v>
      </c>
      <c r="E251" s="171" t="s">
        <v>2385</v>
      </c>
      <c r="F251" s="171" t="s">
        <v>2386</v>
      </c>
      <c r="G251" s="169"/>
      <c r="H251" s="169"/>
      <c r="I251" s="169"/>
      <c r="J251" s="172">
        <f>BK251</f>
        <v>0</v>
      </c>
      <c r="K251" s="169"/>
      <c r="L251" s="173"/>
      <c r="M251" s="174"/>
      <c r="N251" s="175"/>
      <c r="O251" s="175"/>
      <c r="P251" s="176">
        <f>P252</f>
        <v>0</v>
      </c>
      <c r="Q251" s="175"/>
      <c r="R251" s="176">
        <f>R252</f>
        <v>0</v>
      </c>
      <c r="S251" s="175"/>
      <c r="T251" s="177">
        <f>T252</f>
        <v>0</v>
      </c>
      <c r="AR251" s="178" t="s">
        <v>79</v>
      </c>
      <c r="AT251" s="179" t="s">
        <v>70</v>
      </c>
      <c r="AU251" s="179" t="s">
        <v>71</v>
      </c>
      <c r="AY251" s="178" t="s">
        <v>141</v>
      </c>
      <c r="BK251" s="180">
        <f>BK252</f>
        <v>0</v>
      </c>
    </row>
    <row r="252" spans="1:65" s="12" customFormat="1" ht="22.9" customHeight="1">
      <c r="B252" s="168"/>
      <c r="C252" s="169"/>
      <c r="D252" s="170" t="s">
        <v>70</v>
      </c>
      <c r="E252" s="213" t="s">
        <v>2387</v>
      </c>
      <c r="F252" s="213" t="s">
        <v>2388</v>
      </c>
      <c r="G252" s="169"/>
      <c r="H252" s="169"/>
      <c r="I252" s="169"/>
      <c r="J252" s="214">
        <f>BK252</f>
        <v>0</v>
      </c>
      <c r="K252" s="169"/>
      <c r="L252" s="173"/>
      <c r="M252" s="174"/>
      <c r="N252" s="175"/>
      <c r="O252" s="175"/>
      <c r="P252" s="176">
        <f>SUM(P253:P265)</f>
        <v>0</v>
      </c>
      <c r="Q252" s="175"/>
      <c r="R252" s="176">
        <f>SUM(R253:R265)</f>
        <v>0</v>
      </c>
      <c r="S252" s="175"/>
      <c r="T252" s="177">
        <f>SUM(T253:T265)</f>
        <v>0</v>
      </c>
      <c r="AR252" s="178" t="s">
        <v>79</v>
      </c>
      <c r="AT252" s="179" t="s">
        <v>70</v>
      </c>
      <c r="AU252" s="179" t="s">
        <v>79</v>
      </c>
      <c r="AY252" s="178" t="s">
        <v>141</v>
      </c>
      <c r="BK252" s="180">
        <f>SUM(BK253:BK265)</f>
        <v>0</v>
      </c>
    </row>
    <row r="253" spans="1:65" s="2" customFormat="1" ht="16.5" customHeight="1">
      <c r="A253" s="32"/>
      <c r="B253" s="33"/>
      <c r="C253" s="181" t="s">
        <v>8</v>
      </c>
      <c r="D253" s="181" t="s">
        <v>142</v>
      </c>
      <c r="E253" s="182" t="s">
        <v>2389</v>
      </c>
      <c r="F253" s="183" t="s">
        <v>2390</v>
      </c>
      <c r="G253" s="184" t="s">
        <v>2307</v>
      </c>
      <c r="H253" s="185">
        <v>1</v>
      </c>
      <c r="I253" s="257"/>
      <c r="J253" s="186">
        <f>ROUND(I253*H253,2)</f>
        <v>0</v>
      </c>
      <c r="K253" s="183" t="s">
        <v>1</v>
      </c>
      <c r="L253" s="37"/>
      <c r="M253" s="187" t="s">
        <v>1</v>
      </c>
      <c r="N253" s="188" t="s">
        <v>36</v>
      </c>
      <c r="O253" s="189">
        <v>0</v>
      </c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1" t="s">
        <v>146</v>
      </c>
      <c r="AT253" s="191" t="s">
        <v>142</v>
      </c>
      <c r="AU253" s="191" t="s">
        <v>81</v>
      </c>
      <c r="AY253" s="18" t="s">
        <v>141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8" t="s">
        <v>79</v>
      </c>
      <c r="BK253" s="192">
        <f>ROUND(I253*H253,2)</f>
        <v>0</v>
      </c>
      <c r="BL253" s="18" t="s">
        <v>146</v>
      </c>
      <c r="BM253" s="191" t="s">
        <v>475</v>
      </c>
    </row>
    <row r="254" spans="1:65" s="13" customFormat="1">
      <c r="B254" s="193"/>
      <c r="C254" s="194"/>
      <c r="D254" s="195" t="s">
        <v>147</v>
      </c>
      <c r="E254" s="196" t="s">
        <v>1</v>
      </c>
      <c r="F254" s="197" t="s">
        <v>2391</v>
      </c>
      <c r="G254" s="194"/>
      <c r="H254" s="196" t="s">
        <v>1</v>
      </c>
      <c r="I254" s="194"/>
      <c r="J254" s="194"/>
      <c r="K254" s="194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147</v>
      </c>
      <c r="AU254" s="202" t="s">
        <v>81</v>
      </c>
      <c r="AV254" s="13" t="s">
        <v>79</v>
      </c>
      <c r="AW254" s="13" t="s">
        <v>26</v>
      </c>
      <c r="AX254" s="13" t="s">
        <v>71</v>
      </c>
      <c r="AY254" s="202" t="s">
        <v>141</v>
      </c>
    </row>
    <row r="255" spans="1:65" s="13" customFormat="1">
      <c r="B255" s="193"/>
      <c r="C255" s="194"/>
      <c r="D255" s="195" t="s">
        <v>147</v>
      </c>
      <c r="E255" s="196" t="s">
        <v>1</v>
      </c>
      <c r="F255" s="197" t="s">
        <v>2392</v>
      </c>
      <c r="G255" s="194"/>
      <c r="H255" s="196" t="s">
        <v>1</v>
      </c>
      <c r="I255" s="194"/>
      <c r="J255" s="194"/>
      <c r="K255" s="194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147</v>
      </c>
      <c r="AU255" s="202" t="s">
        <v>81</v>
      </c>
      <c r="AV255" s="13" t="s">
        <v>79</v>
      </c>
      <c r="AW255" s="13" t="s">
        <v>26</v>
      </c>
      <c r="AX255" s="13" t="s">
        <v>71</v>
      </c>
      <c r="AY255" s="202" t="s">
        <v>141</v>
      </c>
    </row>
    <row r="256" spans="1:65" s="14" customFormat="1">
      <c r="B256" s="203"/>
      <c r="C256" s="204"/>
      <c r="D256" s="195" t="s">
        <v>147</v>
      </c>
      <c r="E256" s="205" t="s">
        <v>1</v>
      </c>
      <c r="F256" s="206" t="s">
        <v>79</v>
      </c>
      <c r="G256" s="204"/>
      <c r="H256" s="207">
        <v>1</v>
      </c>
      <c r="I256" s="204"/>
      <c r="J256" s="204"/>
      <c r="K256" s="204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147</v>
      </c>
      <c r="AU256" s="212" t="s">
        <v>81</v>
      </c>
      <c r="AV256" s="14" t="s">
        <v>81</v>
      </c>
      <c r="AW256" s="14" t="s">
        <v>26</v>
      </c>
      <c r="AX256" s="14" t="s">
        <v>71</v>
      </c>
      <c r="AY256" s="212" t="s">
        <v>141</v>
      </c>
    </row>
    <row r="257" spans="1:65" s="13" customFormat="1" ht="33.75">
      <c r="B257" s="193"/>
      <c r="C257" s="194"/>
      <c r="D257" s="195" t="s">
        <v>147</v>
      </c>
      <c r="E257" s="196" t="s">
        <v>1</v>
      </c>
      <c r="F257" s="197" t="s">
        <v>2319</v>
      </c>
      <c r="G257" s="194"/>
      <c r="H257" s="196" t="s">
        <v>1</v>
      </c>
      <c r="I257" s="194"/>
      <c r="J257" s="194"/>
      <c r="K257" s="194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147</v>
      </c>
      <c r="AU257" s="202" t="s">
        <v>81</v>
      </c>
      <c r="AV257" s="13" t="s">
        <v>79</v>
      </c>
      <c r="AW257" s="13" t="s">
        <v>26</v>
      </c>
      <c r="AX257" s="13" t="s">
        <v>71</v>
      </c>
      <c r="AY257" s="202" t="s">
        <v>141</v>
      </c>
    </row>
    <row r="258" spans="1:65" s="13" customFormat="1" ht="33.75">
      <c r="B258" s="193"/>
      <c r="C258" s="194"/>
      <c r="D258" s="195" t="s">
        <v>147</v>
      </c>
      <c r="E258" s="196" t="s">
        <v>1</v>
      </c>
      <c r="F258" s="197" t="s">
        <v>614</v>
      </c>
      <c r="G258" s="194"/>
      <c r="H258" s="196" t="s">
        <v>1</v>
      </c>
      <c r="I258" s="194"/>
      <c r="J258" s="194"/>
      <c r="K258" s="194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147</v>
      </c>
      <c r="AU258" s="202" t="s">
        <v>81</v>
      </c>
      <c r="AV258" s="13" t="s">
        <v>79</v>
      </c>
      <c r="AW258" s="13" t="s">
        <v>26</v>
      </c>
      <c r="AX258" s="13" t="s">
        <v>71</v>
      </c>
      <c r="AY258" s="202" t="s">
        <v>141</v>
      </c>
    </row>
    <row r="259" spans="1:65" s="13" customFormat="1" ht="22.5">
      <c r="B259" s="193"/>
      <c r="C259" s="194"/>
      <c r="D259" s="195" t="s">
        <v>147</v>
      </c>
      <c r="E259" s="196" t="s">
        <v>1</v>
      </c>
      <c r="F259" s="197" t="s">
        <v>615</v>
      </c>
      <c r="G259" s="194"/>
      <c r="H259" s="196" t="s">
        <v>1</v>
      </c>
      <c r="I259" s="194"/>
      <c r="J259" s="194"/>
      <c r="K259" s="194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147</v>
      </c>
      <c r="AU259" s="202" t="s">
        <v>81</v>
      </c>
      <c r="AV259" s="13" t="s">
        <v>79</v>
      </c>
      <c r="AW259" s="13" t="s">
        <v>26</v>
      </c>
      <c r="AX259" s="13" t="s">
        <v>71</v>
      </c>
      <c r="AY259" s="202" t="s">
        <v>141</v>
      </c>
    </row>
    <row r="260" spans="1:65" s="15" customFormat="1">
      <c r="B260" s="219"/>
      <c r="C260" s="220"/>
      <c r="D260" s="195" t="s">
        <v>147</v>
      </c>
      <c r="E260" s="221" t="s">
        <v>1</v>
      </c>
      <c r="F260" s="222" t="s">
        <v>254</v>
      </c>
      <c r="G260" s="220"/>
      <c r="H260" s="223">
        <v>1</v>
      </c>
      <c r="I260" s="220"/>
      <c r="J260" s="220"/>
      <c r="K260" s="220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147</v>
      </c>
      <c r="AU260" s="228" t="s">
        <v>81</v>
      </c>
      <c r="AV260" s="15" t="s">
        <v>146</v>
      </c>
      <c r="AW260" s="15" t="s">
        <v>26</v>
      </c>
      <c r="AX260" s="15" t="s">
        <v>79</v>
      </c>
      <c r="AY260" s="228" t="s">
        <v>141</v>
      </c>
    </row>
    <row r="261" spans="1:65" s="2" customFormat="1" ht="16.5" customHeight="1">
      <c r="A261" s="32"/>
      <c r="B261" s="33"/>
      <c r="C261" s="181" t="s">
        <v>181</v>
      </c>
      <c r="D261" s="181" t="s">
        <v>142</v>
      </c>
      <c r="E261" s="182" t="s">
        <v>2393</v>
      </c>
      <c r="F261" s="183" t="s">
        <v>2394</v>
      </c>
      <c r="G261" s="184" t="s">
        <v>238</v>
      </c>
      <c r="H261" s="185">
        <v>11</v>
      </c>
      <c r="I261" s="257"/>
      <c r="J261" s="186">
        <f>ROUND(I261*H261,2)</f>
        <v>0</v>
      </c>
      <c r="K261" s="183" t="s">
        <v>1</v>
      </c>
      <c r="L261" s="37"/>
      <c r="M261" s="187" t="s">
        <v>1</v>
      </c>
      <c r="N261" s="188" t="s">
        <v>36</v>
      </c>
      <c r="O261" s="189">
        <v>0</v>
      </c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1" t="s">
        <v>146</v>
      </c>
      <c r="AT261" s="191" t="s">
        <v>142</v>
      </c>
      <c r="AU261" s="191" t="s">
        <v>81</v>
      </c>
      <c r="AY261" s="18" t="s">
        <v>141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8" t="s">
        <v>79</v>
      </c>
      <c r="BK261" s="192">
        <f>ROUND(I261*H261,2)</f>
        <v>0</v>
      </c>
      <c r="BL261" s="18" t="s">
        <v>146</v>
      </c>
      <c r="BM261" s="191" t="s">
        <v>483</v>
      </c>
    </row>
    <row r="262" spans="1:65" s="13" customFormat="1">
      <c r="B262" s="193"/>
      <c r="C262" s="194"/>
      <c r="D262" s="195" t="s">
        <v>147</v>
      </c>
      <c r="E262" s="196" t="s">
        <v>1</v>
      </c>
      <c r="F262" s="197" t="s">
        <v>2394</v>
      </c>
      <c r="G262" s="194"/>
      <c r="H262" s="196" t="s">
        <v>1</v>
      </c>
      <c r="I262" s="194"/>
      <c r="J262" s="194"/>
      <c r="K262" s="194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147</v>
      </c>
      <c r="AU262" s="202" t="s">
        <v>81</v>
      </c>
      <c r="AV262" s="13" t="s">
        <v>79</v>
      </c>
      <c r="AW262" s="13" t="s">
        <v>26</v>
      </c>
      <c r="AX262" s="13" t="s">
        <v>71</v>
      </c>
      <c r="AY262" s="202" t="s">
        <v>141</v>
      </c>
    </row>
    <row r="263" spans="1:65" s="14" customFormat="1">
      <c r="B263" s="203"/>
      <c r="C263" s="204"/>
      <c r="D263" s="195" t="s">
        <v>147</v>
      </c>
      <c r="E263" s="205" t="s">
        <v>1</v>
      </c>
      <c r="F263" s="206" t="s">
        <v>196</v>
      </c>
      <c r="G263" s="204"/>
      <c r="H263" s="207">
        <v>11</v>
      </c>
      <c r="I263" s="204"/>
      <c r="J263" s="204"/>
      <c r="K263" s="204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147</v>
      </c>
      <c r="AU263" s="212" t="s">
        <v>81</v>
      </c>
      <c r="AV263" s="14" t="s">
        <v>81</v>
      </c>
      <c r="AW263" s="14" t="s">
        <v>26</v>
      </c>
      <c r="AX263" s="14" t="s">
        <v>79</v>
      </c>
      <c r="AY263" s="212" t="s">
        <v>141</v>
      </c>
    </row>
    <row r="264" spans="1:65" s="2" customFormat="1" ht="16.5" customHeight="1">
      <c r="A264" s="32"/>
      <c r="B264" s="33"/>
      <c r="C264" s="181" t="s">
        <v>223</v>
      </c>
      <c r="D264" s="181" t="s">
        <v>142</v>
      </c>
      <c r="E264" s="182" t="s">
        <v>2395</v>
      </c>
      <c r="F264" s="183" t="s">
        <v>2396</v>
      </c>
      <c r="G264" s="184" t="s">
        <v>249</v>
      </c>
      <c r="H264" s="185">
        <v>2</v>
      </c>
      <c r="I264" s="257"/>
      <c r="J264" s="186">
        <f>ROUND(I264*H264,2)</f>
        <v>0</v>
      </c>
      <c r="K264" s="183" t="s">
        <v>1</v>
      </c>
      <c r="L264" s="37"/>
      <c r="M264" s="187" t="s">
        <v>1</v>
      </c>
      <c r="N264" s="188" t="s">
        <v>36</v>
      </c>
      <c r="O264" s="189">
        <v>0</v>
      </c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1" t="s">
        <v>146</v>
      </c>
      <c r="AT264" s="191" t="s">
        <v>142</v>
      </c>
      <c r="AU264" s="191" t="s">
        <v>81</v>
      </c>
      <c r="AY264" s="18" t="s">
        <v>141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8" t="s">
        <v>79</v>
      </c>
      <c r="BK264" s="192">
        <f>ROUND(I264*H264,2)</f>
        <v>0</v>
      </c>
      <c r="BL264" s="18" t="s">
        <v>146</v>
      </c>
      <c r="BM264" s="191" t="s">
        <v>348</v>
      </c>
    </row>
    <row r="265" spans="1:65" s="2" customFormat="1" ht="16.5" customHeight="1">
      <c r="A265" s="32"/>
      <c r="B265" s="33"/>
      <c r="C265" s="181" t="s">
        <v>187</v>
      </c>
      <c r="D265" s="181" t="s">
        <v>142</v>
      </c>
      <c r="E265" s="182" t="s">
        <v>2397</v>
      </c>
      <c r="F265" s="183" t="s">
        <v>2398</v>
      </c>
      <c r="G265" s="184" t="s">
        <v>249</v>
      </c>
      <c r="H265" s="185">
        <v>6</v>
      </c>
      <c r="I265" s="257"/>
      <c r="J265" s="186">
        <f>ROUND(I265*H265,2)</f>
        <v>0</v>
      </c>
      <c r="K265" s="183" t="s">
        <v>1</v>
      </c>
      <c r="L265" s="37"/>
      <c r="M265" s="187" t="s">
        <v>1</v>
      </c>
      <c r="N265" s="188" t="s">
        <v>36</v>
      </c>
      <c r="O265" s="189">
        <v>0</v>
      </c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1" t="s">
        <v>146</v>
      </c>
      <c r="AT265" s="191" t="s">
        <v>142</v>
      </c>
      <c r="AU265" s="191" t="s">
        <v>81</v>
      </c>
      <c r="AY265" s="18" t="s">
        <v>141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8" t="s">
        <v>79</v>
      </c>
      <c r="BK265" s="192">
        <f>ROUND(I265*H265,2)</f>
        <v>0</v>
      </c>
      <c r="BL265" s="18" t="s">
        <v>146</v>
      </c>
      <c r="BM265" s="191" t="s">
        <v>505</v>
      </c>
    </row>
    <row r="266" spans="1:65" s="12" customFormat="1" ht="25.9" customHeight="1">
      <c r="B266" s="168"/>
      <c r="C266" s="169"/>
      <c r="D266" s="170" t="s">
        <v>70</v>
      </c>
      <c r="E266" s="171" t="s">
        <v>2399</v>
      </c>
      <c r="F266" s="171" t="s">
        <v>2400</v>
      </c>
      <c r="G266" s="169"/>
      <c r="H266" s="169"/>
      <c r="I266" s="169"/>
      <c r="J266" s="172">
        <f>BK266</f>
        <v>0</v>
      </c>
      <c r="K266" s="169"/>
      <c r="L266" s="173"/>
      <c r="M266" s="174"/>
      <c r="N266" s="175"/>
      <c r="O266" s="175"/>
      <c r="P266" s="176">
        <f>SUM(P267:P272)</f>
        <v>0</v>
      </c>
      <c r="Q266" s="175"/>
      <c r="R266" s="176">
        <f>SUM(R267:R272)</f>
        <v>0</v>
      </c>
      <c r="S266" s="175"/>
      <c r="T266" s="177">
        <f>SUM(T267:T272)</f>
        <v>0</v>
      </c>
      <c r="AR266" s="178" t="s">
        <v>79</v>
      </c>
      <c r="AT266" s="179" t="s">
        <v>70</v>
      </c>
      <c r="AU266" s="179" t="s">
        <v>71</v>
      </c>
      <c r="AY266" s="178" t="s">
        <v>141</v>
      </c>
      <c r="BK266" s="180">
        <f>SUM(BK267:BK272)</f>
        <v>0</v>
      </c>
    </row>
    <row r="267" spans="1:65" s="2" customFormat="1" ht="16.5" customHeight="1">
      <c r="A267" s="32"/>
      <c r="B267" s="33"/>
      <c r="C267" s="181" t="s">
        <v>383</v>
      </c>
      <c r="D267" s="181" t="s">
        <v>142</v>
      </c>
      <c r="E267" s="182" t="s">
        <v>2401</v>
      </c>
      <c r="F267" s="183" t="s">
        <v>2402</v>
      </c>
      <c r="G267" s="184" t="s">
        <v>957</v>
      </c>
      <c r="H267" s="185">
        <v>1</v>
      </c>
      <c r="I267" s="257"/>
      <c r="J267" s="186">
        <f>ROUND(I267*H267,2)</f>
        <v>0</v>
      </c>
      <c r="K267" s="183" t="s">
        <v>1</v>
      </c>
      <c r="L267" s="37"/>
      <c r="M267" s="187" t="s">
        <v>1</v>
      </c>
      <c r="N267" s="188" t="s">
        <v>36</v>
      </c>
      <c r="O267" s="189">
        <v>0</v>
      </c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1" t="s">
        <v>146</v>
      </c>
      <c r="AT267" s="191" t="s">
        <v>142</v>
      </c>
      <c r="AU267" s="191" t="s">
        <v>79</v>
      </c>
      <c r="AY267" s="18" t="s">
        <v>141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8" t="s">
        <v>79</v>
      </c>
      <c r="BK267" s="192">
        <f>ROUND(I267*H267,2)</f>
        <v>0</v>
      </c>
      <c r="BL267" s="18" t="s">
        <v>146</v>
      </c>
      <c r="BM267" s="191" t="s">
        <v>516</v>
      </c>
    </row>
    <row r="268" spans="1:65" s="2" customFormat="1" ht="16.5" customHeight="1">
      <c r="A268" s="32"/>
      <c r="B268" s="33"/>
      <c r="C268" s="181" t="s">
        <v>191</v>
      </c>
      <c r="D268" s="181" t="s">
        <v>142</v>
      </c>
      <c r="E268" s="182" t="s">
        <v>2403</v>
      </c>
      <c r="F268" s="183" t="s">
        <v>2404</v>
      </c>
      <c r="G268" s="184" t="s">
        <v>238</v>
      </c>
      <c r="H268" s="185">
        <v>10</v>
      </c>
      <c r="I268" s="257"/>
      <c r="J268" s="186">
        <f>ROUND(I268*H268,2)</f>
        <v>0</v>
      </c>
      <c r="K268" s="183" t="s">
        <v>1</v>
      </c>
      <c r="L268" s="37"/>
      <c r="M268" s="187" t="s">
        <v>1</v>
      </c>
      <c r="N268" s="188" t="s">
        <v>36</v>
      </c>
      <c r="O268" s="189">
        <v>0</v>
      </c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1" t="s">
        <v>146</v>
      </c>
      <c r="AT268" s="191" t="s">
        <v>142</v>
      </c>
      <c r="AU268" s="191" t="s">
        <v>79</v>
      </c>
      <c r="AY268" s="18" t="s">
        <v>141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8" t="s">
        <v>79</v>
      </c>
      <c r="BK268" s="192">
        <f>ROUND(I268*H268,2)</f>
        <v>0</v>
      </c>
      <c r="BL268" s="18" t="s">
        <v>146</v>
      </c>
      <c r="BM268" s="191" t="s">
        <v>525</v>
      </c>
    </row>
    <row r="269" spans="1:65" s="13" customFormat="1">
      <c r="B269" s="193"/>
      <c r="C269" s="194"/>
      <c r="D269" s="195" t="s">
        <v>147</v>
      </c>
      <c r="E269" s="196" t="s">
        <v>1</v>
      </c>
      <c r="F269" s="197" t="s">
        <v>2405</v>
      </c>
      <c r="G269" s="194"/>
      <c r="H269" s="196" t="s">
        <v>1</v>
      </c>
      <c r="I269" s="194"/>
      <c r="J269" s="194"/>
      <c r="K269" s="194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147</v>
      </c>
      <c r="AU269" s="202" t="s">
        <v>79</v>
      </c>
      <c r="AV269" s="13" t="s">
        <v>79</v>
      </c>
      <c r="AW269" s="13" t="s">
        <v>26</v>
      </c>
      <c r="AX269" s="13" t="s">
        <v>71</v>
      </c>
      <c r="AY269" s="202" t="s">
        <v>141</v>
      </c>
    </row>
    <row r="270" spans="1:65" s="14" customFormat="1">
      <c r="B270" s="203"/>
      <c r="C270" s="204"/>
      <c r="D270" s="195" t="s">
        <v>147</v>
      </c>
      <c r="E270" s="205" t="s">
        <v>1</v>
      </c>
      <c r="F270" s="206" t="s">
        <v>112</v>
      </c>
      <c r="G270" s="204"/>
      <c r="H270" s="207">
        <v>10</v>
      </c>
      <c r="I270" s="204"/>
      <c r="J270" s="204"/>
      <c r="K270" s="204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147</v>
      </c>
      <c r="AU270" s="212" t="s">
        <v>79</v>
      </c>
      <c r="AV270" s="14" t="s">
        <v>81</v>
      </c>
      <c r="AW270" s="14" t="s">
        <v>26</v>
      </c>
      <c r="AX270" s="14" t="s">
        <v>79</v>
      </c>
      <c r="AY270" s="212" t="s">
        <v>141</v>
      </c>
    </row>
    <row r="271" spans="1:65" s="2" customFormat="1" ht="16.5" customHeight="1">
      <c r="A271" s="32"/>
      <c r="B271" s="33"/>
      <c r="C271" s="181" t="s">
        <v>7</v>
      </c>
      <c r="D271" s="181" t="s">
        <v>142</v>
      </c>
      <c r="E271" s="182" t="s">
        <v>2406</v>
      </c>
      <c r="F271" s="183" t="s">
        <v>2407</v>
      </c>
      <c r="G271" s="184" t="s">
        <v>957</v>
      </c>
      <c r="H271" s="185">
        <v>1</v>
      </c>
      <c r="I271" s="257"/>
      <c r="J271" s="186">
        <f>ROUND(I271*H271,2)</f>
        <v>0</v>
      </c>
      <c r="K271" s="183" t="s">
        <v>1</v>
      </c>
      <c r="L271" s="37"/>
      <c r="M271" s="187" t="s">
        <v>1</v>
      </c>
      <c r="N271" s="188" t="s">
        <v>36</v>
      </c>
      <c r="O271" s="189">
        <v>0</v>
      </c>
      <c r="P271" s="189">
        <f>O271*H271</f>
        <v>0</v>
      </c>
      <c r="Q271" s="189">
        <v>0</v>
      </c>
      <c r="R271" s="189">
        <f>Q271*H271</f>
        <v>0</v>
      </c>
      <c r="S271" s="189">
        <v>0</v>
      </c>
      <c r="T271" s="190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1" t="s">
        <v>146</v>
      </c>
      <c r="AT271" s="191" t="s">
        <v>142</v>
      </c>
      <c r="AU271" s="191" t="s">
        <v>79</v>
      </c>
      <c r="AY271" s="18" t="s">
        <v>141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8" t="s">
        <v>79</v>
      </c>
      <c r="BK271" s="192">
        <f>ROUND(I271*H271,2)</f>
        <v>0</v>
      </c>
      <c r="BL271" s="18" t="s">
        <v>146</v>
      </c>
      <c r="BM271" s="191" t="s">
        <v>536</v>
      </c>
    </row>
    <row r="272" spans="1:65" s="2" customFormat="1" ht="16.5" customHeight="1">
      <c r="A272" s="32"/>
      <c r="B272" s="33"/>
      <c r="C272" s="181" t="s">
        <v>199</v>
      </c>
      <c r="D272" s="181" t="s">
        <v>142</v>
      </c>
      <c r="E272" s="182" t="s">
        <v>2408</v>
      </c>
      <c r="F272" s="183" t="s">
        <v>2409</v>
      </c>
      <c r="G272" s="184" t="s">
        <v>957</v>
      </c>
      <c r="H272" s="185">
        <v>1</v>
      </c>
      <c r="I272" s="257"/>
      <c r="J272" s="186">
        <f>ROUND(I272*H272,2)</f>
        <v>0</v>
      </c>
      <c r="K272" s="183" t="s">
        <v>1</v>
      </c>
      <c r="L272" s="37"/>
      <c r="M272" s="215" t="s">
        <v>1</v>
      </c>
      <c r="N272" s="216" t="s">
        <v>36</v>
      </c>
      <c r="O272" s="217">
        <v>0</v>
      </c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1" t="s">
        <v>146</v>
      </c>
      <c r="AT272" s="191" t="s">
        <v>142</v>
      </c>
      <c r="AU272" s="191" t="s">
        <v>79</v>
      </c>
      <c r="AY272" s="18" t="s">
        <v>141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8" t="s">
        <v>79</v>
      </c>
      <c r="BK272" s="192">
        <f>ROUND(I272*H272,2)</f>
        <v>0</v>
      </c>
      <c r="BL272" s="18" t="s">
        <v>146</v>
      </c>
      <c r="BM272" s="191" t="s">
        <v>545</v>
      </c>
    </row>
    <row r="273" spans="1:31" s="2" customFormat="1" ht="6.95" customHeight="1">
      <c r="A273" s="3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37"/>
      <c r="M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</row>
  </sheetData>
  <autoFilter ref="C122:K27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BM322"/>
  <sheetViews>
    <sheetView showGridLines="0" topLeftCell="A111" workbookViewId="0">
      <selection activeCell="W129" sqref="W12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72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108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2410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ROUND(J126,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ROUND((SUM(BE126:BE321)),  2)</f>
        <v>0</v>
      </c>
      <c r="G33" s="32"/>
      <c r="H33" s="32"/>
      <c r="I33" s="122">
        <v>0.21</v>
      </c>
      <c r="J33" s="121">
        <f>ROUND(((SUM(BE126:BE321))*I33),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ROUND((SUM(BF126:BF321)),  2)</f>
        <v>0</v>
      </c>
      <c r="G34" s="32"/>
      <c r="H34" s="32"/>
      <c r="I34" s="122">
        <v>0.15</v>
      </c>
      <c r="J34" s="121">
        <f>ROUND(((SUM(BF126:BF321))*I34),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ROUND((SUM(BG126:BG321)),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ROUND((SUM(BH126:BH321)),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ROUND((SUM(BI126:BI321)),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08 - Ústřední vytápění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J126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2411</v>
      </c>
      <c r="E97" s="148"/>
      <c r="F97" s="148"/>
      <c r="G97" s="148"/>
      <c r="H97" s="148"/>
      <c r="I97" s="148"/>
      <c r="J97" s="149">
        <f>J127</f>
        <v>0</v>
      </c>
      <c r="K97" s="146"/>
      <c r="L97" s="150"/>
    </row>
    <row r="98" spans="1:31" s="9" customFormat="1" ht="24.95" customHeight="1">
      <c r="B98" s="145"/>
      <c r="C98" s="146"/>
      <c r="D98" s="147" t="s">
        <v>2412</v>
      </c>
      <c r="E98" s="148"/>
      <c r="F98" s="148"/>
      <c r="G98" s="148"/>
      <c r="H98" s="148"/>
      <c r="I98" s="148"/>
      <c r="J98" s="149">
        <f>J135</f>
        <v>0</v>
      </c>
      <c r="K98" s="146"/>
      <c r="L98" s="150"/>
    </row>
    <row r="99" spans="1:31" s="9" customFormat="1" ht="24.95" customHeight="1">
      <c r="B99" s="145"/>
      <c r="C99" s="146"/>
      <c r="D99" s="147" t="s">
        <v>2413</v>
      </c>
      <c r="E99" s="148"/>
      <c r="F99" s="148"/>
      <c r="G99" s="148"/>
      <c r="H99" s="148"/>
      <c r="I99" s="148"/>
      <c r="J99" s="149">
        <f>J143</f>
        <v>0</v>
      </c>
      <c r="K99" s="146"/>
      <c r="L99" s="150"/>
    </row>
    <row r="100" spans="1:31" s="9" customFormat="1" ht="24.95" customHeight="1">
      <c r="B100" s="145"/>
      <c r="C100" s="146"/>
      <c r="D100" s="147" t="s">
        <v>2414</v>
      </c>
      <c r="E100" s="148"/>
      <c r="F100" s="148"/>
      <c r="G100" s="148"/>
      <c r="H100" s="148"/>
      <c r="I100" s="148"/>
      <c r="J100" s="149">
        <f>J150</f>
        <v>0</v>
      </c>
      <c r="K100" s="146"/>
      <c r="L100" s="150"/>
    </row>
    <row r="101" spans="1:31" s="9" customFormat="1" ht="24.95" customHeight="1">
      <c r="B101" s="145"/>
      <c r="C101" s="146"/>
      <c r="D101" s="147" t="s">
        <v>2415</v>
      </c>
      <c r="E101" s="148"/>
      <c r="F101" s="148"/>
      <c r="G101" s="148"/>
      <c r="H101" s="148"/>
      <c r="I101" s="148"/>
      <c r="J101" s="149">
        <f>J185</f>
        <v>0</v>
      </c>
      <c r="K101" s="146"/>
      <c r="L101" s="150"/>
    </row>
    <row r="102" spans="1:31" s="9" customFormat="1" ht="24.95" customHeight="1">
      <c r="B102" s="145"/>
      <c r="C102" s="146"/>
      <c r="D102" s="147" t="s">
        <v>2416</v>
      </c>
      <c r="E102" s="148"/>
      <c r="F102" s="148"/>
      <c r="G102" s="148"/>
      <c r="H102" s="148"/>
      <c r="I102" s="148"/>
      <c r="J102" s="149">
        <f>J219</f>
        <v>0</v>
      </c>
      <c r="K102" s="146"/>
      <c r="L102" s="150"/>
    </row>
    <row r="103" spans="1:31" s="9" customFormat="1" ht="24.95" customHeight="1">
      <c r="B103" s="145"/>
      <c r="C103" s="146"/>
      <c r="D103" s="147" t="s">
        <v>2417</v>
      </c>
      <c r="E103" s="148"/>
      <c r="F103" s="148"/>
      <c r="G103" s="148"/>
      <c r="H103" s="148"/>
      <c r="I103" s="148"/>
      <c r="J103" s="149">
        <f>J273</f>
        <v>0</v>
      </c>
      <c r="K103" s="146"/>
      <c r="L103" s="150"/>
    </row>
    <row r="104" spans="1:31" s="9" customFormat="1" ht="24.95" customHeight="1">
      <c r="B104" s="145"/>
      <c r="C104" s="146"/>
      <c r="D104" s="147" t="s">
        <v>2418</v>
      </c>
      <c r="E104" s="148"/>
      <c r="F104" s="148"/>
      <c r="G104" s="148"/>
      <c r="H104" s="148"/>
      <c r="I104" s="148"/>
      <c r="J104" s="149">
        <f>J312</f>
        <v>0</v>
      </c>
      <c r="K104" s="146"/>
      <c r="L104" s="150"/>
    </row>
    <row r="105" spans="1:31" s="9" customFormat="1" ht="24.95" customHeight="1">
      <c r="B105" s="145"/>
      <c r="C105" s="146"/>
      <c r="D105" s="147" t="s">
        <v>2419</v>
      </c>
      <c r="E105" s="148"/>
      <c r="F105" s="148"/>
      <c r="G105" s="148"/>
      <c r="H105" s="148"/>
      <c r="I105" s="148"/>
      <c r="J105" s="149">
        <f>J314</f>
        <v>0</v>
      </c>
      <c r="K105" s="146"/>
      <c r="L105" s="150"/>
    </row>
    <row r="106" spans="1:31" s="9" customFormat="1" ht="24.95" customHeight="1">
      <c r="B106" s="145"/>
      <c r="C106" s="146"/>
      <c r="D106" s="147" t="s">
        <v>2420</v>
      </c>
      <c r="E106" s="148"/>
      <c r="F106" s="148"/>
      <c r="G106" s="148"/>
      <c r="H106" s="148"/>
      <c r="I106" s="148"/>
      <c r="J106" s="149">
        <f>J316</f>
        <v>0</v>
      </c>
      <c r="K106" s="146"/>
      <c r="L106" s="150"/>
    </row>
    <row r="107" spans="1:31" s="2" customFormat="1" ht="21.7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>
      <c r="A112" s="32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4.95" customHeight="1">
      <c r="A113" s="32"/>
      <c r="B113" s="33"/>
      <c r="C113" s="24" t="s">
        <v>127</v>
      </c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9" t="s">
        <v>14</v>
      </c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310" t="str">
        <f>E7</f>
        <v>VD Hněvkovice - rozšíření provozní budovy</v>
      </c>
      <c r="F116" s="311"/>
      <c r="G116" s="311"/>
      <c r="H116" s="311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9" t="s">
        <v>116</v>
      </c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6.5" customHeight="1">
      <c r="A118" s="32"/>
      <c r="B118" s="33"/>
      <c r="C118" s="34"/>
      <c r="D118" s="34"/>
      <c r="E118" s="302" t="str">
        <f>E9</f>
        <v>08 - Ústřední vytápění</v>
      </c>
      <c r="F118" s="309"/>
      <c r="G118" s="309"/>
      <c r="H118" s="309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2" customHeight="1">
      <c r="A120" s="32"/>
      <c r="B120" s="33"/>
      <c r="C120" s="29" t="s">
        <v>17</v>
      </c>
      <c r="D120" s="34"/>
      <c r="E120" s="34"/>
      <c r="F120" s="27" t="str">
        <f>F12</f>
        <v xml:space="preserve"> </v>
      </c>
      <c r="G120" s="34"/>
      <c r="H120" s="34"/>
      <c r="I120" s="29" t="s">
        <v>19</v>
      </c>
      <c r="J120" s="64" t="str">
        <f>IF(J12="","",J12)</f>
        <v>prosinec 2019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6.95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9" t="s">
        <v>20</v>
      </c>
      <c r="D122" s="34"/>
      <c r="E122" s="34"/>
      <c r="F122" s="27" t="str">
        <f>E15</f>
        <v xml:space="preserve"> </v>
      </c>
      <c r="G122" s="34"/>
      <c r="H122" s="34"/>
      <c r="I122" s="29" t="s">
        <v>24</v>
      </c>
      <c r="J122" s="30" t="str">
        <f>E21</f>
        <v>Ing. Filip Duda</v>
      </c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25.7" customHeight="1">
      <c r="A123" s="32"/>
      <c r="B123" s="33"/>
      <c r="C123" s="29" t="s">
        <v>23</v>
      </c>
      <c r="D123" s="34"/>
      <c r="E123" s="34"/>
      <c r="F123" s="27" t="str">
        <f>IF(E18="","",E18)</f>
        <v xml:space="preserve"> </v>
      </c>
      <c r="G123" s="34"/>
      <c r="H123" s="34"/>
      <c r="I123" s="29" t="s">
        <v>27</v>
      </c>
      <c r="J123" s="30" t="str">
        <f>E24</f>
        <v>Filip Šimek www.rozp.cz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10.3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11" customFormat="1" ht="29.25" customHeight="1">
      <c r="A125" s="157"/>
      <c r="B125" s="158"/>
      <c r="C125" s="159" t="s">
        <v>128</v>
      </c>
      <c r="D125" s="160" t="s">
        <v>56</v>
      </c>
      <c r="E125" s="160" t="s">
        <v>52</v>
      </c>
      <c r="F125" s="160" t="s">
        <v>53</v>
      </c>
      <c r="G125" s="160" t="s">
        <v>129</v>
      </c>
      <c r="H125" s="160" t="s">
        <v>130</v>
      </c>
      <c r="I125" s="160" t="s">
        <v>131</v>
      </c>
      <c r="J125" s="160" t="s">
        <v>120</v>
      </c>
      <c r="K125" s="161" t="s">
        <v>132</v>
      </c>
      <c r="L125" s="162"/>
      <c r="M125" s="73" t="s">
        <v>1</v>
      </c>
      <c r="N125" s="74" t="s">
        <v>35</v>
      </c>
      <c r="O125" s="74" t="s">
        <v>133</v>
      </c>
      <c r="P125" s="74" t="s">
        <v>134</v>
      </c>
      <c r="Q125" s="74" t="s">
        <v>135</v>
      </c>
      <c r="R125" s="74" t="s">
        <v>136</v>
      </c>
      <c r="S125" s="74" t="s">
        <v>137</v>
      </c>
      <c r="T125" s="75" t="s">
        <v>138</v>
      </c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</row>
    <row r="126" spans="1:65" s="2" customFormat="1" ht="22.9" customHeight="1">
      <c r="A126" s="32"/>
      <c r="B126" s="33"/>
      <c r="C126" s="80" t="s">
        <v>139</v>
      </c>
      <c r="D126" s="34"/>
      <c r="E126" s="34"/>
      <c r="F126" s="34"/>
      <c r="G126" s="34"/>
      <c r="H126" s="34"/>
      <c r="I126" s="34"/>
      <c r="J126" s="163">
        <f>BK126</f>
        <v>0</v>
      </c>
      <c r="K126" s="34"/>
      <c r="L126" s="37"/>
      <c r="M126" s="76"/>
      <c r="N126" s="164"/>
      <c r="O126" s="77"/>
      <c r="P126" s="165">
        <f>P127+P135+P143+P150+P185+P219+P273+P312+P314+P316</f>
        <v>0</v>
      </c>
      <c r="Q126" s="77"/>
      <c r="R126" s="165">
        <f>R127+R135+R143+R150+R185+R219+R273+R312+R314+R316</f>
        <v>0</v>
      </c>
      <c r="S126" s="77"/>
      <c r="T126" s="166">
        <f>T127+T135+T143+T150+T185+T219+T273+T312+T314+T316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8" t="s">
        <v>70</v>
      </c>
      <c r="AU126" s="18" t="s">
        <v>122</v>
      </c>
      <c r="BK126" s="167">
        <f>BK127+BK135+BK143+BK150+BK185+BK219+BK273+BK312+BK314+BK316</f>
        <v>0</v>
      </c>
    </row>
    <row r="127" spans="1:65" s="12" customFormat="1" ht="25.9" customHeight="1">
      <c r="B127" s="168"/>
      <c r="C127" s="169"/>
      <c r="D127" s="170" t="s">
        <v>70</v>
      </c>
      <c r="E127" s="171" t="s">
        <v>1109</v>
      </c>
      <c r="F127" s="171" t="s">
        <v>1110</v>
      </c>
      <c r="G127" s="169"/>
      <c r="H127" s="169"/>
      <c r="I127" s="169"/>
      <c r="J127" s="172">
        <f>BK127</f>
        <v>0</v>
      </c>
      <c r="K127" s="169"/>
      <c r="L127" s="173"/>
      <c r="M127" s="174"/>
      <c r="N127" s="175"/>
      <c r="O127" s="175"/>
      <c r="P127" s="176">
        <f>SUM(P128:P134)</f>
        <v>0</v>
      </c>
      <c r="Q127" s="175"/>
      <c r="R127" s="176">
        <f>SUM(R128:R134)</f>
        <v>0</v>
      </c>
      <c r="S127" s="175"/>
      <c r="T127" s="177">
        <f>SUM(T128:T134)</f>
        <v>0</v>
      </c>
      <c r="AR127" s="178" t="s">
        <v>81</v>
      </c>
      <c r="AT127" s="179" t="s">
        <v>70</v>
      </c>
      <c r="AU127" s="179" t="s">
        <v>71</v>
      </c>
      <c r="AY127" s="178" t="s">
        <v>141</v>
      </c>
      <c r="BK127" s="180">
        <f>SUM(BK128:BK134)</f>
        <v>0</v>
      </c>
    </row>
    <row r="128" spans="1:65" s="2" customFormat="1" ht="16.5" customHeight="1">
      <c r="A128" s="32"/>
      <c r="B128" s="33"/>
      <c r="C128" s="181" t="s">
        <v>79</v>
      </c>
      <c r="D128" s="181" t="s">
        <v>142</v>
      </c>
      <c r="E128" s="182" t="s">
        <v>2421</v>
      </c>
      <c r="F128" s="183" t="s">
        <v>2422</v>
      </c>
      <c r="G128" s="184" t="s">
        <v>238</v>
      </c>
      <c r="H128" s="185">
        <v>98</v>
      </c>
      <c r="I128" s="257"/>
      <c r="J128" s="186">
        <f t="shared" ref="J128:J134" si="0">ROUND(I128*H128,2)</f>
        <v>0</v>
      </c>
      <c r="K128" s="183" t="s">
        <v>1</v>
      </c>
      <c r="L128" s="37"/>
      <c r="M128" s="187" t="s">
        <v>1</v>
      </c>
      <c r="N128" s="188" t="s">
        <v>36</v>
      </c>
      <c r="O128" s="189">
        <v>0</v>
      </c>
      <c r="P128" s="189">
        <f t="shared" ref="P128:P134" si="1">O128*H128</f>
        <v>0</v>
      </c>
      <c r="Q128" s="189">
        <v>0</v>
      </c>
      <c r="R128" s="189">
        <f t="shared" ref="R128:R134" si="2">Q128*H128</f>
        <v>0</v>
      </c>
      <c r="S128" s="189">
        <v>0</v>
      </c>
      <c r="T128" s="190">
        <f t="shared" ref="T128:T134" si="3"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1" t="s">
        <v>181</v>
      </c>
      <c r="AT128" s="191" t="s">
        <v>142</v>
      </c>
      <c r="AU128" s="191" t="s">
        <v>79</v>
      </c>
      <c r="AY128" s="18" t="s">
        <v>141</v>
      </c>
      <c r="BE128" s="192">
        <f t="shared" ref="BE128:BE134" si="4">IF(N128="základní",J128,0)</f>
        <v>0</v>
      </c>
      <c r="BF128" s="192">
        <f t="shared" ref="BF128:BF134" si="5">IF(N128="snížená",J128,0)</f>
        <v>0</v>
      </c>
      <c r="BG128" s="192">
        <f t="shared" ref="BG128:BG134" si="6">IF(N128="zákl. přenesená",J128,0)</f>
        <v>0</v>
      </c>
      <c r="BH128" s="192">
        <f t="shared" ref="BH128:BH134" si="7">IF(N128="sníž. přenesená",J128,0)</f>
        <v>0</v>
      </c>
      <c r="BI128" s="192">
        <f t="shared" ref="BI128:BI134" si="8">IF(N128="nulová",J128,0)</f>
        <v>0</v>
      </c>
      <c r="BJ128" s="18" t="s">
        <v>79</v>
      </c>
      <c r="BK128" s="192">
        <f t="shared" ref="BK128:BK134" si="9">ROUND(I128*H128,2)</f>
        <v>0</v>
      </c>
      <c r="BL128" s="18" t="s">
        <v>181</v>
      </c>
      <c r="BM128" s="191" t="s">
        <v>81</v>
      </c>
    </row>
    <row r="129" spans="1:65" s="2" customFormat="1" ht="21.75" customHeight="1">
      <c r="A129" s="32"/>
      <c r="B129" s="33"/>
      <c r="C129" s="181" t="s">
        <v>81</v>
      </c>
      <c r="D129" s="181" t="s">
        <v>142</v>
      </c>
      <c r="E129" s="182" t="s">
        <v>2423</v>
      </c>
      <c r="F129" s="183" t="s">
        <v>2424</v>
      </c>
      <c r="G129" s="184" t="s">
        <v>238</v>
      </c>
      <c r="H129" s="185">
        <v>11</v>
      </c>
      <c r="I129" s="257"/>
      <c r="J129" s="186">
        <f t="shared" si="0"/>
        <v>0</v>
      </c>
      <c r="K129" s="183" t="s">
        <v>1</v>
      </c>
      <c r="L129" s="37"/>
      <c r="M129" s="187" t="s">
        <v>1</v>
      </c>
      <c r="N129" s="188" t="s">
        <v>36</v>
      </c>
      <c r="O129" s="189">
        <v>0</v>
      </c>
      <c r="P129" s="189">
        <f t="shared" si="1"/>
        <v>0</v>
      </c>
      <c r="Q129" s="189">
        <v>0</v>
      </c>
      <c r="R129" s="189">
        <f t="shared" si="2"/>
        <v>0</v>
      </c>
      <c r="S129" s="189">
        <v>0</v>
      </c>
      <c r="T129" s="190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1" t="s">
        <v>181</v>
      </c>
      <c r="AT129" s="191" t="s">
        <v>142</v>
      </c>
      <c r="AU129" s="191" t="s">
        <v>79</v>
      </c>
      <c r="AY129" s="18" t="s">
        <v>141</v>
      </c>
      <c r="BE129" s="192">
        <f t="shared" si="4"/>
        <v>0</v>
      </c>
      <c r="BF129" s="192">
        <f t="shared" si="5"/>
        <v>0</v>
      </c>
      <c r="BG129" s="192">
        <f t="shared" si="6"/>
        <v>0</v>
      </c>
      <c r="BH129" s="192">
        <f t="shared" si="7"/>
        <v>0</v>
      </c>
      <c r="BI129" s="192">
        <f t="shared" si="8"/>
        <v>0</v>
      </c>
      <c r="BJ129" s="18" t="s">
        <v>79</v>
      </c>
      <c r="BK129" s="192">
        <f t="shared" si="9"/>
        <v>0</v>
      </c>
      <c r="BL129" s="18" t="s">
        <v>181</v>
      </c>
      <c r="BM129" s="191" t="s">
        <v>146</v>
      </c>
    </row>
    <row r="130" spans="1:65" s="2" customFormat="1" ht="21.75" customHeight="1">
      <c r="A130" s="32"/>
      <c r="B130" s="33"/>
      <c r="C130" s="181" t="s">
        <v>153</v>
      </c>
      <c r="D130" s="181" t="s">
        <v>142</v>
      </c>
      <c r="E130" s="182" t="s">
        <v>2425</v>
      </c>
      <c r="F130" s="183" t="s">
        <v>2426</v>
      </c>
      <c r="G130" s="184" t="s">
        <v>238</v>
      </c>
      <c r="H130" s="185">
        <v>15</v>
      </c>
      <c r="I130" s="257"/>
      <c r="J130" s="186">
        <f t="shared" si="0"/>
        <v>0</v>
      </c>
      <c r="K130" s="183" t="s">
        <v>1</v>
      </c>
      <c r="L130" s="37"/>
      <c r="M130" s="187" t="s">
        <v>1</v>
      </c>
      <c r="N130" s="188" t="s">
        <v>36</v>
      </c>
      <c r="O130" s="189">
        <v>0</v>
      </c>
      <c r="P130" s="189">
        <f t="shared" si="1"/>
        <v>0</v>
      </c>
      <c r="Q130" s="189">
        <v>0</v>
      </c>
      <c r="R130" s="189">
        <f t="shared" si="2"/>
        <v>0</v>
      </c>
      <c r="S130" s="189">
        <v>0</v>
      </c>
      <c r="T130" s="190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1" t="s">
        <v>181</v>
      </c>
      <c r="AT130" s="191" t="s">
        <v>142</v>
      </c>
      <c r="AU130" s="191" t="s">
        <v>79</v>
      </c>
      <c r="AY130" s="18" t="s">
        <v>141</v>
      </c>
      <c r="BE130" s="192">
        <f t="shared" si="4"/>
        <v>0</v>
      </c>
      <c r="BF130" s="192">
        <f t="shared" si="5"/>
        <v>0</v>
      </c>
      <c r="BG130" s="192">
        <f t="shared" si="6"/>
        <v>0</v>
      </c>
      <c r="BH130" s="192">
        <f t="shared" si="7"/>
        <v>0</v>
      </c>
      <c r="BI130" s="192">
        <f t="shared" si="8"/>
        <v>0</v>
      </c>
      <c r="BJ130" s="18" t="s">
        <v>79</v>
      </c>
      <c r="BK130" s="192">
        <f t="shared" si="9"/>
        <v>0</v>
      </c>
      <c r="BL130" s="18" t="s">
        <v>181</v>
      </c>
      <c r="BM130" s="191" t="s">
        <v>156</v>
      </c>
    </row>
    <row r="131" spans="1:65" s="2" customFormat="1" ht="21.75" customHeight="1">
      <c r="A131" s="32"/>
      <c r="B131" s="33"/>
      <c r="C131" s="181" t="s">
        <v>146</v>
      </c>
      <c r="D131" s="181" t="s">
        <v>142</v>
      </c>
      <c r="E131" s="182" t="s">
        <v>2427</v>
      </c>
      <c r="F131" s="183" t="s">
        <v>2428</v>
      </c>
      <c r="G131" s="184" t="s">
        <v>238</v>
      </c>
      <c r="H131" s="185">
        <v>48</v>
      </c>
      <c r="I131" s="257"/>
      <c r="J131" s="186">
        <f t="shared" si="0"/>
        <v>0</v>
      </c>
      <c r="K131" s="183" t="s">
        <v>1</v>
      </c>
      <c r="L131" s="37"/>
      <c r="M131" s="187" t="s">
        <v>1</v>
      </c>
      <c r="N131" s="188" t="s">
        <v>36</v>
      </c>
      <c r="O131" s="189">
        <v>0</v>
      </c>
      <c r="P131" s="189">
        <f t="shared" si="1"/>
        <v>0</v>
      </c>
      <c r="Q131" s="189">
        <v>0</v>
      </c>
      <c r="R131" s="189">
        <f t="shared" si="2"/>
        <v>0</v>
      </c>
      <c r="S131" s="189">
        <v>0</v>
      </c>
      <c r="T131" s="190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1" t="s">
        <v>181</v>
      </c>
      <c r="AT131" s="191" t="s">
        <v>142</v>
      </c>
      <c r="AU131" s="191" t="s">
        <v>79</v>
      </c>
      <c r="AY131" s="18" t="s">
        <v>141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8" t="s">
        <v>79</v>
      </c>
      <c r="BK131" s="192">
        <f t="shared" si="9"/>
        <v>0</v>
      </c>
      <c r="BL131" s="18" t="s">
        <v>181</v>
      </c>
      <c r="BM131" s="191" t="s">
        <v>159</v>
      </c>
    </row>
    <row r="132" spans="1:65" s="2" customFormat="1" ht="21.75" customHeight="1">
      <c r="A132" s="32"/>
      <c r="B132" s="33"/>
      <c r="C132" s="181" t="s">
        <v>161</v>
      </c>
      <c r="D132" s="181" t="s">
        <v>142</v>
      </c>
      <c r="E132" s="182" t="s">
        <v>2429</v>
      </c>
      <c r="F132" s="183" t="s">
        <v>2430</v>
      </c>
      <c r="G132" s="184" t="s">
        <v>238</v>
      </c>
      <c r="H132" s="185">
        <v>10</v>
      </c>
      <c r="I132" s="257"/>
      <c r="J132" s="186">
        <f t="shared" si="0"/>
        <v>0</v>
      </c>
      <c r="K132" s="183" t="s">
        <v>1</v>
      </c>
      <c r="L132" s="37"/>
      <c r="M132" s="187" t="s">
        <v>1</v>
      </c>
      <c r="N132" s="188" t="s">
        <v>36</v>
      </c>
      <c r="O132" s="189">
        <v>0</v>
      </c>
      <c r="P132" s="189">
        <f t="shared" si="1"/>
        <v>0</v>
      </c>
      <c r="Q132" s="189">
        <v>0</v>
      </c>
      <c r="R132" s="189">
        <f t="shared" si="2"/>
        <v>0</v>
      </c>
      <c r="S132" s="189">
        <v>0</v>
      </c>
      <c r="T132" s="190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1" t="s">
        <v>181</v>
      </c>
      <c r="AT132" s="191" t="s">
        <v>142</v>
      </c>
      <c r="AU132" s="191" t="s">
        <v>79</v>
      </c>
      <c r="AY132" s="18" t="s">
        <v>141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8" t="s">
        <v>79</v>
      </c>
      <c r="BK132" s="192">
        <f t="shared" si="9"/>
        <v>0</v>
      </c>
      <c r="BL132" s="18" t="s">
        <v>181</v>
      </c>
      <c r="BM132" s="191" t="s">
        <v>112</v>
      </c>
    </row>
    <row r="133" spans="1:65" s="2" customFormat="1" ht="21.75" customHeight="1">
      <c r="A133" s="32"/>
      <c r="B133" s="33"/>
      <c r="C133" s="181" t="s">
        <v>156</v>
      </c>
      <c r="D133" s="181" t="s">
        <v>142</v>
      </c>
      <c r="E133" s="182" t="s">
        <v>2431</v>
      </c>
      <c r="F133" s="183" t="s">
        <v>2432</v>
      </c>
      <c r="G133" s="184" t="s">
        <v>238</v>
      </c>
      <c r="H133" s="185">
        <v>14</v>
      </c>
      <c r="I133" s="257"/>
      <c r="J133" s="186">
        <f t="shared" si="0"/>
        <v>0</v>
      </c>
      <c r="K133" s="183" t="s">
        <v>1</v>
      </c>
      <c r="L133" s="37"/>
      <c r="M133" s="187" t="s">
        <v>1</v>
      </c>
      <c r="N133" s="188" t="s">
        <v>36</v>
      </c>
      <c r="O133" s="189">
        <v>0</v>
      </c>
      <c r="P133" s="189">
        <f t="shared" si="1"/>
        <v>0</v>
      </c>
      <c r="Q133" s="189">
        <v>0</v>
      </c>
      <c r="R133" s="189">
        <f t="shared" si="2"/>
        <v>0</v>
      </c>
      <c r="S133" s="189">
        <v>0</v>
      </c>
      <c r="T133" s="190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1" t="s">
        <v>181</v>
      </c>
      <c r="AT133" s="191" t="s">
        <v>142</v>
      </c>
      <c r="AU133" s="191" t="s">
        <v>79</v>
      </c>
      <c r="AY133" s="18" t="s">
        <v>141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8" t="s">
        <v>79</v>
      </c>
      <c r="BK133" s="192">
        <f t="shared" si="9"/>
        <v>0</v>
      </c>
      <c r="BL133" s="18" t="s">
        <v>181</v>
      </c>
      <c r="BM133" s="191" t="s">
        <v>169</v>
      </c>
    </row>
    <row r="134" spans="1:65" s="2" customFormat="1" ht="16.5" customHeight="1">
      <c r="A134" s="32"/>
      <c r="B134" s="33"/>
      <c r="C134" s="181" t="s">
        <v>172</v>
      </c>
      <c r="D134" s="181" t="s">
        <v>142</v>
      </c>
      <c r="E134" s="182" t="s">
        <v>2433</v>
      </c>
      <c r="F134" s="183" t="s">
        <v>2434</v>
      </c>
      <c r="G134" s="184" t="s">
        <v>2435</v>
      </c>
      <c r="H134" s="185">
        <v>185.495</v>
      </c>
      <c r="I134" s="257"/>
      <c r="J134" s="186">
        <f t="shared" si="0"/>
        <v>0</v>
      </c>
      <c r="K134" s="183" t="s">
        <v>1</v>
      </c>
      <c r="L134" s="37"/>
      <c r="M134" s="187" t="s">
        <v>1</v>
      </c>
      <c r="N134" s="188" t="s">
        <v>36</v>
      </c>
      <c r="O134" s="189">
        <v>0</v>
      </c>
      <c r="P134" s="189">
        <f t="shared" si="1"/>
        <v>0</v>
      </c>
      <c r="Q134" s="189">
        <v>0</v>
      </c>
      <c r="R134" s="189">
        <f t="shared" si="2"/>
        <v>0</v>
      </c>
      <c r="S134" s="189">
        <v>0</v>
      </c>
      <c r="T134" s="190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1" t="s">
        <v>181</v>
      </c>
      <c r="AT134" s="191" t="s">
        <v>142</v>
      </c>
      <c r="AU134" s="191" t="s">
        <v>79</v>
      </c>
      <c r="AY134" s="18" t="s">
        <v>141</v>
      </c>
      <c r="BE134" s="192">
        <f t="shared" si="4"/>
        <v>0</v>
      </c>
      <c r="BF134" s="192">
        <f t="shared" si="5"/>
        <v>0</v>
      </c>
      <c r="BG134" s="192">
        <f t="shared" si="6"/>
        <v>0</v>
      </c>
      <c r="BH134" s="192">
        <f t="shared" si="7"/>
        <v>0</v>
      </c>
      <c r="BI134" s="192">
        <f t="shared" si="8"/>
        <v>0</v>
      </c>
      <c r="BJ134" s="18" t="s">
        <v>79</v>
      </c>
      <c r="BK134" s="192">
        <f t="shared" si="9"/>
        <v>0</v>
      </c>
      <c r="BL134" s="18" t="s">
        <v>181</v>
      </c>
      <c r="BM134" s="191" t="s">
        <v>175</v>
      </c>
    </row>
    <row r="135" spans="1:65" s="12" customFormat="1" ht="25.9" customHeight="1">
      <c r="B135" s="168"/>
      <c r="C135" s="169"/>
      <c r="D135" s="170" t="s">
        <v>70</v>
      </c>
      <c r="E135" s="171" t="s">
        <v>2436</v>
      </c>
      <c r="F135" s="171" t="s">
        <v>2437</v>
      </c>
      <c r="G135" s="169"/>
      <c r="H135" s="169"/>
      <c r="I135" s="169"/>
      <c r="J135" s="172">
        <f>BK135</f>
        <v>0</v>
      </c>
      <c r="K135" s="169"/>
      <c r="L135" s="173"/>
      <c r="M135" s="174"/>
      <c r="N135" s="175"/>
      <c r="O135" s="175"/>
      <c r="P135" s="176">
        <f>SUM(P136:P142)</f>
        <v>0</v>
      </c>
      <c r="Q135" s="175"/>
      <c r="R135" s="176">
        <f>SUM(R136:R142)</f>
        <v>0</v>
      </c>
      <c r="S135" s="175"/>
      <c r="T135" s="177">
        <f>SUM(T136:T142)</f>
        <v>0</v>
      </c>
      <c r="AR135" s="178" t="s">
        <v>79</v>
      </c>
      <c r="AT135" s="179" t="s">
        <v>70</v>
      </c>
      <c r="AU135" s="179" t="s">
        <v>71</v>
      </c>
      <c r="AY135" s="178" t="s">
        <v>141</v>
      </c>
      <c r="BK135" s="180">
        <f>SUM(BK136:BK142)</f>
        <v>0</v>
      </c>
    </row>
    <row r="136" spans="1:65" s="2" customFormat="1" ht="21.75" customHeight="1">
      <c r="A136" s="32"/>
      <c r="B136" s="33"/>
      <c r="C136" s="181" t="s">
        <v>159</v>
      </c>
      <c r="D136" s="181" t="s">
        <v>142</v>
      </c>
      <c r="E136" s="182" t="s">
        <v>2438</v>
      </c>
      <c r="F136" s="183" t="s">
        <v>2439</v>
      </c>
      <c r="G136" s="184" t="s">
        <v>221</v>
      </c>
      <c r="H136" s="185">
        <v>1</v>
      </c>
      <c r="I136" s="257"/>
      <c r="J136" s="186">
        <f t="shared" ref="J136:J142" si="10">ROUND(I136*H136,2)</f>
        <v>0</v>
      </c>
      <c r="K136" s="183" t="s">
        <v>1</v>
      </c>
      <c r="L136" s="37"/>
      <c r="M136" s="187" t="s">
        <v>1</v>
      </c>
      <c r="N136" s="188" t="s">
        <v>36</v>
      </c>
      <c r="O136" s="189">
        <v>0</v>
      </c>
      <c r="P136" s="189">
        <f t="shared" ref="P136:P142" si="11">O136*H136</f>
        <v>0</v>
      </c>
      <c r="Q136" s="189">
        <v>0</v>
      </c>
      <c r="R136" s="189">
        <f t="shared" ref="R136:R142" si="12">Q136*H136</f>
        <v>0</v>
      </c>
      <c r="S136" s="189">
        <v>0</v>
      </c>
      <c r="T136" s="190">
        <f t="shared" ref="T136:T142" si="13"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1" t="s">
        <v>146</v>
      </c>
      <c r="AT136" s="191" t="s">
        <v>142</v>
      </c>
      <c r="AU136" s="191" t="s">
        <v>79</v>
      </c>
      <c r="AY136" s="18" t="s">
        <v>141</v>
      </c>
      <c r="BE136" s="192">
        <f t="shared" ref="BE136:BE142" si="14">IF(N136="základní",J136,0)</f>
        <v>0</v>
      </c>
      <c r="BF136" s="192">
        <f t="shared" ref="BF136:BF142" si="15">IF(N136="snížená",J136,0)</f>
        <v>0</v>
      </c>
      <c r="BG136" s="192">
        <f t="shared" ref="BG136:BG142" si="16">IF(N136="zákl. přenesená",J136,0)</f>
        <v>0</v>
      </c>
      <c r="BH136" s="192">
        <f t="shared" ref="BH136:BH142" si="17">IF(N136="sníž. přenesená",J136,0)</f>
        <v>0</v>
      </c>
      <c r="BI136" s="192">
        <f t="shared" ref="BI136:BI142" si="18">IF(N136="nulová",J136,0)</f>
        <v>0</v>
      </c>
      <c r="BJ136" s="18" t="s">
        <v>79</v>
      </c>
      <c r="BK136" s="192">
        <f t="shared" ref="BK136:BK142" si="19">ROUND(I136*H136,2)</f>
        <v>0</v>
      </c>
      <c r="BL136" s="18" t="s">
        <v>146</v>
      </c>
      <c r="BM136" s="191" t="s">
        <v>181</v>
      </c>
    </row>
    <row r="137" spans="1:65" s="2" customFormat="1" ht="16.5" customHeight="1">
      <c r="A137" s="32"/>
      <c r="B137" s="33"/>
      <c r="C137" s="181" t="s">
        <v>184</v>
      </c>
      <c r="D137" s="181" t="s">
        <v>142</v>
      </c>
      <c r="E137" s="182" t="s">
        <v>2440</v>
      </c>
      <c r="F137" s="183" t="s">
        <v>2441</v>
      </c>
      <c r="G137" s="184" t="s">
        <v>221</v>
      </c>
      <c r="H137" s="185">
        <v>1</v>
      </c>
      <c r="I137" s="257"/>
      <c r="J137" s="186">
        <f t="shared" si="10"/>
        <v>0</v>
      </c>
      <c r="K137" s="183" t="s">
        <v>1</v>
      </c>
      <c r="L137" s="37"/>
      <c r="M137" s="187" t="s">
        <v>1</v>
      </c>
      <c r="N137" s="188" t="s">
        <v>36</v>
      </c>
      <c r="O137" s="189">
        <v>0</v>
      </c>
      <c r="P137" s="189">
        <f t="shared" si="11"/>
        <v>0</v>
      </c>
      <c r="Q137" s="189">
        <v>0</v>
      </c>
      <c r="R137" s="189">
        <f t="shared" si="12"/>
        <v>0</v>
      </c>
      <c r="S137" s="189">
        <v>0</v>
      </c>
      <c r="T137" s="190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1" t="s">
        <v>146</v>
      </c>
      <c r="AT137" s="191" t="s">
        <v>142</v>
      </c>
      <c r="AU137" s="191" t="s">
        <v>79</v>
      </c>
      <c r="AY137" s="18" t="s">
        <v>141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8" t="s">
        <v>79</v>
      </c>
      <c r="BK137" s="192">
        <f t="shared" si="19"/>
        <v>0</v>
      </c>
      <c r="BL137" s="18" t="s">
        <v>146</v>
      </c>
      <c r="BM137" s="191" t="s">
        <v>187</v>
      </c>
    </row>
    <row r="138" spans="1:65" s="2" customFormat="1" ht="16.5" customHeight="1">
      <c r="A138" s="32"/>
      <c r="B138" s="33"/>
      <c r="C138" s="181" t="s">
        <v>112</v>
      </c>
      <c r="D138" s="181" t="s">
        <v>142</v>
      </c>
      <c r="E138" s="182" t="s">
        <v>2442</v>
      </c>
      <c r="F138" s="183" t="s">
        <v>2443</v>
      </c>
      <c r="G138" s="184" t="s">
        <v>221</v>
      </c>
      <c r="H138" s="185">
        <v>1</v>
      </c>
      <c r="I138" s="257"/>
      <c r="J138" s="186">
        <f t="shared" si="10"/>
        <v>0</v>
      </c>
      <c r="K138" s="183" t="s">
        <v>1</v>
      </c>
      <c r="L138" s="37"/>
      <c r="M138" s="187" t="s">
        <v>1</v>
      </c>
      <c r="N138" s="188" t="s">
        <v>36</v>
      </c>
      <c r="O138" s="189">
        <v>0</v>
      </c>
      <c r="P138" s="189">
        <f t="shared" si="11"/>
        <v>0</v>
      </c>
      <c r="Q138" s="189">
        <v>0</v>
      </c>
      <c r="R138" s="189">
        <f t="shared" si="12"/>
        <v>0</v>
      </c>
      <c r="S138" s="189">
        <v>0</v>
      </c>
      <c r="T138" s="190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1" t="s">
        <v>146</v>
      </c>
      <c r="AT138" s="191" t="s">
        <v>142</v>
      </c>
      <c r="AU138" s="191" t="s">
        <v>79</v>
      </c>
      <c r="AY138" s="18" t="s">
        <v>141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8" t="s">
        <v>79</v>
      </c>
      <c r="BK138" s="192">
        <f t="shared" si="19"/>
        <v>0</v>
      </c>
      <c r="BL138" s="18" t="s">
        <v>146</v>
      </c>
      <c r="BM138" s="191" t="s">
        <v>191</v>
      </c>
    </row>
    <row r="139" spans="1:65" s="2" customFormat="1" ht="16.5" customHeight="1">
      <c r="A139" s="32"/>
      <c r="B139" s="33"/>
      <c r="C139" s="181" t="s">
        <v>196</v>
      </c>
      <c r="D139" s="181" t="s">
        <v>142</v>
      </c>
      <c r="E139" s="182" t="s">
        <v>2444</v>
      </c>
      <c r="F139" s="183" t="s">
        <v>2445</v>
      </c>
      <c r="G139" s="184" t="s">
        <v>221</v>
      </c>
      <c r="H139" s="185">
        <v>1</v>
      </c>
      <c r="I139" s="257"/>
      <c r="J139" s="186">
        <f t="shared" si="10"/>
        <v>0</v>
      </c>
      <c r="K139" s="183" t="s">
        <v>1</v>
      </c>
      <c r="L139" s="37"/>
      <c r="M139" s="187" t="s">
        <v>1</v>
      </c>
      <c r="N139" s="188" t="s">
        <v>36</v>
      </c>
      <c r="O139" s="189">
        <v>0</v>
      </c>
      <c r="P139" s="189">
        <f t="shared" si="11"/>
        <v>0</v>
      </c>
      <c r="Q139" s="189">
        <v>0</v>
      </c>
      <c r="R139" s="189">
        <f t="shared" si="12"/>
        <v>0</v>
      </c>
      <c r="S139" s="189">
        <v>0</v>
      </c>
      <c r="T139" s="190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1" t="s">
        <v>146</v>
      </c>
      <c r="AT139" s="191" t="s">
        <v>142</v>
      </c>
      <c r="AU139" s="191" t="s">
        <v>79</v>
      </c>
      <c r="AY139" s="18" t="s">
        <v>141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8" t="s">
        <v>79</v>
      </c>
      <c r="BK139" s="192">
        <f t="shared" si="19"/>
        <v>0</v>
      </c>
      <c r="BL139" s="18" t="s">
        <v>146</v>
      </c>
      <c r="BM139" s="191" t="s">
        <v>199</v>
      </c>
    </row>
    <row r="140" spans="1:65" s="2" customFormat="1" ht="16.5" customHeight="1">
      <c r="A140" s="32"/>
      <c r="B140" s="33"/>
      <c r="C140" s="181" t="s">
        <v>169</v>
      </c>
      <c r="D140" s="181" t="s">
        <v>142</v>
      </c>
      <c r="E140" s="182" t="s">
        <v>2446</v>
      </c>
      <c r="F140" s="183" t="s">
        <v>2447</v>
      </c>
      <c r="G140" s="184" t="s">
        <v>221</v>
      </c>
      <c r="H140" s="185">
        <v>1</v>
      </c>
      <c r="I140" s="257"/>
      <c r="J140" s="186">
        <f t="shared" si="10"/>
        <v>0</v>
      </c>
      <c r="K140" s="183" t="s">
        <v>1</v>
      </c>
      <c r="L140" s="37"/>
      <c r="M140" s="187" t="s">
        <v>1</v>
      </c>
      <c r="N140" s="188" t="s">
        <v>36</v>
      </c>
      <c r="O140" s="189">
        <v>0</v>
      </c>
      <c r="P140" s="189">
        <f t="shared" si="11"/>
        <v>0</v>
      </c>
      <c r="Q140" s="189">
        <v>0</v>
      </c>
      <c r="R140" s="189">
        <f t="shared" si="12"/>
        <v>0</v>
      </c>
      <c r="S140" s="189">
        <v>0</v>
      </c>
      <c r="T140" s="190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1" t="s">
        <v>146</v>
      </c>
      <c r="AT140" s="191" t="s">
        <v>142</v>
      </c>
      <c r="AU140" s="191" t="s">
        <v>79</v>
      </c>
      <c r="AY140" s="18" t="s">
        <v>141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8" t="s">
        <v>79</v>
      </c>
      <c r="BK140" s="192">
        <f t="shared" si="19"/>
        <v>0</v>
      </c>
      <c r="BL140" s="18" t="s">
        <v>146</v>
      </c>
      <c r="BM140" s="191" t="s">
        <v>203</v>
      </c>
    </row>
    <row r="141" spans="1:65" s="2" customFormat="1" ht="21.75" customHeight="1">
      <c r="A141" s="32"/>
      <c r="B141" s="33"/>
      <c r="C141" s="181" t="s">
        <v>204</v>
      </c>
      <c r="D141" s="181" t="s">
        <v>142</v>
      </c>
      <c r="E141" s="182" t="s">
        <v>2448</v>
      </c>
      <c r="F141" s="183" t="s">
        <v>2449</v>
      </c>
      <c r="G141" s="184" t="s">
        <v>1252</v>
      </c>
      <c r="H141" s="185">
        <v>1</v>
      </c>
      <c r="I141" s="257"/>
      <c r="J141" s="186">
        <f t="shared" si="10"/>
        <v>0</v>
      </c>
      <c r="K141" s="183" t="s">
        <v>1</v>
      </c>
      <c r="L141" s="37"/>
      <c r="M141" s="187" t="s">
        <v>1</v>
      </c>
      <c r="N141" s="188" t="s">
        <v>36</v>
      </c>
      <c r="O141" s="189">
        <v>0</v>
      </c>
      <c r="P141" s="189">
        <f t="shared" si="11"/>
        <v>0</v>
      </c>
      <c r="Q141" s="189">
        <v>0</v>
      </c>
      <c r="R141" s="189">
        <f t="shared" si="12"/>
        <v>0</v>
      </c>
      <c r="S141" s="189">
        <v>0</v>
      </c>
      <c r="T141" s="190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1" t="s">
        <v>146</v>
      </c>
      <c r="AT141" s="191" t="s">
        <v>142</v>
      </c>
      <c r="AU141" s="191" t="s">
        <v>79</v>
      </c>
      <c r="AY141" s="18" t="s">
        <v>141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8" t="s">
        <v>79</v>
      </c>
      <c r="BK141" s="192">
        <f t="shared" si="19"/>
        <v>0</v>
      </c>
      <c r="BL141" s="18" t="s">
        <v>146</v>
      </c>
      <c r="BM141" s="191" t="s">
        <v>207</v>
      </c>
    </row>
    <row r="142" spans="1:65" s="2" customFormat="1" ht="16.5" customHeight="1">
      <c r="A142" s="32"/>
      <c r="B142" s="33"/>
      <c r="C142" s="181" t="s">
        <v>175</v>
      </c>
      <c r="D142" s="181" t="s">
        <v>142</v>
      </c>
      <c r="E142" s="182" t="s">
        <v>2450</v>
      </c>
      <c r="F142" s="183" t="s">
        <v>2451</v>
      </c>
      <c r="G142" s="184" t="s">
        <v>2435</v>
      </c>
      <c r="H142" s="185">
        <v>196.35900000000001</v>
      </c>
      <c r="I142" s="257"/>
      <c r="J142" s="186">
        <f t="shared" si="10"/>
        <v>0</v>
      </c>
      <c r="K142" s="183" t="s">
        <v>1</v>
      </c>
      <c r="L142" s="37"/>
      <c r="M142" s="187" t="s">
        <v>1</v>
      </c>
      <c r="N142" s="188" t="s">
        <v>36</v>
      </c>
      <c r="O142" s="189">
        <v>0</v>
      </c>
      <c r="P142" s="189">
        <f t="shared" si="11"/>
        <v>0</v>
      </c>
      <c r="Q142" s="189">
        <v>0</v>
      </c>
      <c r="R142" s="189">
        <f t="shared" si="12"/>
        <v>0</v>
      </c>
      <c r="S142" s="189">
        <v>0</v>
      </c>
      <c r="T142" s="190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1" t="s">
        <v>146</v>
      </c>
      <c r="AT142" s="191" t="s">
        <v>142</v>
      </c>
      <c r="AU142" s="191" t="s">
        <v>79</v>
      </c>
      <c r="AY142" s="18" t="s">
        <v>141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8" t="s">
        <v>79</v>
      </c>
      <c r="BK142" s="192">
        <f t="shared" si="19"/>
        <v>0</v>
      </c>
      <c r="BL142" s="18" t="s">
        <v>146</v>
      </c>
      <c r="BM142" s="191" t="s">
        <v>210</v>
      </c>
    </row>
    <row r="143" spans="1:65" s="12" customFormat="1" ht="25.9" customHeight="1">
      <c r="B143" s="168"/>
      <c r="C143" s="169"/>
      <c r="D143" s="170" t="s">
        <v>70</v>
      </c>
      <c r="E143" s="171" t="s">
        <v>2452</v>
      </c>
      <c r="F143" s="171" t="s">
        <v>2453</v>
      </c>
      <c r="G143" s="169"/>
      <c r="H143" s="169"/>
      <c r="I143" s="169"/>
      <c r="J143" s="172">
        <f>BK143</f>
        <v>0</v>
      </c>
      <c r="K143" s="169"/>
      <c r="L143" s="173"/>
      <c r="M143" s="174"/>
      <c r="N143" s="175"/>
      <c r="O143" s="175"/>
      <c r="P143" s="176">
        <f>SUM(P144:P149)</f>
        <v>0</v>
      </c>
      <c r="Q143" s="175"/>
      <c r="R143" s="176">
        <f>SUM(R144:R149)</f>
        <v>0</v>
      </c>
      <c r="S143" s="175"/>
      <c r="T143" s="177">
        <f>SUM(T144:T149)</f>
        <v>0</v>
      </c>
      <c r="AR143" s="178" t="s">
        <v>81</v>
      </c>
      <c r="AT143" s="179" t="s">
        <v>70</v>
      </c>
      <c r="AU143" s="179" t="s">
        <v>71</v>
      </c>
      <c r="AY143" s="178" t="s">
        <v>141</v>
      </c>
      <c r="BK143" s="180">
        <f>SUM(BK144:BK149)</f>
        <v>0</v>
      </c>
    </row>
    <row r="144" spans="1:65" s="2" customFormat="1" ht="16.5" customHeight="1">
      <c r="A144" s="32"/>
      <c r="B144" s="33"/>
      <c r="C144" s="181" t="s">
        <v>8</v>
      </c>
      <c r="D144" s="181" t="s">
        <v>142</v>
      </c>
      <c r="E144" s="182" t="s">
        <v>2454</v>
      </c>
      <c r="F144" s="183" t="s">
        <v>2455</v>
      </c>
      <c r="G144" s="184" t="s">
        <v>221</v>
      </c>
      <c r="H144" s="185">
        <v>1</v>
      </c>
      <c r="I144" s="257"/>
      <c r="J144" s="186">
        <f t="shared" ref="J144:J149" si="20">ROUND(I144*H144,2)</f>
        <v>0</v>
      </c>
      <c r="K144" s="183" t="s">
        <v>1</v>
      </c>
      <c r="L144" s="37"/>
      <c r="M144" s="187" t="s">
        <v>1</v>
      </c>
      <c r="N144" s="188" t="s">
        <v>36</v>
      </c>
      <c r="O144" s="189">
        <v>0</v>
      </c>
      <c r="P144" s="189">
        <f t="shared" ref="P144:P149" si="21">O144*H144</f>
        <v>0</v>
      </c>
      <c r="Q144" s="189">
        <v>0</v>
      </c>
      <c r="R144" s="189">
        <f t="shared" ref="R144:R149" si="22">Q144*H144</f>
        <v>0</v>
      </c>
      <c r="S144" s="189">
        <v>0</v>
      </c>
      <c r="T144" s="190">
        <f t="shared" ref="T144:T149" si="23"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1" t="s">
        <v>181</v>
      </c>
      <c r="AT144" s="191" t="s">
        <v>142</v>
      </c>
      <c r="AU144" s="191" t="s">
        <v>79</v>
      </c>
      <c r="AY144" s="18" t="s">
        <v>141</v>
      </c>
      <c r="BE144" s="192">
        <f t="shared" ref="BE144:BE149" si="24">IF(N144="základní",J144,0)</f>
        <v>0</v>
      </c>
      <c r="BF144" s="192">
        <f t="shared" ref="BF144:BF149" si="25">IF(N144="snížená",J144,0)</f>
        <v>0</v>
      </c>
      <c r="BG144" s="192">
        <f t="shared" ref="BG144:BG149" si="26">IF(N144="zákl. přenesená",J144,0)</f>
        <v>0</v>
      </c>
      <c r="BH144" s="192">
        <f t="shared" ref="BH144:BH149" si="27">IF(N144="sníž. přenesená",J144,0)</f>
        <v>0</v>
      </c>
      <c r="BI144" s="192">
        <f t="shared" ref="BI144:BI149" si="28">IF(N144="nulová",J144,0)</f>
        <v>0</v>
      </c>
      <c r="BJ144" s="18" t="s">
        <v>79</v>
      </c>
      <c r="BK144" s="192">
        <f t="shared" ref="BK144:BK149" si="29">ROUND(I144*H144,2)</f>
        <v>0</v>
      </c>
      <c r="BL144" s="18" t="s">
        <v>181</v>
      </c>
      <c r="BM144" s="191" t="s">
        <v>437</v>
      </c>
    </row>
    <row r="145" spans="1:65" s="2" customFormat="1" ht="16.5" customHeight="1">
      <c r="A145" s="32"/>
      <c r="B145" s="33"/>
      <c r="C145" s="181" t="s">
        <v>181</v>
      </c>
      <c r="D145" s="181" t="s">
        <v>142</v>
      </c>
      <c r="E145" s="182" t="s">
        <v>2456</v>
      </c>
      <c r="F145" s="183" t="s">
        <v>2457</v>
      </c>
      <c r="G145" s="184" t="s">
        <v>1252</v>
      </c>
      <c r="H145" s="185">
        <v>1</v>
      </c>
      <c r="I145" s="257"/>
      <c r="J145" s="186">
        <f t="shared" si="20"/>
        <v>0</v>
      </c>
      <c r="K145" s="183" t="s">
        <v>1</v>
      </c>
      <c r="L145" s="37"/>
      <c r="M145" s="187" t="s">
        <v>1</v>
      </c>
      <c r="N145" s="188" t="s">
        <v>36</v>
      </c>
      <c r="O145" s="189">
        <v>0</v>
      </c>
      <c r="P145" s="189">
        <f t="shared" si="21"/>
        <v>0</v>
      </c>
      <c r="Q145" s="189">
        <v>0</v>
      </c>
      <c r="R145" s="189">
        <f t="shared" si="22"/>
        <v>0</v>
      </c>
      <c r="S145" s="189">
        <v>0</v>
      </c>
      <c r="T145" s="190">
        <f t="shared" si="2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1" t="s">
        <v>181</v>
      </c>
      <c r="AT145" s="191" t="s">
        <v>142</v>
      </c>
      <c r="AU145" s="191" t="s">
        <v>79</v>
      </c>
      <c r="AY145" s="18" t="s">
        <v>141</v>
      </c>
      <c r="BE145" s="192">
        <f t="shared" si="24"/>
        <v>0</v>
      </c>
      <c r="BF145" s="192">
        <f t="shared" si="25"/>
        <v>0</v>
      </c>
      <c r="BG145" s="192">
        <f t="shared" si="26"/>
        <v>0</v>
      </c>
      <c r="BH145" s="192">
        <f t="shared" si="27"/>
        <v>0</v>
      </c>
      <c r="BI145" s="192">
        <f t="shared" si="28"/>
        <v>0</v>
      </c>
      <c r="BJ145" s="18" t="s">
        <v>79</v>
      </c>
      <c r="BK145" s="192">
        <f t="shared" si="29"/>
        <v>0</v>
      </c>
      <c r="BL145" s="18" t="s">
        <v>181</v>
      </c>
      <c r="BM145" s="191" t="s">
        <v>454</v>
      </c>
    </row>
    <row r="146" spans="1:65" s="2" customFormat="1" ht="16.5" customHeight="1">
      <c r="A146" s="32"/>
      <c r="B146" s="33"/>
      <c r="C146" s="181" t="s">
        <v>223</v>
      </c>
      <c r="D146" s="181" t="s">
        <v>142</v>
      </c>
      <c r="E146" s="182" t="s">
        <v>2458</v>
      </c>
      <c r="F146" s="183" t="s">
        <v>2459</v>
      </c>
      <c r="G146" s="184" t="s">
        <v>221</v>
      </c>
      <c r="H146" s="185">
        <v>1</v>
      </c>
      <c r="I146" s="257"/>
      <c r="J146" s="186">
        <f t="shared" si="20"/>
        <v>0</v>
      </c>
      <c r="K146" s="183" t="s">
        <v>1</v>
      </c>
      <c r="L146" s="37"/>
      <c r="M146" s="187" t="s">
        <v>1</v>
      </c>
      <c r="N146" s="188" t="s">
        <v>36</v>
      </c>
      <c r="O146" s="189">
        <v>0</v>
      </c>
      <c r="P146" s="189">
        <f t="shared" si="21"/>
        <v>0</v>
      </c>
      <c r="Q146" s="189">
        <v>0</v>
      </c>
      <c r="R146" s="189">
        <f t="shared" si="22"/>
        <v>0</v>
      </c>
      <c r="S146" s="189">
        <v>0</v>
      </c>
      <c r="T146" s="190">
        <f t="shared" si="2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1" t="s">
        <v>181</v>
      </c>
      <c r="AT146" s="191" t="s">
        <v>142</v>
      </c>
      <c r="AU146" s="191" t="s">
        <v>79</v>
      </c>
      <c r="AY146" s="18" t="s">
        <v>141</v>
      </c>
      <c r="BE146" s="192">
        <f t="shared" si="24"/>
        <v>0</v>
      </c>
      <c r="BF146" s="192">
        <f t="shared" si="25"/>
        <v>0</v>
      </c>
      <c r="BG146" s="192">
        <f t="shared" si="26"/>
        <v>0</v>
      </c>
      <c r="BH146" s="192">
        <f t="shared" si="27"/>
        <v>0</v>
      </c>
      <c r="BI146" s="192">
        <f t="shared" si="28"/>
        <v>0</v>
      </c>
      <c r="BJ146" s="18" t="s">
        <v>79</v>
      </c>
      <c r="BK146" s="192">
        <f t="shared" si="29"/>
        <v>0</v>
      </c>
      <c r="BL146" s="18" t="s">
        <v>181</v>
      </c>
      <c r="BM146" s="191" t="s">
        <v>464</v>
      </c>
    </row>
    <row r="147" spans="1:65" s="2" customFormat="1" ht="16.5" customHeight="1">
      <c r="A147" s="32"/>
      <c r="B147" s="33"/>
      <c r="C147" s="181" t="s">
        <v>187</v>
      </c>
      <c r="D147" s="181" t="s">
        <v>142</v>
      </c>
      <c r="E147" s="182" t="s">
        <v>2460</v>
      </c>
      <c r="F147" s="183" t="s">
        <v>2461</v>
      </c>
      <c r="G147" s="184" t="s">
        <v>338</v>
      </c>
      <c r="H147" s="185">
        <v>0.30599999999999999</v>
      </c>
      <c r="I147" s="257"/>
      <c r="J147" s="186">
        <f t="shared" si="20"/>
        <v>0</v>
      </c>
      <c r="K147" s="183" t="s">
        <v>1</v>
      </c>
      <c r="L147" s="37"/>
      <c r="M147" s="187" t="s">
        <v>1</v>
      </c>
      <c r="N147" s="188" t="s">
        <v>36</v>
      </c>
      <c r="O147" s="189">
        <v>0</v>
      </c>
      <c r="P147" s="189">
        <f t="shared" si="21"/>
        <v>0</v>
      </c>
      <c r="Q147" s="189">
        <v>0</v>
      </c>
      <c r="R147" s="189">
        <f t="shared" si="22"/>
        <v>0</v>
      </c>
      <c r="S147" s="189">
        <v>0</v>
      </c>
      <c r="T147" s="190">
        <f t="shared" si="2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1" t="s">
        <v>181</v>
      </c>
      <c r="AT147" s="191" t="s">
        <v>142</v>
      </c>
      <c r="AU147" s="191" t="s">
        <v>79</v>
      </c>
      <c r="AY147" s="18" t="s">
        <v>141</v>
      </c>
      <c r="BE147" s="192">
        <f t="shared" si="24"/>
        <v>0</v>
      </c>
      <c r="BF147" s="192">
        <f t="shared" si="25"/>
        <v>0</v>
      </c>
      <c r="BG147" s="192">
        <f t="shared" si="26"/>
        <v>0</v>
      </c>
      <c r="BH147" s="192">
        <f t="shared" si="27"/>
        <v>0</v>
      </c>
      <c r="BI147" s="192">
        <f t="shared" si="28"/>
        <v>0</v>
      </c>
      <c r="BJ147" s="18" t="s">
        <v>79</v>
      </c>
      <c r="BK147" s="192">
        <f t="shared" si="29"/>
        <v>0</v>
      </c>
      <c r="BL147" s="18" t="s">
        <v>181</v>
      </c>
      <c r="BM147" s="191" t="s">
        <v>475</v>
      </c>
    </row>
    <row r="148" spans="1:65" s="2" customFormat="1" ht="21.75" customHeight="1">
      <c r="A148" s="32"/>
      <c r="B148" s="33"/>
      <c r="C148" s="181" t="s">
        <v>383</v>
      </c>
      <c r="D148" s="181" t="s">
        <v>142</v>
      </c>
      <c r="E148" s="182" t="s">
        <v>2462</v>
      </c>
      <c r="F148" s="183" t="s">
        <v>2463</v>
      </c>
      <c r="G148" s="184" t="s">
        <v>1252</v>
      </c>
      <c r="H148" s="185">
        <v>1</v>
      </c>
      <c r="I148" s="257"/>
      <c r="J148" s="186">
        <f t="shared" si="20"/>
        <v>0</v>
      </c>
      <c r="K148" s="183" t="s">
        <v>1</v>
      </c>
      <c r="L148" s="37"/>
      <c r="M148" s="187" t="s">
        <v>1</v>
      </c>
      <c r="N148" s="188" t="s">
        <v>36</v>
      </c>
      <c r="O148" s="189">
        <v>0</v>
      </c>
      <c r="P148" s="189">
        <f t="shared" si="21"/>
        <v>0</v>
      </c>
      <c r="Q148" s="189">
        <v>0</v>
      </c>
      <c r="R148" s="189">
        <f t="shared" si="22"/>
        <v>0</v>
      </c>
      <c r="S148" s="189">
        <v>0</v>
      </c>
      <c r="T148" s="190">
        <f t="shared" si="2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1" t="s">
        <v>181</v>
      </c>
      <c r="AT148" s="191" t="s">
        <v>142</v>
      </c>
      <c r="AU148" s="191" t="s">
        <v>79</v>
      </c>
      <c r="AY148" s="18" t="s">
        <v>141</v>
      </c>
      <c r="BE148" s="192">
        <f t="shared" si="24"/>
        <v>0</v>
      </c>
      <c r="BF148" s="192">
        <f t="shared" si="25"/>
        <v>0</v>
      </c>
      <c r="BG148" s="192">
        <f t="shared" si="26"/>
        <v>0</v>
      </c>
      <c r="BH148" s="192">
        <f t="shared" si="27"/>
        <v>0</v>
      </c>
      <c r="BI148" s="192">
        <f t="shared" si="28"/>
        <v>0</v>
      </c>
      <c r="BJ148" s="18" t="s">
        <v>79</v>
      </c>
      <c r="BK148" s="192">
        <f t="shared" si="29"/>
        <v>0</v>
      </c>
      <c r="BL148" s="18" t="s">
        <v>181</v>
      </c>
      <c r="BM148" s="191" t="s">
        <v>483</v>
      </c>
    </row>
    <row r="149" spans="1:65" s="2" customFormat="1" ht="16.5" customHeight="1">
      <c r="A149" s="32"/>
      <c r="B149" s="33"/>
      <c r="C149" s="181" t="s">
        <v>191</v>
      </c>
      <c r="D149" s="181" t="s">
        <v>142</v>
      </c>
      <c r="E149" s="182" t="s">
        <v>2464</v>
      </c>
      <c r="F149" s="183" t="s">
        <v>2465</v>
      </c>
      <c r="G149" s="184" t="s">
        <v>2435</v>
      </c>
      <c r="H149" s="185">
        <v>314.49099999999999</v>
      </c>
      <c r="I149" s="257"/>
      <c r="J149" s="186">
        <f t="shared" si="20"/>
        <v>0</v>
      </c>
      <c r="K149" s="183" t="s">
        <v>1</v>
      </c>
      <c r="L149" s="37"/>
      <c r="M149" s="187" t="s">
        <v>1</v>
      </c>
      <c r="N149" s="188" t="s">
        <v>36</v>
      </c>
      <c r="O149" s="189">
        <v>0</v>
      </c>
      <c r="P149" s="189">
        <f t="shared" si="21"/>
        <v>0</v>
      </c>
      <c r="Q149" s="189">
        <v>0</v>
      </c>
      <c r="R149" s="189">
        <f t="shared" si="22"/>
        <v>0</v>
      </c>
      <c r="S149" s="189">
        <v>0</v>
      </c>
      <c r="T149" s="190">
        <f t="shared" si="2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1" t="s">
        <v>181</v>
      </c>
      <c r="AT149" s="191" t="s">
        <v>142</v>
      </c>
      <c r="AU149" s="191" t="s">
        <v>79</v>
      </c>
      <c r="AY149" s="18" t="s">
        <v>141</v>
      </c>
      <c r="BE149" s="192">
        <f t="shared" si="24"/>
        <v>0</v>
      </c>
      <c r="BF149" s="192">
        <f t="shared" si="25"/>
        <v>0</v>
      </c>
      <c r="BG149" s="192">
        <f t="shared" si="26"/>
        <v>0</v>
      </c>
      <c r="BH149" s="192">
        <f t="shared" si="27"/>
        <v>0</v>
      </c>
      <c r="BI149" s="192">
        <f t="shared" si="28"/>
        <v>0</v>
      </c>
      <c r="BJ149" s="18" t="s">
        <v>79</v>
      </c>
      <c r="BK149" s="192">
        <f t="shared" si="29"/>
        <v>0</v>
      </c>
      <c r="BL149" s="18" t="s">
        <v>181</v>
      </c>
      <c r="BM149" s="191" t="s">
        <v>348</v>
      </c>
    </row>
    <row r="150" spans="1:65" s="12" customFormat="1" ht="25.9" customHeight="1">
      <c r="B150" s="168"/>
      <c r="C150" s="169"/>
      <c r="D150" s="170" t="s">
        <v>70</v>
      </c>
      <c r="E150" s="171" t="s">
        <v>2466</v>
      </c>
      <c r="F150" s="171" t="s">
        <v>2467</v>
      </c>
      <c r="G150" s="169"/>
      <c r="H150" s="169"/>
      <c r="I150" s="169"/>
      <c r="J150" s="172">
        <f>BK150</f>
        <v>0</v>
      </c>
      <c r="K150" s="169"/>
      <c r="L150" s="173"/>
      <c r="M150" s="174"/>
      <c r="N150" s="175"/>
      <c r="O150" s="175"/>
      <c r="P150" s="176">
        <f>SUM(P151:P184)</f>
        <v>0</v>
      </c>
      <c r="Q150" s="175"/>
      <c r="R150" s="176">
        <f>SUM(R151:R184)</f>
        <v>0</v>
      </c>
      <c r="S150" s="175"/>
      <c r="T150" s="177">
        <f>SUM(T151:T184)</f>
        <v>0</v>
      </c>
      <c r="AR150" s="178" t="s">
        <v>81</v>
      </c>
      <c r="AT150" s="179" t="s">
        <v>70</v>
      </c>
      <c r="AU150" s="179" t="s">
        <v>71</v>
      </c>
      <c r="AY150" s="178" t="s">
        <v>141</v>
      </c>
      <c r="BK150" s="180">
        <f>SUM(BK151:BK184)</f>
        <v>0</v>
      </c>
    </row>
    <row r="151" spans="1:65" s="2" customFormat="1" ht="16.5" customHeight="1">
      <c r="A151" s="32"/>
      <c r="B151" s="33"/>
      <c r="C151" s="181" t="s">
        <v>7</v>
      </c>
      <c r="D151" s="181" t="s">
        <v>142</v>
      </c>
      <c r="E151" s="182" t="s">
        <v>2468</v>
      </c>
      <c r="F151" s="183" t="s">
        <v>2469</v>
      </c>
      <c r="G151" s="184" t="s">
        <v>238</v>
      </c>
      <c r="H151" s="185">
        <v>2</v>
      </c>
      <c r="I151" s="257"/>
      <c r="J151" s="186">
        <f t="shared" ref="J151:J169" si="30">ROUND(I151*H151,2)</f>
        <v>0</v>
      </c>
      <c r="K151" s="183" t="s">
        <v>1</v>
      </c>
      <c r="L151" s="37"/>
      <c r="M151" s="187" t="s">
        <v>1</v>
      </c>
      <c r="N151" s="188" t="s">
        <v>36</v>
      </c>
      <c r="O151" s="189">
        <v>0</v>
      </c>
      <c r="P151" s="189">
        <f t="shared" ref="P151:P169" si="31">O151*H151</f>
        <v>0</v>
      </c>
      <c r="Q151" s="189">
        <v>0</v>
      </c>
      <c r="R151" s="189">
        <f t="shared" ref="R151:R169" si="32">Q151*H151</f>
        <v>0</v>
      </c>
      <c r="S151" s="189">
        <v>0</v>
      </c>
      <c r="T151" s="190">
        <f t="shared" ref="T151:T169" si="33"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1" t="s">
        <v>181</v>
      </c>
      <c r="AT151" s="191" t="s">
        <v>142</v>
      </c>
      <c r="AU151" s="191" t="s">
        <v>79</v>
      </c>
      <c r="AY151" s="18" t="s">
        <v>141</v>
      </c>
      <c r="BE151" s="192">
        <f t="shared" ref="BE151:BE169" si="34">IF(N151="základní",J151,0)</f>
        <v>0</v>
      </c>
      <c r="BF151" s="192">
        <f t="shared" ref="BF151:BF169" si="35">IF(N151="snížená",J151,0)</f>
        <v>0</v>
      </c>
      <c r="BG151" s="192">
        <f t="shared" ref="BG151:BG169" si="36">IF(N151="zákl. přenesená",J151,0)</f>
        <v>0</v>
      </c>
      <c r="BH151" s="192">
        <f t="shared" ref="BH151:BH169" si="37">IF(N151="sníž. přenesená",J151,0)</f>
        <v>0</v>
      </c>
      <c r="BI151" s="192">
        <f t="shared" ref="BI151:BI169" si="38">IF(N151="nulová",J151,0)</f>
        <v>0</v>
      </c>
      <c r="BJ151" s="18" t="s">
        <v>79</v>
      </c>
      <c r="BK151" s="192">
        <f t="shared" ref="BK151:BK169" si="39">ROUND(I151*H151,2)</f>
        <v>0</v>
      </c>
      <c r="BL151" s="18" t="s">
        <v>181</v>
      </c>
      <c r="BM151" s="191" t="s">
        <v>505</v>
      </c>
    </row>
    <row r="152" spans="1:65" s="2" customFormat="1" ht="21.75" customHeight="1">
      <c r="A152" s="32"/>
      <c r="B152" s="33"/>
      <c r="C152" s="181" t="s">
        <v>199</v>
      </c>
      <c r="D152" s="181" t="s">
        <v>142</v>
      </c>
      <c r="E152" s="182" t="s">
        <v>2470</v>
      </c>
      <c r="F152" s="183" t="s">
        <v>2471</v>
      </c>
      <c r="G152" s="184" t="s">
        <v>238</v>
      </c>
      <c r="H152" s="185">
        <v>1.35</v>
      </c>
      <c r="I152" s="257"/>
      <c r="J152" s="186">
        <f t="shared" si="30"/>
        <v>0</v>
      </c>
      <c r="K152" s="183" t="s">
        <v>1</v>
      </c>
      <c r="L152" s="37"/>
      <c r="M152" s="187" t="s">
        <v>1</v>
      </c>
      <c r="N152" s="188" t="s">
        <v>36</v>
      </c>
      <c r="O152" s="189">
        <v>0</v>
      </c>
      <c r="P152" s="189">
        <f t="shared" si="31"/>
        <v>0</v>
      </c>
      <c r="Q152" s="189">
        <v>0</v>
      </c>
      <c r="R152" s="189">
        <f t="shared" si="32"/>
        <v>0</v>
      </c>
      <c r="S152" s="189">
        <v>0</v>
      </c>
      <c r="T152" s="190">
        <f t="shared" si="3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1" t="s">
        <v>181</v>
      </c>
      <c r="AT152" s="191" t="s">
        <v>142</v>
      </c>
      <c r="AU152" s="191" t="s">
        <v>79</v>
      </c>
      <c r="AY152" s="18" t="s">
        <v>141</v>
      </c>
      <c r="BE152" s="192">
        <f t="shared" si="34"/>
        <v>0</v>
      </c>
      <c r="BF152" s="192">
        <f t="shared" si="35"/>
        <v>0</v>
      </c>
      <c r="BG152" s="192">
        <f t="shared" si="36"/>
        <v>0</v>
      </c>
      <c r="BH152" s="192">
        <f t="shared" si="37"/>
        <v>0</v>
      </c>
      <c r="BI152" s="192">
        <f t="shared" si="38"/>
        <v>0</v>
      </c>
      <c r="BJ152" s="18" t="s">
        <v>79</v>
      </c>
      <c r="BK152" s="192">
        <f t="shared" si="39"/>
        <v>0</v>
      </c>
      <c r="BL152" s="18" t="s">
        <v>181</v>
      </c>
      <c r="BM152" s="191" t="s">
        <v>516</v>
      </c>
    </row>
    <row r="153" spans="1:65" s="2" customFormat="1" ht="21.75" customHeight="1">
      <c r="A153" s="32"/>
      <c r="B153" s="33"/>
      <c r="C153" s="181" t="s">
        <v>397</v>
      </c>
      <c r="D153" s="181" t="s">
        <v>142</v>
      </c>
      <c r="E153" s="182" t="s">
        <v>2472</v>
      </c>
      <c r="F153" s="183" t="s">
        <v>2473</v>
      </c>
      <c r="G153" s="184" t="s">
        <v>238</v>
      </c>
      <c r="H153" s="185">
        <v>1.35</v>
      </c>
      <c r="I153" s="257"/>
      <c r="J153" s="186">
        <f t="shared" si="30"/>
        <v>0</v>
      </c>
      <c r="K153" s="183" t="s">
        <v>1</v>
      </c>
      <c r="L153" s="37"/>
      <c r="M153" s="187" t="s">
        <v>1</v>
      </c>
      <c r="N153" s="188" t="s">
        <v>36</v>
      </c>
      <c r="O153" s="189">
        <v>0</v>
      </c>
      <c r="P153" s="189">
        <f t="shared" si="31"/>
        <v>0</v>
      </c>
      <c r="Q153" s="189">
        <v>0</v>
      </c>
      <c r="R153" s="189">
        <f t="shared" si="32"/>
        <v>0</v>
      </c>
      <c r="S153" s="189">
        <v>0</v>
      </c>
      <c r="T153" s="190">
        <f t="shared" si="3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1" t="s">
        <v>181</v>
      </c>
      <c r="AT153" s="191" t="s">
        <v>142</v>
      </c>
      <c r="AU153" s="191" t="s">
        <v>79</v>
      </c>
      <c r="AY153" s="18" t="s">
        <v>141</v>
      </c>
      <c r="BE153" s="192">
        <f t="shared" si="34"/>
        <v>0</v>
      </c>
      <c r="BF153" s="192">
        <f t="shared" si="35"/>
        <v>0</v>
      </c>
      <c r="BG153" s="192">
        <f t="shared" si="36"/>
        <v>0</v>
      </c>
      <c r="BH153" s="192">
        <f t="shared" si="37"/>
        <v>0</v>
      </c>
      <c r="BI153" s="192">
        <f t="shared" si="38"/>
        <v>0</v>
      </c>
      <c r="BJ153" s="18" t="s">
        <v>79</v>
      </c>
      <c r="BK153" s="192">
        <f t="shared" si="39"/>
        <v>0</v>
      </c>
      <c r="BL153" s="18" t="s">
        <v>181</v>
      </c>
      <c r="BM153" s="191" t="s">
        <v>525</v>
      </c>
    </row>
    <row r="154" spans="1:65" s="2" customFormat="1" ht="21.75" customHeight="1">
      <c r="A154" s="32"/>
      <c r="B154" s="33"/>
      <c r="C154" s="181" t="s">
        <v>203</v>
      </c>
      <c r="D154" s="181" t="s">
        <v>142</v>
      </c>
      <c r="E154" s="182" t="s">
        <v>2474</v>
      </c>
      <c r="F154" s="183" t="s">
        <v>2475</v>
      </c>
      <c r="G154" s="184" t="s">
        <v>221</v>
      </c>
      <c r="H154" s="185">
        <v>2</v>
      </c>
      <c r="I154" s="257"/>
      <c r="J154" s="186">
        <f t="shared" si="30"/>
        <v>0</v>
      </c>
      <c r="K154" s="183" t="s">
        <v>1</v>
      </c>
      <c r="L154" s="37"/>
      <c r="M154" s="187" t="s">
        <v>1</v>
      </c>
      <c r="N154" s="188" t="s">
        <v>36</v>
      </c>
      <c r="O154" s="189">
        <v>0</v>
      </c>
      <c r="P154" s="189">
        <f t="shared" si="31"/>
        <v>0</v>
      </c>
      <c r="Q154" s="189">
        <v>0</v>
      </c>
      <c r="R154" s="189">
        <f t="shared" si="32"/>
        <v>0</v>
      </c>
      <c r="S154" s="189">
        <v>0</v>
      </c>
      <c r="T154" s="190">
        <f t="shared" si="3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1" t="s">
        <v>181</v>
      </c>
      <c r="AT154" s="191" t="s">
        <v>142</v>
      </c>
      <c r="AU154" s="191" t="s">
        <v>79</v>
      </c>
      <c r="AY154" s="18" t="s">
        <v>141</v>
      </c>
      <c r="BE154" s="192">
        <f t="shared" si="34"/>
        <v>0</v>
      </c>
      <c r="BF154" s="192">
        <f t="shared" si="35"/>
        <v>0</v>
      </c>
      <c r="BG154" s="192">
        <f t="shared" si="36"/>
        <v>0</v>
      </c>
      <c r="BH154" s="192">
        <f t="shared" si="37"/>
        <v>0</v>
      </c>
      <c r="BI154" s="192">
        <f t="shared" si="38"/>
        <v>0</v>
      </c>
      <c r="BJ154" s="18" t="s">
        <v>79</v>
      </c>
      <c r="BK154" s="192">
        <f t="shared" si="39"/>
        <v>0</v>
      </c>
      <c r="BL154" s="18" t="s">
        <v>181</v>
      </c>
      <c r="BM154" s="191" t="s">
        <v>536</v>
      </c>
    </row>
    <row r="155" spans="1:65" s="2" customFormat="1" ht="16.5" customHeight="1">
      <c r="A155" s="32"/>
      <c r="B155" s="33"/>
      <c r="C155" s="181" t="s">
        <v>408</v>
      </c>
      <c r="D155" s="181" t="s">
        <v>142</v>
      </c>
      <c r="E155" s="182" t="s">
        <v>2476</v>
      </c>
      <c r="F155" s="183" t="s">
        <v>2477</v>
      </c>
      <c r="G155" s="184" t="s">
        <v>1252</v>
      </c>
      <c r="H155" s="185">
        <v>12</v>
      </c>
      <c r="I155" s="257"/>
      <c r="J155" s="186">
        <f t="shared" si="30"/>
        <v>0</v>
      </c>
      <c r="K155" s="183" t="s">
        <v>1</v>
      </c>
      <c r="L155" s="37"/>
      <c r="M155" s="187" t="s">
        <v>1</v>
      </c>
      <c r="N155" s="188" t="s">
        <v>36</v>
      </c>
      <c r="O155" s="189">
        <v>0</v>
      </c>
      <c r="P155" s="189">
        <f t="shared" si="31"/>
        <v>0</v>
      </c>
      <c r="Q155" s="189">
        <v>0</v>
      </c>
      <c r="R155" s="189">
        <f t="shared" si="32"/>
        <v>0</v>
      </c>
      <c r="S155" s="189">
        <v>0</v>
      </c>
      <c r="T155" s="190">
        <f t="shared" si="3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1" t="s">
        <v>181</v>
      </c>
      <c r="AT155" s="191" t="s">
        <v>142</v>
      </c>
      <c r="AU155" s="191" t="s">
        <v>79</v>
      </c>
      <c r="AY155" s="18" t="s">
        <v>141</v>
      </c>
      <c r="BE155" s="192">
        <f t="shared" si="34"/>
        <v>0</v>
      </c>
      <c r="BF155" s="192">
        <f t="shared" si="35"/>
        <v>0</v>
      </c>
      <c r="BG155" s="192">
        <f t="shared" si="36"/>
        <v>0</v>
      </c>
      <c r="BH155" s="192">
        <f t="shared" si="37"/>
        <v>0</v>
      </c>
      <c r="BI155" s="192">
        <f t="shared" si="38"/>
        <v>0</v>
      </c>
      <c r="BJ155" s="18" t="s">
        <v>79</v>
      </c>
      <c r="BK155" s="192">
        <f t="shared" si="39"/>
        <v>0</v>
      </c>
      <c r="BL155" s="18" t="s">
        <v>181</v>
      </c>
      <c r="BM155" s="191" t="s">
        <v>545</v>
      </c>
    </row>
    <row r="156" spans="1:65" s="2" customFormat="1" ht="21.75" customHeight="1">
      <c r="A156" s="32"/>
      <c r="B156" s="33"/>
      <c r="C156" s="181" t="s">
        <v>207</v>
      </c>
      <c r="D156" s="181" t="s">
        <v>142</v>
      </c>
      <c r="E156" s="182" t="s">
        <v>2478</v>
      </c>
      <c r="F156" s="183" t="s">
        <v>2479</v>
      </c>
      <c r="G156" s="184" t="s">
        <v>221</v>
      </c>
      <c r="H156" s="185">
        <v>11</v>
      </c>
      <c r="I156" s="257"/>
      <c r="J156" s="186">
        <f t="shared" si="30"/>
        <v>0</v>
      </c>
      <c r="K156" s="183" t="s">
        <v>1</v>
      </c>
      <c r="L156" s="37"/>
      <c r="M156" s="187" t="s">
        <v>1</v>
      </c>
      <c r="N156" s="188" t="s">
        <v>36</v>
      </c>
      <c r="O156" s="189">
        <v>0</v>
      </c>
      <c r="P156" s="189">
        <f t="shared" si="31"/>
        <v>0</v>
      </c>
      <c r="Q156" s="189">
        <v>0</v>
      </c>
      <c r="R156" s="189">
        <f t="shared" si="32"/>
        <v>0</v>
      </c>
      <c r="S156" s="189">
        <v>0</v>
      </c>
      <c r="T156" s="190">
        <f t="shared" si="33"/>
        <v>0</v>
      </c>
      <c r="U156" s="32"/>
      <c r="V156" s="32"/>
      <c r="W156" s="32"/>
      <c r="X156" s="267"/>
      <c r="Y156" s="32"/>
      <c r="Z156" s="32"/>
      <c r="AA156" s="32"/>
      <c r="AB156" s="32"/>
      <c r="AC156" s="32"/>
      <c r="AD156" s="32"/>
      <c r="AE156" s="32"/>
      <c r="AR156" s="191" t="s">
        <v>181</v>
      </c>
      <c r="AT156" s="191" t="s">
        <v>142</v>
      </c>
      <c r="AU156" s="191" t="s">
        <v>79</v>
      </c>
      <c r="AY156" s="18" t="s">
        <v>141</v>
      </c>
      <c r="BE156" s="192">
        <f t="shared" si="34"/>
        <v>0</v>
      </c>
      <c r="BF156" s="192">
        <f t="shared" si="35"/>
        <v>0</v>
      </c>
      <c r="BG156" s="192">
        <f t="shared" si="36"/>
        <v>0</v>
      </c>
      <c r="BH156" s="192">
        <f t="shared" si="37"/>
        <v>0</v>
      </c>
      <c r="BI156" s="192">
        <f t="shared" si="38"/>
        <v>0</v>
      </c>
      <c r="BJ156" s="18" t="s">
        <v>79</v>
      </c>
      <c r="BK156" s="192">
        <f t="shared" si="39"/>
        <v>0</v>
      </c>
      <c r="BL156" s="18" t="s">
        <v>181</v>
      </c>
      <c r="BM156" s="191" t="s">
        <v>556</v>
      </c>
    </row>
    <row r="157" spans="1:65" s="2" customFormat="1" ht="16.5" customHeight="1">
      <c r="A157" s="32"/>
      <c r="B157" s="33"/>
      <c r="C157" s="181" t="s">
        <v>415</v>
      </c>
      <c r="D157" s="181" t="s">
        <v>142</v>
      </c>
      <c r="E157" s="182" t="s">
        <v>2480</v>
      </c>
      <c r="F157" s="183" t="s">
        <v>2481</v>
      </c>
      <c r="G157" s="184" t="s">
        <v>221</v>
      </c>
      <c r="H157" s="185">
        <v>11</v>
      </c>
      <c r="I157" s="257"/>
      <c r="J157" s="186">
        <f t="shared" si="30"/>
        <v>0</v>
      </c>
      <c r="K157" s="183" t="s">
        <v>1</v>
      </c>
      <c r="L157" s="37"/>
      <c r="M157" s="187" t="s">
        <v>1</v>
      </c>
      <c r="N157" s="188" t="s">
        <v>36</v>
      </c>
      <c r="O157" s="189">
        <v>0</v>
      </c>
      <c r="P157" s="189">
        <f t="shared" si="31"/>
        <v>0</v>
      </c>
      <c r="Q157" s="189">
        <v>0</v>
      </c>
      <c r="R157" s="189">
        <f t="shared" si="32"/>
        <v>0</v>
      </c>
      <c r="S157" s="189">
        <v>0</v>
      </c>
      <c r="T157" s="190">
        <f t="shared" si="3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1" t="s">
        <v>181</v>
      </c>
      <c r="AT157" s="191" t="s">
        <v>142</v>
      </c>
      <c r="AU157" s="191" t="s">
        <v>79</v>
      </c>
      <c r="AY157" s="18" t="s">
        <v>141</v>
      </c>
      <c r="BE157" s="192">
        <f t="shared" si="34"/>
        <v>0</v>
      </c>
      <c r="BF157" s="192">
        <f t="shared" si="35"/>
        <v>0</v>
      </c>
      <c r="BG157" s="192">
        <f t="shared" si="36"/>
        <v>0</v>
      </c>
      <c r="BH157" s="192">
        <f t="shared" si="37"/>
        <v>0</v>
      </c>
      <c r="BI157" s="192">
        <f t="shared" si="38"/>
        <v>0</v>
      </c>
      <c r="BJ157" s="18" t="s">
        <v>79</v>
      </c>
      <c r="BK157" s="192">
        <f t="shared" si="39"/>
        <v>0</v>
      </c>
      <c r="BL157" s="18" t="s">
        <v>181</v>
      </c>
      <c r="BM157" s="191" t="s">
        <v>566</v>
      </c>
    </row>
    <row r="158" spans="1:65" s="2" customFormat="1" ht="16.5" customHeight="1">
      <c r="A158" s="32"/>
      <c r="B158" s="33"/>
      <c r="C158" s="181" t="s">
        <v>210</v>
      </c>
      <c r="D158" s="181" t="s">
        <v>142</v>
      </c>
      <c r="E158" s="182" t="s">
        <v>2482</v>
      </c>
      <c r="F158" s="183" t="s">
        <v>2483</v>
      </c>
      <c r="G158" s="184" t="s">
        <v>221</v>
      </c>
      <c r="H158" s="185">
        <v>11</v>
      </c>
      <c r="I158" s="257"/>
      <c r="J158" s="186">
        <f t="shared" si="30"/>
        <v>0</v>
      </c>
      <c r="K158" s="183" t="s">
        <v>1</v>
      </c>
      <c r="L158" s="37"/>
      <c r="M158" s="187" t="s">
        <v>1</v>
      </c>
      <c r="N158" s="188" t="s">
        <v>36</v>
      </c>
      <c r="O158" s="189">
        <v>0</v>
      </c>
      <c r="P158" s="189">
        <f t="shared" si="31"/>
        <v>0</v>
      </c>
      <c r="Q158" s="189">
        <v>0</v>
      </c>
      <c r="R158" s="189">
        <f t="shared" si="32"/>
        <v>0</v>
      </c>
      <c r="S158" s="189">
        <v>0</v>
      </c>
      <c r="T158" s="190">
        <f t="shared" si="3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1" t="s">
        <v>181</v>
      </c>
      <c r="AT158" s="191" t="s">
        <v>142</v>
      </c>
      <c r="AU158" s="191" t="s">
        <v>79</v>
      </c>
      <c r="AY158" s="18" t="s">
        <v>141</v>
      </c>
      <c r="BE158" s="192">
        <f t="shared" si="34"/>
        <v>0</v>
      </c>
      <c r="BF158" s="192">
        <f t="shared" si="35"/>
        <v>0</v>
      </c>
      <c r="BG158" s="192">
        <f t="shared" si="36"/>
        <v>0</v>
      </c>
      <c r="BH158" s="192">
        <f t="shared" si="37"/>
        <v>0</v>
      </c>
      <c r="BI158" s="192">
        <f t="shared" si="38"/>
        <v>0</v>
      </c>
      <c r="BJ158" s="18" t="s">
        <v>79</v>
      </c>
      <c r="BK158" s="192">
        <f t="shared" si="39"/>
        <v>0</v>
      </c>
      <c r="BL158" s="18" t="s">
        <v>181</v>
      </c>
      <c r="BM158" s="191" t="s">
        <v>577</v>
      </c>
    </row>
    <row r="159" spans="1:65" s="2" customFormat="1" ht="21.75" customHeight="1">
      <c r="A159" s="32"/>
      <c r="B159" s="33"/>
      <c r="C159" s="181" t="s">
        <v>428</v>
      </c>
      <c r="D159" s="181" t="s">
        <v>142</v>
      </c>
      <c r="E159" s="182" t="s">
        <v>2484</v>
      </c>
      <c r="F159" s="183" t="s">
        <v>2485</v>
      </c>
      <c r="G159" s="184" t="s">
        <v>1252</v>
      </c>
      <c r="H159" s="185">
        <v>1</v>
      </c>
      <c r="I159" s="257"/>
      <c r="J159" s="186">
        <f t="shared" si="30"/>
        <v>0</v>
      </c>
      <c r="K159" s="183" t="s">
        <v>1</v>
      </c>
      <c r="L159" s="37"/>
      <c r="M159" s="187" t="s">
        <v>1</v>
      </c>
      <c r="N159" s="188" t="s">
        <v>36</v>
      </c>
      <c r="O159" s="189">
        <v>0</v>
      </c>
      <c r="P159" s="189">
        <f t="shared" si="31"/>
        <v>0</v>
      </c>
      <c r="Q159" s="189">
        <v>0</v>
      </c>
      <c r="R159" s="189">
        <f t="shared" si="32"/>
        <v>0</v>
      </c>
      <c r="S159" s="189">
        <v>0</v>
      </c>
      <c r="T159" s="190">
        <f t="shared" si="3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1" t="s">
        <v>181</v>
      </c>
      <c r="AT159" s="191" t="s">
        <v>142</v>
      </c>
      <c r="AU159" s="191" t="s">
        <v>79</v>
      </c>
      <c r="AY159" s="18" t="s">
        <v>141</v>
      </c>
      <c r="BE159" s="192">
        <f t="shared" si="34"/>
        <v>0</v>
      </c>
      <c r="BF159" s="192">
        <f t="shared" si="35"/>
        <v>0</v>
      </c>
      <c r="BG159" s="192">
        <f t="shared" si="36"/>
        <v>0</v>
      </c>
      <c r="BH159" s="192">
        <f t="shared" si="37"/>
        <v>0</v>
      </c>
      <c r="BI159" s="192">
        <f t="shared" si="38"/>
        <v>0</v>
      </c>
      <c r="BJ159" s="18" t="s">
        <v>79</v>
      </c>
      <c r="BK159" s="192">
        <f t="shared" si="39"/>
        <v>0</v>
      </c>
      <c r="BL159" s="18" t="s">
        <v>181</v>
      </c>
      <c r="BM159" s="191" t="s">
        <v>593</v>
      </c>
    </row>
    <row r="160" spans="1:65" s="2" customFormat="1" ht="21.75" customHeight="1">
      <c r="A160" s="32"/>
      <c r="B160" s="33"/>
      <c r="C160" s="181" t="s">
        <v>437</v>
      </c>
      <c r="D160" s="181" t="s">
        <v>142</v>
      </c>
      <c r="E160" s="182" t="s">
        <v>2486</v>
      </c>
      <c r="F160" s="183" t="s">
        <v>2487</v>
      </c>
      <c r="G160" s="184" t="s">
        <v>221</v>
      </c>
      <c r="H160" s="185">
        <v>2</v>
      </c>
      <c r="I160" s="257"/>
      <c r="J160" s="186">
        <f t="shared" si="30"/>
        <v>0</v>
      </c>
      <c r="K160" s="183" t="s">
        <v>1</v>
      </c>
      <c r="L160" s="37"/>
      <c r="M160" s="187" t="s">
        <v>1</v>
      </c>
      <c r="N160" s="188" t="s">
        <v>36</v>
      </c>
      <c r="O160" s="189">
        <v>0</v>
      </c>
      <c r="P160" s="189">
        <f t="shared" si="31"/>
        <v>0</v>
      </c>
      <c r="Q160" s="189">
        <v>0</v>
      </c>
      <c r="R160" s="189">
        <f t="shared" si="32"/>
        <v>0</v>
      </c>
      <c r="S160" s="189">
        <v>0</v>
      </c>
      <c r="T160" s="190">
        <f t="shared" si="3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1" t="s">
        <v>181</v>
      </c>
      <c r="AT160" s="191" t="s">
        <v>142</v>
      </c>
      <c r="AU160" s="191" t="s">
        <v>79</v>
      </c>
      <c r="AY160" s="18" t="s">
        <v>141</v>
      </c>
      <c r="BE160" s="192">
        <f t="shared" si="34"/>
        <v>0</v>
      </c>
      <c r="BF160" s="192">
        <f t="shared" si="35"/>
        <v>0</v>
      </c>
      <c r="BG160" s="192">
        <f t="shared" si="36"/>
        <v>0</v>
      </c>
      <c r="BH160" s="192">
        <f t="shared" si="37"/>
        <v>0</v>
      </c>
      <c r="BI160" s="192">
        <f t="shared" si="38"/>
        <v>0</v>
      </c>
      <c r="BJ160" s="18" t="s">
        <v>79</v>
      </c>
      <c r="BK160" s="192">
        <f t="shared" si="39"/>
        <v>0</v>
      </c>
      <c r="BL160" s="18" t="s">
        <v>181</v>
      </c>
      <c r="BM160" s="191" t="s">
        <v>252</v>
      </c>
    </row>
    <row r="161" spans="1:65" s="2" customFormat="1" ht="16.5" customHeight="1">
      <c r="A161" s="32"/>
      <c r="B161" s="33"/>
      <c r="C161" s="181" t="s">
        <v>445</v>
      </c>
      <c r="D161" s="181" t="s">
        <v>142</v>
      </c>
      <c r="E161" s="182" t="s">
        <v>2488</v>
      </c>
      <c r="F161" s="183" t="s">
        <v>2489</v>
      </c>
      <c r="G161" s="184" t="s">
        <v>221</v>
      </c>
      <c r="H161" s="185">
        <v>2</v>
      </c>
      <c r="I161" s="257"/>
      <c r="J161" s="186">
        <f t="shared" si="30"/>
        <v>0</v>
      </c>
      <c r="K161" s="183" t="s">
        <v>1</v>
      </c>
      <c r="L161" s="37"/>
      <c r="M161" s="187" t="s">
        <v>1</v>
      </c>
      <c r="N161" s="188" t="s">
        <v>36</v>
      </c>
      <c r="O161" s="189">
        <v>0</v>
      </c>
      <c r="P161" s="189">
        <f t="shared" si="31"/>
        <v>0</v>
      </c>
      <c r="Q161" s="189">
        <v>0</v>
      </c>
      <c r="R161" s="189">
        <f t="shared" si="32"/>
        <v>0</v>
      </c>
      <c r="S161" s="189">
        <v>0</v>
      </c>
      <c r="T161" s="190">
        <f t="shared" si="3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1" t="s">
        <v>181</v>
      </c>
      <c r="AT161" s="191" t="s">
        <v>142</v>
      </c>
      <c r="AU161" s="191" t="s">
        <v>79</v>
      </c>
      <c r="AY161" s="18" t="s">
        <v>141</v>
      </c>
      <c r="BE161" s="192">
        <f t="shared" si="34"/>
        <v>0</v>
      </c>
      <c r="BF161" s="192">
        <f t="shared" si="35"/>
        <v>0</v>
      </c>
      <c r="BG161" s="192">
        <f t="shared" si="36"/>
        <v>0</v>
      </c>
      <c r="BH161" s="192">
        <f t="shared" si="37"/>
        <v>0</v>
      </c>
      <c r="BI161" s="192">
        <f t="shared" si="38"/>
        <v>0</v>
      </c>
      <c r="BJ161" s="18" t="s">
        <v>79</v>
      </c>
      <c r="BK161" s="192">
        <f t="shared" si="39"/>
        <v>0</v>
      </c>
      <c r="BL161" s="18" t="s">
        <v>181</v>
      </c>
      <c r="BM161" s="191" t="s">
        <v>633</v>
      </c>
    </row>
    <row r="162" spans="1:65" s="2" customFormat="1" ht="16.5" customHeight="1">
      <c r="A162" s="32"/>
      <c r="B162" s="33"/>
      <c r="C162" s="181" t="s">
        <v>454</v>
      </c>
      <c r="D162" s="181" t="s">
        <v>142</v>
      </c>
      <c r="E162" s="182" t="s">
        <v>2490</v>
      </c>
      <c r="F162" s="183" t="s">
        <v>2491</v>
      </c>
      <c r="G162" s="184" t="s">
        <v>1252</v>
      </c>
      <c r="H162" s="185">
        <v>1</v>
      </c>
      <c r="I162" s="257"/>
      <c r="J162" s="186">
        <f t="shared" si="30"/>
        <v>0</v>
      </c>
      <c r="K162" s="183" t="s">
        <v>1</v>
      </c>
      <c r="L162" s="37"/>
      <c r="M162" s="187" t="s">
        <v>1</v>
      </c>
      <c r="N162" s="188" t="s">
        <v>36</v>
      </c>
      <c r="O162" s="189">
        <v>0</v>
      </c>
      <c r="P162" s="189">
        <f t="shared" si="31"/>
        <v>0</v>
      </c>
      <c r="Q162" s="189">
        <v>0</v>
      </c>
      <c r="R162" s="189">
        <f t="shared" si="32"/>
        <v>0</v>
      </c>
      <c r="S162" s="189">
        <v>0</v>
      </c>
      <c r="T162" s="190">
        <f t="shared" si="3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1" t="s">
        <v>181</v>
      </c>
      <c r="AT162" s="191" t="s">
        <v>142</v>
      </c>
      <c r="AU162" s="191" t="s">
        <v>79</v>
      </c>
      <c r="AY162" s="18" t="s">
        <v>141</v>
      </c>
      <c r="BE162" s="192">
        <f t="shared" si="34"/>
        <v>0</v>
      </c>
      <c r="BF162" s="192">
        <f t="shared" si="35"/>
        <v>0</v>
      </c>
      <c r="BG162" s="192">
        <f t="shared" si="36"/>
        <v>0</v>
      </c>
      <c r="BH162" s="192">
        <f t="shared" si="37"/>
        <v>0</v>
      </c>
      <c r="BI162" s="192">
        <f t="shared" si="38"/>
        <v>0</v>
      </c>
      <c r="BJ162" s="18" t="s">
        <v>79</v>
      </c>
      <c r="BK162" s="192">
        <f t="shared" si="39"/>
        <v>0</v>
      </c>
      <c r="BL162" s="18" t="s">
        <v>181</v>
      </c>
      <c r="BM162" s="191" t="s">
        <v>648</v>
      </c>
    </row>
    <row r="163" spans="1:65" s="2" customFormat="1" ht="16.5" customHeight="1">
      <c r="A163" s="32"/>
      <c r="B163" s="33"/>
      <c r="C163" s="181" t="s">
        <v>458</v>
      </c>
      <c r="D163" s="181" t="s">
        <v>142</v>
      </c>
      <c r="E163" s="182" t="s">
        <v>2492</v>
      </c>
      <c r="F163" s="183" t="s">
        <v>2493</v>
      </c>
      <c r="G163" s="184" t="s">
        <v>221</v>
      </c>
      <c r="H163" s="185">
        <v>3</v>
      </c>
      <c r="I163" s="257"/>
      <c r="J163" s="186">
        <f t="shared" si="30"/>
        <v>0</v>
      </c>
      <c r="K163" s="183" t="s">
        <v>1</v>
      </c>
      <c r="L163" s="37"/>
      <c r="M163" s="187" t="s">
        <v>1</v>
      </c>
      <c r="N163" s="188" t="s">
        <v>36</v>
      </c>
      <c r="O163" s="189">
        <v>0</v>
      </c>
      <c r="P163" s="189">
        <f t="shared" si="31"/>
        <v>0</v>
      </c>
      <c r="Q163" s="189">
        <v>0</v>
      </c>
      <c r="R163" s="189">
        <f t="shared" si="32"/>
        <v>0</v>
      </c>
      <c r="S163" s="189">
        <v>0</v>
      </c>
      <c r="T163" s="190">
        <f t="shared" si="3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1" t="s">
        <v>181</v>
      </c>
      <c r="AT163" s="191" t="s">
        <v>142</v>
      </c>
      <c r="AU163" s="191" t="s">
        <v>79</v>
      </c>
      <c r="AY163" s="18" t="s">
        <v>141</v>
      </c>
      <c r="BE163" s="192">
        <f t="shared" si="34"/>
        <v>0</v>
      </c>
      <c r="BF163" s="192">
        <f t="shared" si="35"/>
        <v>0</v>
      </c>
      <c r="BG163" s="192">
        <f t="shared" si="36"/>
        <v>0</v>
      </c>
      <c r="BH163" s="192">
        <f t="shared" si="37"/>
        <v>0</v>
      </c>
      <c r="BI163" s="192">
        <f t="shared" si="38"/>
        <v>0</v>
      </c>
      <c r="BJ163" s="18" t="s">
        <v>79</v>
      </c>
      <c r="BK163" s="192">
        <f t="shared" si="39"/>
        <v>0</v>
      </c>
      <c r="BL163" s="18" t="s">
        <v>181</v>
      </c>
      <c r="BM163" s="191" t="s">
        <v>658</v>
      </c>
    </row>
    <row r="164" spans="1:65" s="2" customFormat="1" ht="16.5" customHeight="1">
      <c r="A164" s="32"/>
      <c r="B164" s="33"/>
      <c r="C164" s="181" t="s">
        <v>464</v>
      </c>
      <c r="D164" s="181" t="s">
        <v>142</v>
      </c>
      <c r="E164" s="182" t="s">
        <v>2494</v>
      </c>
      <c r="F164" s="183" t="s">
        <v>2495</v>
      </c>
      <c r="G164" s="184" t="s">
        <v>1252</v>
      </c>
      <c r="H164" s="185">
        <v>2</v>
      </c>
      <c r="I164" s="257"/>
      <c r="J164" s="186">
        <f t="shared" si="30"/>
        <v>0</v>
      </c>
      <c r="K164" s="183" t="s">
        <v>1</v>
      </c>
      <c r="L164" s="37"/>
      <c r="M164" s="187" t="s">
        <v>1</v>
      </c>
      <c r="N164" s="188" t="s">
        <v>36</v>
      </c>
      <c r="O164" s="189">
        <v>0</v>
      </c>
      <c r="P164" s="189">
        <f t="shared" si="31"/>
        <v>0</v>
      </c>
      <c r="Q164" s="189">
        <v>0</v>
      </c>
      <c r="R164" s="189">
        <f t="shared" si="32"/>
        <v>0</v>
      </c>
      <c r="S164" s="189">
        <v>0</v>
      </c>
      <c r="T164" s="190">
        <f t="shared" si="3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1" t="s">
        <v>181</v>
      </c>
      <c r="AT164" s="191" t="s">
        <v>142</v>
      </c>
      <c r="AU164" s="191" t="s">
        <v>79</v>
      </c>
      <c r="AY164" s="18" t="s">
        <v>141</v>
      </c>
      <c r="BE164" s="192">
        <f t="shared" si="34"/>
        <v>0</v>
      </c>
      <c r="BF164" s="192">
        <f t="shared" si="35"/>
        <v>0</v>
      </c>
      <c r="BG164" s="192">
        <f t="shared" si="36"/>
        <v>0</v>
      </c>
      <c r="BH164" s="192">
        <f t="shared" si="37"/>
        <v>0</v>
      </c>
      <c r="BI164" s="192">
        <f t="shared" si="38"/>
        <v>0</v>
      </c>
      <c r="BJ164" s="18" t="s">
        <v>79</v>
      </c>
      <c r="BK164" s="192">
        <f t="shared" si="39"/>
        <v>0</v>
      </c>
      <c r="BL164" s="18" t="s">
        <v>181</v>
      </c>
      <c r="BM164" s="191" t="s">
        <v>673</v>
      </c>
    </row>
    <row r="165" spans="1:65" s="2" customFormat="1" ht="16.5" customHeight="1">
      <c r="A165" s="32"/>
      <c r="B165" s="33"/>
      <c r="C165" s="181" t="s">
        <v>470</v>
      </c>
      <c r="D165" s="181" t="s">
        <v>142</v>
      </c>
      <c r="E165" s="182" t="s">
        <v>2496</v>
      </c>
      <c r="F165" s="183" t="s">
        <v>2497</v>
      </c>
      <c r="G165" s="184" t="s">
        <v>1252</v>
      </c>
      <c r="H165" s="185">
        <v>1</v>
      </c>
      <c r="I165" s="257"/>
      <c r="J165" s="186">
        <f t="shared" si="30"/>
        <v>0</v>
      </c>
      <c r="K165" s="183" t="s">
        <v>1</v>
      </c>
      <c r="L165" s="37"/>
      <c r="M165" s="187" t="s">
        <v>1</v>
      </c>
      <c r="N165" s="188" t="s">
        <v>36</v>
      </c>
      <c r="O165" s="189">
        <v>0</v>
      </c>
      <c r="P165" s="189">
        <f t="shared" si="31"/>
        <v>0</v>
      </c>
      <c r="Q165" s="189">
        <v>0</v>
      </c>
      <c r="R165" s="189">
        <f t="shared" si="32"/>
        <v>0</v>
      </c>
      <c r="S165" s="189">
        <v>0</v>
      </c>
      <c r="T165" s="190">
        <f t="shared" si="3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1" t="s">
        <v>181</v>
      </c>
      <c r="AT165" s="191" t="s">
        <v>142</v>
      </c>
      <c r="AU165" s="191" t="s">
        <v>79</v>
      </c>
      <c r="AY165" s="18" t="s">
        <v>141</v>
      </c>
      <c r="BE165" s="192">
        <f t="shared" si="34"/>
        <v>0</v>
      </c>
      <c r="BF165" s="192">
        <f t="shared" si="35"/>
        <v>0</v>
      </c>
      <c r="BG165" s="192">
        <f t="shared" si="36"/>
        <v>0</v>
      </c>
      <c r="BH165" s="192">
        <f t="shared" si="37"/>
        <v>0</v>
      </c>
      <c r="BI165" s="192">
        <f t="shared" si="38"/>
        <v>0</v>
      </c>
      <c r="BJ165" s="18" t="s">
        <v>79</v>
      </c>
      <c r="BK165" s="192">
        <f t="shared" si="39"/>
        <v>0</v>
      </c>
      <c r="BL165" s="18" t="s">
        <v>181</v>
      </c>
      <c r="BM165" s="191" t="s">
        <v>683</v>
      </c>
    </row>
    <row r="166" spans="1:65" s="2" customFormat="1" ht="16.5" customHeight="1">
      <c r="A166" s="32"/>
      <c r="B166" s="33"/>
      <c r="C166" s="181" t="s">
        <v>475</v>
      </c>
      <c r="D166" s="181" t="s">
        <v>142</v>
      </c>
      <c r="E166" s="182" t="s">
        <v>2498</v>
      </c>
      <c r="F166" s="183" t="s">
        <v>2499</v>
      </c>
      <c r="G166" s="184" t="s">
        <v>338</v>
      </c>
      <c r="H166" s="185">
        <v>5.8440000000000003</v>
      </c>
      <c r="I166" s="257"/>
      <c r="J166" s="186">
        <f t="shared" si="30"/>
        <v>0</v>
      </c>
      <c r="K166" s="183" t="s">
        <v>1</v>
      </c>
      <c r="L166" s="37"/>
      <c r="M166" s="187" t="s">
        <v>1</v>
      </c>
      <c r="N166" s="188" t="s">
        <v>36</v>
      </c>
      <c r="O166" s="189">
        <v>0</v>
      </c>
      <c r="P166" s="189">
        <f t="shared" si="31"/>
        <v>0</v>
      </c>
      <c r="Q166" s="189">
        <v>0</v>
      </c>
      <c r="R166" s="189">
        <f t="shared" si="32"/>
        <v>0</v>
      </c>
      <c r="S166" s="189">
        <v>0</v>
      </c>
      <c r="T166" s="190">
        <f t="shared" si="3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1" t="s">
        <v>181</v>
      </c>
      <c r="AT166" s="191" t="s">
        <v>142</v>
      </c>
      <c r="AU166" s="191" t="s">
        <v>79</v>
      </c>
      <c r="AY166" s="18" t="s">
        <v>141</v>
      </c>
      <c r="BE166" s="192">
        <f t="shared" si="34"/>
        <v>0</v>
      </c>
      <c r="BF166" s="192">
        <f t="shared" si="35"/>
        <v>0</v>
      </c>
      <c r="BG166" s="192">
        <f t="shared" si="36"/>
        <v>0</v>
      </c>
      <c r="BH166" s="192">
        <f t="shared" si="37"/>
        <v>0</v>
      </c>
      <c r="BI166" s="192">
        <f t="shared" si="38"/>
        <v>0</v>
      </c>
      <c r="BJ166" s="18" t="s">
        <v>79</v>
      </c>
      <c r="BK166" s="192">
        <f t="shared" si="39"/>
        <v>0</v>
      </c>
      <c r="BL166" s="18" t="s">
        <v>181</v>
      </c>
      <c r="BM166" s="191" t="s">
        <v>699</v>
      </c>
    </row>
    <row r="167" spans="1:65" s="2" customFormat="1" ht="21.75" customHeight="1">
      <c r="A167" s="32"/>
      <c r="B167" s="33"/>
      <c r="C167" s="181" t="s">
        <v>479</v>
      </c>
      <c r="D167" s="181" t="s">
        <v>142</v>
      </c>
      <c r="E167" s="182" t="s">
        <v>2500</v>
      </c>
      <c r="F167" s="183" t="s">
        <v>2501</v>
      </c>
      <c r="G167" s="184" t="s">
        <v>221</v>
      </c>
      <c r="H167" s="185">
        <v>2</v>
      </c>
      <c r="I167" s="257"/>
      <c r="J167" s="186">
        <f t="shared" si="30"/>
        <v>0</v>
      </c>
      <c r="K167" s="183" t="s">
        <v>1</v>
      </c>
      <c r="L167" s="37"/>
      <c r="M167" s="187" t="s">
        <v>1</v>
      </c>
      <c r="N167" s="188" t="s">
        <v>36</v>
      </c>
      <c r="O167" s="189">
        <v>0</v>
      </c>
      <c r="P167" s="189">
        <f t="shared" si="31"/>
        <v>0</v>
      </c>
      <c r="Q167" s="189">
        <v>0</v>
      </c>
      <c r="R167" s="189">
        <f t="shared" si="32"/>
        <v>0</v>
      </c>
      <c r="S167" s="189">
        <v>0</v>
      </c>
      <c r="T167" s="190">
        <f t="shared" si="3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1" t="s">
        <v>181</v>
      </c>
      <c r="AT167" s="191" t="s">
        <v>142</v>
      </c>
      <c r="AU167" s="191" t="s">
        <v>79</v>
      </c>
      <c r="AY167" s="18" t="s">
        <v>141</v>
      </c>
      <c r="BE167" s="192">
        <f t="shared" si="34"/>
        <v>0</v>
      </c>
      <c r="BF167" s="192">
        <f t="shared" si="35"/>
        <v>0</v>
      </c>
      <c r="BG167" s="192">
        <f t="shared" si="36"/>
        <v>0</v>
      </c>
      <c r="BH167" s="192">
        <f t="shared" si="37"/>
        <v>0</v>
      </c>
      <c r="BI167" s="192">
        <f t="shared" si="38"/>
        <v>0</v>
      </c>
      <c r="BJ167" s="18" t="s">
        <v>79</v>
      </c>
      <c r="BK167" s="192">
        <f t="shared" si="39"/>
        <v>0</v>
      </c>
      <c r="BL167" s="18" t="s">
        <v>181</v>
      </c>
      <c r="BM167" s="191" t="s">
        <v>711</v>
      </c>
    </row>
    <row r="168" spans="1:65" s="2" customFormat="1" ht="66.75" customHeight="1">
      <c r="A168" s="32"/>
      <c r="B168" s="33"/>
      <c r="C168" s="181" t="s">
        <v>483</v>
      </c>
      <c r="D168" s="181" t="s">
        <v>142</v>
      </c>
      <c r="E168" s="182" t="s">
        <v>2502</v>
      </c>
      <c r="F168" s="183" t="s">
        <v>2503</v>
      </c>
      <c r="G168" s="184" t="s">
        <v>1252</v>
      </c>
      <c r="H168" s="185">
        <v>2</v>
      </c>
      <c r="I168" s="257"/>
      <c r="J168" s="186">
        <f t="shared" si="30"/>
        <v>0</v>
      </c>
      <c r="K168" s="183" t="s">
        <v>1</v>
      </c>
      <c r="L168" s="37"/>
      <c r="M168" s="187" t="s">
        <v>1</v>
      </c>
      <c r="N168" s="188" t="s">
        <v>36</v>
      </c>
      <c r="O168" s="189">
        <v>0</v>
      </c>
      <c r="P168" s="189">
        <f t="shared" si="31"/>
        <v>0</v>
      </c>
      <c r="Q168" s="189">
        <v>0</v>
      </c>
      <c r="R168" s="189">
        <f t="shared" si="32"/>
        <v>0</v>
      </c>
      <c r="S168" s="189">
        <v>0</v>
      </c>
      <c r="T168" s="190">
        <f t="shared" si="3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1" t="s">
        <v>181</v>
      </c>
      <c r="AT168" s="191" t="s">
        <v>142</v>
      </c>
      <c r="AU168" s="191" t="s">
        <v>79</v>
      </c>
      <c r="AY168" s="18" t="s">
        <v>141</v>
      </c>
      <c r="BE168" s="192">
        <f t="shared" si="34"/>
        <v>0</v>
      </c>
      <c r="BF168" s="192">
        <f t="shared" si="35"/>
        <v>0</v>
      </c>
      <c r="BG168" s="192">
        <f t="shared" si="36"/>
        <v>0</v>
      </c>
      <c r="BH168" s="192">
        <f t="shared" si="37"/>
        <v>0</v>
      </c>
      <c r="BI168" s="192">
        <f t="shared" si="38"/>
        <v>0</v>
      </c>
      <c r="BJ168" s="18" t="s">
        <v>79</v>
      </c>
      <c r="BK168" s="192">
        <f t="shared" si="39"/>
        <v>0</v>
      </c>
      <c r="BL168" s="18" t="s">
        <v>181</v>
      </c>
      <c r="BM168" s="191" t="s">
        <v>721</v>
      </c>
    </row>
    <row r="169" spans="1:65" s="2" customFormat="1" ht="44.25" customHeight="1">
      <c r="A169" s="32"/>
      <c r="B169" s="33"/>
      <c r="C169" s="181" t="s">
        <v>489</v>
      </c>
      <c r="D169" s="181" t="s">
        <v>142</v>
      </c>
      <c r="E169" s="182" t="s">
        <v>2504</v>
      </c>
      <c r="F169" s="183" t="s">
        <v>2505</v>
      </c>
      <c r="G169" s="184" t="s">
        <v>1252</v>
      </c>
      <c r="H169" s="185">
        <v>2</v>
      </c>
      <c r="I169" s="257"/>
      <c r="J169" s="186">
        <f t="shared" si="30"/>
        <v>0</v>
      </c>
      <c r="K169" s="183" t="s">
        <v>1</v>
      </c>
      <c r="L169" s="37"/>
      <c r="M169" s="187" t="s">
        <v>1</v>
      </c>
      <c r="N169" s="188" t="s">
        <v>36</v>
      </c>
      <c r="O169" s="189">
        <v>0</v>
      </c>
      <c r="P169" s="189">
        <f t="shared" si="31"/>
        <v>0</v>
      </c>
      <c r="Q169" s="189">
        <v>0</v>
      </c>
      <c r="R169" s="189">
        <f t="shared" si="32"/>
        <v>0</v>
      </c>
      <c r="S169" s="189">
        <v>0</v>
      </c>
      <c r="T169" s="190">
        <f t="shared" si="3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1" t="s">
        <v>181</v>
      </c>
      <c r="AT169" s="191" t="s">
        <v>142</v>
      </c>
      <c r="AU169" s="191" t="s">
        <v>79</v>
      </c>
      <c r="AY169" s="18" t="s">
        <v>141</v>
      </c>
      <c r="BE169" s="192">
        <f t="shared" si="34"/>
        <v>0</v>
      </c>
      <c r="BF169" s="192">
        <f t="shared" si="35"/>
        <v>0</v>
      </c>
      <c r="BG169" s="192">
        <f t="shared" si="36"/>
        <v>0</v>
      </c>
      <c r="BH169" s="192">
        <f t="shared" si="37"/>
        <v>0</v>
      </c>
      <c r="BI169" s="192">
        <f t="shared" si="38"/>
        <v>0</v>
      </c>
      <c r="BJ169" s="18" t="s">
        <v>79</v>
      </c>
      <c r="BK169" s="192">
        <f t="shared" si="39"/>
        <v>0</v>
      </c>
      <c r="BL169" s="18" t="s">
        <v>181</v>
      </c>
      <c r="BM169" s="191" t="s">
        <v>735</v>
      </c>
    </row>
    <row r="170" spans="1:65" s="13" customFormat="1">
      <c r="B170" s="193"/>
      <c r="C170" s="194"/>
      <c r="D170" s="195" t="s">
        <v>147</v>
      </c>
      <c r="E170" s="196" t="s">
        <v>1</v>
      </c>
      <c r="F170" s="197" t="s">
        <v>2506</v>
      </c>
      <c r="G170" s="194"/>
      <c r="H170" s="196" t="s">
        <v>1</v>
      </c>
      <c r="I170" s="194"/>
      <c r="J170" s="194"/>
      <c r="K170" s="194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147</v>
      </c>
      <c r="AU170" s="202" t="s">
        <v>79</v>
      </c>
      <c r="AV170" s="13" t="s">
        <v>79</v>
      </c>
      <c r="AW170" s="13" t="s">
        <v>26</v>
      </c>
      <c r="AX170" s="13" t="s">
        <v>71</v>
      </c>
      <c r="AY170" s="202" t="s">
        <v>141</v>
      </c>
    </row>
    <row r="171" spans="1:65" s="13" customFormat="1">
      <c r="B171" s="193"/>
      <c r="C171" s="194"/>
      <c r="D171" s="195" t="s">
        <v>147</v>
      </c>
      <c r="E171" s="196" t="s">
        <v>1</v>
      </c>
      <c r="F171" s="197" t="s">
        <v>2507</v>
      </c>
      <c r="G171" s="194"/>
      <c r="H171" s="196" t="s">
        <v>1</v>
      </c>
      <c r="I171" s="194"/>
      <c r="J171" s="194"/>
      <c r="K171" s="194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147</v>
      </c>
      <c r="AU171" s="202" t="s">
        <v>79</v>
      </c>
      <c r="AV171" s="13" t="s">
        <v>79</v>
      </c>
      <c r="AW171" s="13" t="s">
        <v>26</v>
      </c>
      <c r="AX171" s="13" t="s">
        <v>71</v>
      </c>
      <c r="AY171" s="202" t="s">
        <v>141</v>
      </c>
    </row>
    <row r="172" spans="1:65" s="13" customFormat="1">
      <c r="B172" s="193"/>
      <c r="C172" s="194"/>
      <c r="D172" s="195" t="s">
        <v>147</v>
      </c>
      <c r="E172" s="196" t="s">
        <v>1</v>
      </c>
      <c r="F172" s="197" t="s">
        <v>2508</v>
      </c>
      <c r="G172" s="194"/>
      <c r="H172" s="196" t="s">
        <v>1</v>
      </c>
      <c r="I172" s="194"/>
      <c r="J172" s="194"/>
      <c r="K172" s="194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147</v>
      </c>
      <c r="AU172" s="202" t="s">
        <v>79</v>
      </c>
      <c r="AV172" s="13" t="s">
        <v>79</v>
      </c>
      <c r="AW172" s="13" t="s">
        <v>26</v>
      </c>
      <c r="AX172" s="13" t="s">
        <v>71</v>
      </c>
      <c r="AY172" s="202" t="s">
        <v>141</v>
      </c>
    </row>
    <row r="173" spans="1:65" s="14" customFormat="1">
      <c r="B173" s="203"/>
      <c r="C173" s="204"/>
      <c r="D173" s="195" t="s">
        <v>147</v>
      </c>
      <c r="E173" s="205" t="s">
        <v>1</v>
      </c>
      <c r="F173" s="206" t="s">
        <v>81</v>
      </c>
      <c r="G173" s="204"/>
      <c r="H173" s="207">
        <v>2</v>
      </c>
      <c r="I173" s="204"/>
      <c r="J173" s="204"/>
      <c r="K173" s="204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147</v>
      </c>
      <c r="AU173" s="212" t="s">
        <v>79</v>
      </c>
      <c r="AV173" s="14" t="s">
        <v>81</v>
      </c>
      <c r="AW173" s="14" t="s">
        <v>26</v>
      </c>
      <c r="AX173" s="14" t="s">
        <v>71</v>
      </c>
      <c r="AY173" s="212" t="s">
        <v>141</v>
      </c>
    </row>
    <row r="174" spans="1:65" s="13" customFormat="1" ht="33.75">
      <c r="B174" s="193"/>
      <c r="C174" s="194"/>
      <c r="D174" s="195" t="s">
        <v>147</v>
      </c>
      <c r="E174" s="196" t="s">
        <v>1</v>
      </c>
      <c r="F174" s="197" t="s">
        <v>2319</v>
      </c>
      <c r="G174" s="194"/>
      <c r="H174" s="196" t="s">
        <v>1</v>
      </c>
      <c r="I174" s="194"/>
      <c r="J174" s="194"/>
      <c r="K174" s="194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147</v>
      </c>
      <c r="AU174" s="202" t="s">
        <v>79</v>
      </c>
      <c r="AV174" s="13" t="s">
        <v>79</v>
      </c>
      <c r="AW174" s="13" t="s">
        <v>26</v>
      </c>
      <c r="AX174" s="13" t="s">
        <v>71</v>
      </c>
      <c r="AY174" s="202" t="s">
        <v>141</v>
      </c>
    </row>
    <row r="175" spans="1:65" s="13" customFormat="1" ht="33.75">
      <c r="B175" s="193"/>
      <c r="C175" s="194"/>
      <c r="D175" s="195" t="s">
        <v>147</v>
      </c>
      <c r="E175" s="196" t="s">
        <v>1</v>
      </c>
      <c r="F175" s="197" t="s">
        <v>614</v>
      </c>
      <c r="G175" s="194"/>
      <c r="H175" s="196" t="s">
        <v>1</v>
      </c>
      <c r="I175" s="194"/>
      <c r="J175" s="194"/>
      <c r="K175" s="194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147</v>
      </c>
      <c r="AU175" s="202" t="s">
        <v>79</v>
      </c>
      <c r="AV175" s="13" t="s">
        <v>79</v>
      </c>
      <c r="AW175" s="13" t="s">
        <v>26</v>
      </c>
      <c r="AX175" s="13" t="s">
        <v>71</v>
      </c>
      <c r="AY175" s="202" t="s">
        <v>141</v>
      </c>
    </row>
    <row r="176" spans="1:65" s="13" customFormat="1" ht="22.5">
      <c r="B176" s="193"/>
      <c r="C176" s="194"/>
      <c r="D176" s="195" t="s">
        <v>147</v>
      </c>
      <c r="E176" s="196" t="s">
        <v>1</v>
      </c>
      <c r="F176" s="197" t="s">
        <v>615</v>
      </c>
      <c r="G176" s="194"/>
      <c r="H176" s="196" t="s">
        <v>1</v>
      </c>
      <c r="I176" s="194"/>
      <c r="J176" s="194"/>
      <c r="K176" s="194"/>
      <c r="L176" s="198"/>
      <c r="M176" s="199"/>
      <c r="N176" s="200"/>
      <c r="O176" s="200"/>
      <c r="P176" s="200"/>
      <c r="Q176" s="200"/>
      <c r="R176" s="200"/>
      <c r="S176" s="200"/>
      <c r="T176" s="201"/>
      <c r="Z176" s="264"/>
      <c r="AT176" s="202" t="s">
        <v>147</v>
      </c>
      <c r="AU176" s="202" t="s">
        <v>79</v>
      </c>
      <c r="AV176" s="13" t="s">
        <v>79</v>
      </c>
      <c r="AW176" s="13" t="s">
        <v>26</v>
      </c>
      <c r="AX176" s="13" t="s">
        <v>71</v>
      </c>
      <c r="AY176" s="202" t="s">
        <v>141</v>
      </c>
    </row>
    <row r="177" spans="1:65" s="15" customFormat="1">
      <c r="B177" s="219"/>
      <c r="C177" s="220"/>
      <c r="D177" s="195" t="s">
        <v>147</v>
      </c>
      <c r="E177" s="221" t="s">
        <v>1</v>
      </c>
      <c r="F177" s="222" t="s">
        <v>254</v>
      </c>
      <c r="G177" s="220"/>
      <c r="H177" s="223">
        <v>2</v>
      </c>
      <c r="I177" s="220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147</v>
      </c>
      <c r="AU177" s="228" t="s">
        <v>79</v>
      </c>
      <c r="AV177" s="15" t="s">
        <v>146</v>
      </c>
      <c r="AW177" s="15" t="s">
        <v>26</v>
      </c>
      <c r="AX177" s="15" t="s">
        <v>79</v>
      </c>
      <c r="AY177" s="228" t="s">
        <v>141</v>
      </c>
    </row>
    <row r="178" spans="1:65" s="2" customFormat="1" ht="16.5" customHeight="1">
      <c r="A178" s="32"/>
      <c r="B178" s="33"/>
      <c r="C178" s="181" t="s">
        <v>348</v>
      </c>
      <c r="D178" s="181" t="s">
        <v>142</v>
      </c>
      <c r="E178" s="182" t="s">
        <v>2509</v>
      </c>
      <c r="F178" s="183" t="s">
        <v>2510</v>
      </c>
      <c r="G178" s="184" t="s">
        <v>1252</v>
      </c>
      <c r="H178" s="185">
        <v>1</v>
      </c>
      <c r="I178" s="257"/>
      <c r="J178" s="186">
        <f t="shared" ref="J178:J184" si="40">ROUND(I178*H178,2)</f>
        <v>0</v>
      </c>
      <c r="K178" s="183" t="s">
        <v>1</v>
      </c>
      <c r="L178" s="37"/>
      <c r="M178" s="187" t="s">
        <v>1</v>
      </c>
      <c r="N178" s="188" t="s">
        <v>36</v>
      </c>
      <c r="O178" s="189">
        <v>0</v>
      </c>
      <c r="P178" s="189">
        <f t="shared" ref="P178:P184" si="41">O178*H178</f>
        <v>0</v>
      </c>
      <c r="Q178" s="189">
        <v>0</v>
      </c>
      <c r="R178" s="189">
        <f t="shared" ref="R178:R184" si="42">Q178*H178</f>
        <v>0</v>
      </c>
      <c r="S178" s="189">
        <v>0</v>
      </c>
      <c r="T178" s="190">
        <f t="shared" ref="T178:T184" si="43"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1" t="s">
        <v>181</v>
      </c>
      <c r="AT178" s="191" t="s">
        <v>142</v>
      </c>
      <c r="AU178" s="191" t="s">
        <v>79</v>
      </c>
      <c r="AY178" s="18" t="s">
        <v>141</v>
      </c>
      <c r="BE178" s="192">
        <f t="shared" ref="BE178:BE184" si="44">IF(N178="základní",J178,0)</f>
        <v>0</v>
      </c>
      <c r="BF178" s="192">
        <f t="shared" ref="BF178:BF184" si="45">IF(N178="snížená",J178,0)</f>
        <v>0</v>
      </c>
      <c r="BG178" s="192">
        <f t="shared" ref="BG178:BG184" si="46">IF(N178="zákl. přenesená",J178,0)</f>
        <v>0</v>
      </c>
      <c r="BH178" s="192">
        <f t="shared" ref="BH178:BH184" si="47">IF(N178="sníž. přenesená",J178,0)</f>
        <v>0</v>
      </c>
      <c r="BI178" s="192">
        <f t="shared" ref="BI178:BI184" si="48">IF(N178="nulová",J178,0)</f>
        <v>0</v>
      </c>
      <c r="BJ178" s="18" t="s">
        <v>79</v>
      </c>
      <c r="BK178" s="192">
        <f t="shared" ref="BK178:BK184" si="49">ROUND(I178*H178,2)</f>
        <v>0</v>
      </c>
      <c r="BL178" s="18" t="s">
        <v>181</v>
      </c>
      <c r="BM178" s="191" t="s">
        <v>743</v>
      </c>
    </row>
    <row r="179" spans="1:65" s="2" customFormat="1" ht="21.75" customHeight="1">
      <c r="A179" s="32"/>
      <c r="B179" s="33"/>
      <c r="C179" s="181" t="s">
        <v>500</v>
      </c>
      <c r="D179" s="181" t="s">
        <v>142</v>
      </c>
      <c r="E179" s="182" t="s">
        <v>2511</v>
      </c>
      <c r="F179" s="183" t="s">
        <v>2512</v>
      </c>
      <c r="G179" s="184" t="s">
        <v>221</v>
      </c>
      <c r="H179" s="185">
        <v>1</v>
      </c>
      <c r="I179" s="257"/>
      <c r="J179" s="186">
        <f t="shared" si="40"/>
        <v>0</v>
      </c>
      <c r="K179" s="183" t="s">
        <v>1</v>
      </c>
      <c r="L179" s="37"/>
      <c r="M179" s="187" t="s">
        <v>1</v>
      </c>
      <c r="N179" s="188" t="s">
        <v>36</v>
      </c>
      <c r="O179" s="189">
        <v>0</v>
      </c>
      <c r="P179" s="189">
        <f t="shared" si="41"/>
        <v>0</v>
      </c>
      <c r="Q179" s="189">
        <v>0</v>
      </c>
      <c r="R179" s="189">
        <f t="shared" si="42"/>
        <v>0</v>
      </c>
      <c r="S179" s="189">
        <v>0</v>
      </c>
      <c r="T179" s="190">
        <f t="shared" si="4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1" t="s">
        <v>181</v>
      </c>
      <c r="AT179" s="191" t="s">
        <v>142</v>
      </c>
      <c r="AU179" s="191" t="s">
        <v>79</v>
      </c>
      <c r="AY179" s="18" t="s">
        <v>141</v>
      </c>
      <c r="BE179" s="192">
        <f t="shared" si="44"/>
        <v>0</v>
      </c>
      <c r="BF179" s="192">
        <f t="shared" si="45"/>
        <v>0</v>
      </c>
      <c r="BG179" s="192">
        <f t="shared" si="46"/>
        <v>0</v>
      </c>
      <c r="BH179" s="192">
        <f t="shared" si="47"/>
        <v>0</v>
      </c>
      <c r="BI179" s="192">
        <f t="shared" si="48"/>
        <v>0</v>
      </c>
      <c r="BJ179" s="18" t="s">
        <v>79</v>
      </c>
      <c r="BK179" s="192">
        <f t="shared" si="49"/>
        <v>0</v>
      </c>
      <c r="BL179" s="18" t="s">
        <v>181</v>
      </c>
      <c r="BM179" s="191" t="s">
        <v>751</v>
      </c>
    </row>
    <row r="180" spans="1:65" s="2" customFormat="1" ht="21.75" customHeight="1">
      <c r="A180" s="32"/>
      <c r="B180" s="33"/>
      <c r="C180" s="181" t="s">
        <v>505</v>
      </c>
      <c r="D180" s="181" t="s">
        <v>142</v>
      </c>
      <c r="E180" s="182" t="s">
        <v>2513</v>
      </c>
      <c r="F180" s="183" t="s">
        <v>2514</v>
      </c>
      <c r="G180" s="184" t="s">
        <v>221</v>
      </c>
      <c r="H180" s="185">
        <v>1</v>
      </c>
      <c r="I180" s="257"/>
      <c r="J180" s="186">
        <f t="shared" si="40"/>
        <v>0</v>
      </c>
      <c r="K180" s="183" t="s">
        <v>1</v>
      </c>
      <c r="L180" s="37"/>
      <c r="M180" s="187" t="s">
        <v>1</v>
      </c>
      <c r="N180" s="188" t="s">
        <v>36</v>
      </c>
      <c r="O180" s="189">
        <v>0</v>
      </c>
      <c r="P180" s="189">
        <f t="shared" si="41"/>
        <v>0</v>
      </c>
      <c r="Q180" s="189">
        <v>0</v>
      </c>
      <c r="R180" s="189">
        <f t="shared" si="42"/>
        <v>0</v>
      </c>
      <c r="S180" s="189">
        <v>0</v>
      </c>
      <c r="T180" s="190">
        <f t="shared" si="4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1" t="s">
        <v>181</v>
      </c>
      <c r="AT180" s="191" t="s">
        <v>142</v>
      </c>
      <c r="AU180" s="191" t="s">
        <v>79</v>
      </c>
      <c r="AY180" s="18" t="s">
        <v>141</v>
      </c>
      <c r="BE180" s="192">
        <f t="shared" si="44"/>
        <v>0</v>
      </c>
      <c r="BF180" s="192">
        <f t="shared" si="45"/>
        <v>0</v>
      </c>
      <c r="BG180" s="192">
        <f t="shared" si="46"/>
        <v>0</v>
      </c>
      <c r="BH180" s="192">
        <f t="shared" si="47"/>
        <v>0</v>
      </c>
      <c r="BI180" s="192">
        <f t="shared" si="48"/>
        <v>0</v>
      </c>
      <c r="BJ180" s="18" t="s">
        <v>79</v>
      </c>
      <c r="BK180" s="192">
        <f t="shared" si="49"/>
        <v>0</v>
      </c>
      <c r="BL180" s="18" t="s">
        <v>181</v>
      </c>
      <c r="BM180" s="191" t="s">
        <v>762</v>
      </c>
    </row>
    <row r="181" spans="1:65" s="2" customFormat="1" ht="16.5" customHeight="1">
      <c r="A181" s="32"/>
      <c r="B181" s="33"/>
      <c r="C181" s="181" t="s">
        <v>511</v>
      </c>
      <c r="D181" s="181" t="s">
        <v>142</v>
      </c>
      <c r="E181" s="182" t="s">
        <v>2515</v>
      </c>
      <c r="F181" s="183" t="s">
        <v>2516</v>
      </c>
      <c r="G181" s="184" t="s">
        <v>221</v>
      </c>
      <c r="H181" s="185">
        <v>1</v>
      </c>
      <c r="I181" s="257"/>
      <c r="J181" s="186">
        <f t="shared" si="40"/>
        <v>0</v>
      </c>
      <c r="K181" s="183" t="s">
        <v>1</v>
      </c>
      <c r="L181" s="37"/>
      <c r="M181" s="187" t="s">
        <v>1</v>
      </c>
      <c r="N181" s="188" t="s">
        <v>36</v>
      </c>
      <c r="O181" s="189">
        <v>0</v>
      </c>
      <c r="P181" s="189">
        <f t="shared" si="41"/>
        <v>0</v>
      </c>
      <c r="Q181" s="189">
        <v>0</v>
      </c>
      <c r="R181" s="189">
        <f t="shared" si="42"/>
        <v>0</v>
      </c>
      <c r="S181" s="189">
        <v>0</v>
      </c>
      <c r="T181" s="190">
        <f t="shared" si="4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1" t="s">
        <v>181</v>
      </c>
      <c r="AT181" s="191" t="s">
        <v>142</v>
      </c>
      <c r="AU181" s="191" t="s">
        <v>79</v>
      </c>
      <c r="AY181" s="18" t="s">
        <v>141</v>
      </c>
      <c r="BE181" s="192">
        <f t="shared" si="44"/>
        <v>0</v>
      </c>
      <c r="BF181" s="192">
        <f t="shared" si="45"/>
        <v>0</v>
      </c>
      <c r="BG181" s="192">
        <f t="shared" si="46"/>
        <v>0</v>
      </c>
      <c r="BH181" s="192">
        <f t="shared" si="47"/>
        <v>0</v>
      </c>
      <c r="BI181" s="192">
        <f t="shared" si="48"/>
        <v>0</v>
      </c>
      <c r="BJ181" s="18" t="s">
        <v>79</v>
      </c>
      <c r="BK181" s="192">
        <f t="shared" si="49"/>
        <v>0</v>
      </c>
      <c r="BL181" s="18" t="s">
        <v>181</v>
      </c>
      <c r="BM181" s="191" t="s">
        <v>772</v>
      </c>
    </row>
    <row r="182" spans="1:65" s="2" customFormat="1" ht="21.75" customHeight="1">
      <c r="A182" s="32"/>
      <c r="B182" s="33"/>
      <c r="C182" s="181" t="s">
        <v>516</v>
      </c>
      <c r="D182" s="181" t="s">
        <v>142</v>
      </c>
      <c r="E182" s="182" t="s">
        <v>2517</v>
      </c>
      <c r="F182" s="183" t="s">
        <v>2518</v>
      </c>
      <c r="G182" s="184" t="s">
        <v>221</v>
      </c>
      <c r="H182" s="185">
        <v>1</v>
      </c>
      <c r="I182" s="257"/>
      <c r="J182" s="186">
        <f t="shared" si="40"/>
        <v>0</v>
      </c>
      <c r="K182" s="183" t="s">
        <v>1</v>
      </c>
      <c r="L182" s="37"/>
      <c r="M182" s="187" t="s">
        <v>1</v>
      </c>
      <c r="N182" s="188" t="s">
        <v>36</v>
      </c>
      <c r="O182" s="189">
        <v>0</v>
      </c>
      <c r="P182" s="189">
        <f t="shared" si="41"/>
        <v>0</v>
      </c>
      <c r="Q182" s="189">
        <v>0</v>
      </c>
      <c r="R182" s="189">
        <f t="shared" si="42"/>
        <v>0</v>
      </c>
      <c r="S182" s="189">
        <v>0</v>
      </c>
      <c r="T182" s="190">
        <f t="shared" si="4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1" t="s">
        <v>181</v>
      </c>
      <c r="AT182" s="191" t="s">
        <v>142</v>
      </c>
      <c r="AU182" s="191" t="s">
        <v>79</v>
      </c>
      <c r="AY182" s="18" t="s">
        <v>141</v>
      </c>
      <c r="BE182" s="192">
        <f t="shared" si="44"/>
        <v>0</v>
      </c>
      <c r="BF182" s="192">
        <f t="shared" si="45"/>
        <v>0</v>
      </c>
      <c r="BG182" s="192">
        <f t="shared" si="46"/>
        <v>0</v>
      </c>
      <c r="BH182" s="192">
        <f t="shared" si="47"/>
        <v>0</v>
      </c>
      <c r="BI182" s="192">
        <f t="shared" si="48"/>
        <v>0</v>
      </c>
      <c r="BJ182" s="18" t="s">
        <v>79</v>
      </c>
      <c r="BK182" s="192">
        <f t="shared" si="49"/>
        <v>0</v>
      </c>
      <c r="BL182" s="18" t="s">
        <v>181</v>
      </c>
      <c r="BM182" s="191" t="s">
        <v>783</v>
      </c>
    </row>
    <row r="183" spans="1:65" s="2" customFormat="1" ht="21.75" customHeight="1">
      <c r="A183" s="32"/>
      <c r="B183" s="33"/>
      <c r="C183" s="181" t="s">
        <v>520</v>
      </c>
      <c r="D183" s="181" t="s">
        <v>142</v>
      </c>
      <c r="E183" s="182" t="s">
        <v>2519</v>
      </c>
      <c r="F183" s="183" t="s">
        <v>2520</v>
      </c>
      <c r="G183" s="184" t="s">
        <v>221</v>
      </c>
      <c r="H183" s="185">
        <v>1</v>
      </c>
      <c r="I183" s="257"/>
      <c r="J183" s="186">
        <f t="shared" si="40"/>
        <v>0</v>
      </c>
      <c r="K183" s="183" t="s">
        <v>1</v>
      </c>
      <c r="L183" s="37"/>
      <c r="M183" s="187" t="s">
        <v>1</v>
      </c>
      <c r="N183" s="188" t="s">
        <v>36</v>
      </c>
      <c r="O183" s="189">
        <v>0</v>
      </c>
      <c r="P183" s="189">
        <f t="shared" si="41"/>
        <v>0</v>
      </c>
      <c r="Q183" s="189">
        <v>0</v>
      </c>
      <c r="R183" s="189">
        <f t="shared" si="42"/>
        <v>0</v>
      </c>
      <c r="S183" s="189">
        <v>0</v>
      </c>
      <c r="T183" s="190">
        <f t="shared" si="4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1" t="s">
        <v>181</v>
      </c>
      <c r="AT183" s="191" t="s">
        <v>142</v>
      </c>
      <c r="AU183" s="191" t="s">
        <v>79</v>
      </c>
      <c r="AY183" s="18" t="s">
        <v>141</v>
      </c>
      <c r="BE183" s="192">
        <f t="shared" si="44"/>
        <v>0</v>
      </c>
      <c r="BF183" s="192">
        <f t="shared" si="45"/>
        <v>0</v>
      </c>
      <c r="BG183" s="192">
        <f t="shared" si="46"/>
        <v>0</v>
      </c>
      <c r="BH183" s="192">
        <f t="shared" si="47"/>
        <v>0</v>
      </c>
      <c r="BI183" s="192">
        <f t="shared" si="48"/>
        <v>0</v>
      </c>
      <c r="BJ183" s="18" t="s">
        <v>79</v>
      </c>
      <c r="BK183" s="192">
        <f t="shared" si="49"/>
        <v>0</v>
      </c>
      <c r="BL183" s="18" t="s">
        <v>181</v>
      </c>
      <c r="BM183" s="191" t="s">
        <v>792</v>
      </c>
    </row>
    <row r="184" spans="1:65" s="2" customFormat="1" ht="16.5" customHeight="1">
      <c r="A184" s="32"/>
      <c r="B184" s="33"/>
      <c r="C184" s="181" t="s">
        <v>525</v>
      </c>
      <c r="D184" s="181" t="s">
        <v>142</v>
      </c>
      <c r="E184" s="182" t="s">
        <v>2521</v>
      </c>
      <c r="F184" s="183" t="s">
        <v>2522</v>
      </c>
      <c r="G184" s="184" t="s">
        <v>2435</v>
      </c>
      <c r="H184" s="185">
        <v>6974.6679999999997</v>
      </c>
      <c r="I184" s="257"/>
      <c r="J184" s="186">
        <f t="shared" si="40"/>
        <v>0</v>
      </c>
      <c r="K184" s="183" t="s">
        <v>1</v>
      </c>
      <c r="L184" s="37"/>
      <c r="M184" s="187" t="s">
        <v>1</v>
      </c>
      <c r="N184" s="188" t="s">
        <v>36</v>
      </c>
      <c r="O184" s="189">
        <v>0</v>
      </c>
      <c r="P184" s="189">
        <f t="shared" si="41"/>
        <v>0</v>
      </c>
      <c r="Q184" s="189">
        <v>0</v>
      </c>
      <c r="R184" s="189">
        <f t="shared" si="42"/>
        <v>0</v>
      </c>
      <c r="S184" s="189">
        <v>0</v>
      </c>
      <c r="T184" s="190">
        <f t="shared" si="4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1" t="s">
        <v>181</v>
      </c>
      <c r="AT184" s="191" t="s">
        <v>142</v>
      </c>
      <c r="AU184" s="191" t="s">
        <v>79</v>
      </c>
      <c r="AY184" s="18" t="s">
        <v>141</v>
      </c>
      <c r="BE184" s="192">
        <f t="shared" si="44"/>
        <v>0</v>
      </c>
      <c r="BF184" s="192">
        <f t="shared" si="45"/>
        <v>0</v>
      </c>
      <c r="BG184" s="192">
        <f t="shared" si="46"/>
        <v>0</v>
      </c>
      <c r="BH184" s="192">
        <f t="shared" si="47"/>
        <v>0</v>
      </c>
      <c r="BI184" s="192">
        <f t="shared" si="48"/>
        <v>0</v>
      </c>
      <c r="BJ184" s="18" t="s">
        <v>79</v>
      </c>
      <c r="BK184" s="192">
        <f t="shared" si="49"/>
        <v>0</v>
      </c>
      <c r="BL184" s="18" t="s">
        <v>181</v>
      </c>
      <c r="BM184" s="191" t="s">
        <v>803</v>
      </c>
    </row>
    <row r="185" spans="1:65" s="12" customFormat="1" ht="25.9" customHeight="1">
      <c r="B185" s="168"/>
      <c r="C185" s="169"/>
      <c r="D185" s="170" t="s">
        <v>70</v>
      </c>
      <c r="E185" s="171" t="s">
        <v>2523</v>
      </c>
      <c r="F185" s="171" t="s">
        <v>2524</v>
      </c>
      <c r="G185" s="169"/>
      <c r="H185" s="169"/>
      <c r="I185" s="169"/>
      <c r="J185" s="172">
        <f>BK185</f>
        <v>0</v>
      </c>
      <c r="K185" s="169"/>
      <c r="L185" s="173"/>
      <c r="M185" s="174"/>
      <c r="N185" s="175"/>
      <c r="O185" s="175"/>
      <c r="P185" s="176">
        <f>SUM(P186:P218)</f>
        <v>0</v>
      </c>
      <c r="Q185" s="175"/>
      <c r="R185" s="176">
        <f>SUM(R186:R218)</f>
        <v>0</v>
      </c>
      <c r="S185" s="175"/>
      <c r="T185" s="177">
        <f>SUM(T186:T218)</f>
        <v>0</v>
      </c>
      <c r="AR185" s="178" t="s">
        <v>81</v>
      </c>
      <c r="AT185" s="179" t="s">
        <v>70</v>
      </c>
      <c r="AU185" s="179" t="s">
        <v>71</v>
      </c>
      <c r="AY185" s="178" t="s">
        <v>141</v>
      </c>
      <c r="BK185" s="180">
        <f>SUM(BK186:BK218)</f>
        <v>0</v>
      </c>
    </row>
    <row r="186" spans="1:65" s="2" customFormat="1" ht="21.75" customHeight="1">
      <c r="A186" s="32"/>
      <c r="B186" s="33"/>
      <c r="C186" s="181" t="s">
        <v>530</v>
      </c>
      <c r="D186" s="181" t="s">
        <v>142</v>
      </c>
      <c r="E186" s="182" t="s">
        <v>2525</v>
      </c>
      <c r="F186" s="183" t="s">
        <v>2526</v>
      </c>
      <c r="G186" s="184" t="s">
        <v>238</v>
      </c>
      <c r="H186" s="185">
        <v>8.6</v>
      </c>
      <c r="I186" s="257"/>
      <c r="J186" s="186">
        <f t="shared" ref="J186:J218" si="50">ROUND(I186*H186,2)</f>
        <v>0</v>
      </c>
      <c r="K186" s="183" t="s">
        <v>1</v>
      </c>
      <c r="L186" s="37"/>
      <c r="M186" s="187" t="s">
        <v>1</v>
      </c>
      <c r="N186" s="188" t="s">
        <v>36</v>
      </c>
      <c r="O186" s="189">
        <v>0</v>
      </c>
      <c r="P186" s="189">
        <f t="shared" ref="P186:P218" si="51">O186*H186</f>
        <v>0</v>
      </c>
      <c r="Q186" s="189">
        <v>0</v>
      </c>
      <c r="R186" s="189">
        <f t="shared" ref="R186:R218" si="52">Q186*H186</f>
        <v>0</v>
      </c>
      <c r="S186" s="189">
        <v>0</v>
      </c>
      <c r="T186" s="190">
        <f t="shared" ref="T186:T218" si="53"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1" t="s">
        <v>181</v>
      </c>
      <c r="AT186" s="191" t="s">
        <v>142</v>
      </c>
      <c r="AU186" s="191" t="s">
        <v>79</v>
      </c>
      <c r="AY186" s="18" t="s">
        <v>141</v>
      </c>
      <c r="BE186" s="192">
        <f t="shared" ref="BE186:BE218" si="54">IF(N186="základní",J186,0)</f>
        <v>0</v>
      </c>
      <c r="BF186" s="192">
        <f t="shared" ref="BF186:BF218" si="55">IF(N186="snížená",J186,0)</f>
        <v>0</v>
      </c>
      <c r="BG186" s="192">
        <f t="shared" ref="BG186:BG218" si="56">IF(N186="zákl. přenesená",J186,0)</f>
        <v>0</v>
      </c>
      <c r="BH186" s="192">
        <f t="shared" ref="BH186:BH218" si="57">IF(N186="sníž. přenesená",J186,0)</f>
        <v>0</v>
      </c>
      <c r="BI186" s="192">
        <f t="shared" ref="BI186:BI218" si="58">IF(N186="nulová",J186,0)</f>
        <v>0</v>
      </c>
      <c r="BJ186" s="18" t="s">
        <v>79</v>
      </c>
      <c r="BK186" s="192">
        <f t="shared" ref="BK186:BK218" si="59">ROUND(I186*H186,2)</f>
        <v>0</v>
      </c>
      <c r="BL186" s="18" t="s">
        <v>181</v>
      </c>
      <c r="BM186" s="191" t="s">
        <v>815</v>
      </c>
    </row>
    <row r="187" spans="1:65" s="2" customFormat="1" ht="21.75" customHeight="1">
      <c r="A187" s="32"/>
      <c r="B187" s="33"/>
      <c r="C187" s="181" t="s">
        <v>536</v>
      </c>
      <c r="D187" s="181" t="s">
        <v>142</v>
      </c>
      <c r="E187" s="182" t="s">
        <v>2527</v>
      </c>
      <c r="F187" s="183" t="s">
        <v>2528</v>
      </c>
      <c r="G187" s="184" t="s">
        <v>238</v>
      </c>
      <c r="H187" s="185">
        <v>44</v>
      </c>
      <c r="I187" s="257"/>
      <c r="J187" s="186">
        <f t="shared" si="50"/>
        <v>0</v>
      </c>
      <c r="K187" s="183" t="s">
        <v>1</v>
      </c>
      <c r="L187" s="37"/>
      <c r="M187" s="187" t="s">
        <v>1</v>
      </c>
      <c r="N187" s="188" t="s">
        <v>36</v>
      </c>
      <c r="O187" s="189">
        <v>0</v>
      </c>
      <c r="P187" s="189">
        <f t="shared" si="51"/>
        <v>0</v>
      </c>
      <c r="Q187" s="189">
        <v>0</v>
      </c>
      <c r="R187" s="189">
        <f t="shared" si="52"/>
        <v>0</v>
      </c>
      <c r="S187" s="189">
        <v>0</v>
      </c>
      <c r="T187" s="190">
        <f t="shared" si="5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1" t="s">
        <v>181</v>
      </c>
      <c r="AT187" s="191" t="s">
        <v>142</v>
      </c>
      <c r="AU187" s="191" t="s">
        <v>79</v>
      </c>
      <c r="AY187" s="18" t="s">
        <v>141</v>
      </c>
      <c r="BE187" s="192">
        <f t="shared" si="54"/>
        <v>0</v>
      </c>
      <c r="BF187" s="192">
        <f t="shared" si="55"/>
        <v>0</v>
      </c>
      <c r="BG187" s="192">
        <f t="shared" si="56"/>
        <v>0</v>
      </c>
      <c r="BH187" s="192">
        <f t="shared" si="57"/>
        <v>0</v>
      </c>
      <c r="BI187" s="192">
        <f t="shared" si="58"/>
        <v>0</v>
      </c>
      <c r="BJ187" s="18" t="s">
        <v>79</v>
      </c>
      <c r="BK187" s="192">
        <f t="shared" si="59"/>
        <v>0</v>
      </c>
      <c r="BL187" s="18" t="s">
        <v>181</v>
      </c>
      <c r="BM187" s="191" t="s">
        <v>823</v>
      </c>
    </row>
    <row r="188" spans="1:65" s="2" customFormat="1" ht="21.75" customHeight="1">
      <c r="A188" s="32"/>
      <c r="B188" s="33"/>
      <c r="C188" s="181" t="s">
        <v>540</v>
      </c>
      <c r="D188" s="181" t="s">
        <v>142</v>
      </c>
      <c r="E188" s="182" t="s">
        <v>2529</v>
      </c>
      <c r="F188" s="183" t="s">
        <v>2530</v>
      </c>
      <c r="G188" s="184" t="s">
        <v>238</v>
      </c>
      <c r="H188" s="185">
        <v>46</v>
      </c>
      <c r="I188" s="257"/>
      <c r="J188" s="186">
        <f t="shared" si="50"/>
        <v>0</v>
      </c>
      <c r="K188" s="183" t="s">
        <v>1</v>
      </c>
      <c r="L188" s="37"/>
      <c r="M188" s="187" t="s">
        <v>1</v>
      </c>
      <c r="N188" s="188" t="s">
        <v>36</v>
      </c>
      <c r="O188" s="189">
        <v>0</v>
      </c>
      <c r="P188" s="189">
        <f t="shared" si="51"/>
        <v>0</v>
      </c>
      <c r="Q188" s="189">
        <v>0</v>
      </c>
      <c r="R188" s="189">
        <f t="shared" si="52"/>
        <v>0</v>
      </c>
      <c r="S188" s="189">
        <v>0</v>
      </c>
      <c r="T188" s="190">
        <f t="shared" si="5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1" t="s">
        <v>181</v>
      </c>
      <c r="AT188" s="191" t="s">
        <v>142</v>
      </c>
      <c r="AU188" s="191" t="s">
        <v>79</v>
      </c>
      <c r="AY188" s="18" t="s">
        <v>141</v>
      </c>
      <c r="BE188" s="192">
        <f t="shared" si="54"/>
        <v>0</v>
      </c>
      <c r="BF188" s="192">
        <f t="shared" si="55"/>
        <v>0</v>
      </c>
      <c r="BG188" s="192">
        <f t="shared" si="56"/>
        <v>0</v>
      </c>
      <c r="BH188" s="192">
        <f t="shared" si="57"/>
        <v>0</v>
      </c>
      <c r="BI188" s="192">
        <f t="shared" si="58"/>
        <v>0</v>
      </c>
      <c r="BJ188" s="18" t="s">
        <v>79</v>
      </c>
      <c r="BK188" s="192">
        <f t="shared" si="59"/>
        <v>0</v>
      </c>
      <c r="BL188" s="18" t="s">
        <v>181</v>
      </c>
      <c r="BM188" s="191" t="s">
        <v>832</v>
      </c>
    </row>
    <row r="189" spans="1:65" s="2" customFormat="1" ht="21.75" customHeight="1">
      <c r="A189" s="32"/>
      <c r="B189" s="33"/>
      <c r="C189" s="181" t="s">
        <v>545</v>
      </c>
      <c r="D189" s="181" t="s">
        <v>142</v>
      </c>
      <c r="E189" s="182" t="s">
        <v>2531</v>
      </c>
      <c r="F189" s="183" t="s">
        <v>2532</v>
      </c>
      <c r="G189" s="184" t="s">
        <v>238</v>
      </c>
      <c r="H189" s="185">
        <v>45</v>
      </c>
      <c r="I189" s="257"/>
      <c r="J189" s="186">
        <f t="shared" si="50"/>
        <v>0</v>
      </c>
      <c r="K189" s="183" t="s">
        <v>1</v>
      </c>
      <c r="L189" s="37"/>
      <c r="M189" s="187" t="s">
        <v>1</v>
      </c>
      <c r="N189" s="188" t="s">
        <v>36</v>
      </c>
      <c r="O189" s="189">
        <v>0</v>
      </c>
      <c r="P189" s="189">
        <f t="shared" si="51"/>
        <v>0</v>
      </c>
      <c r="Q189" s="189">
        <v>0</v>
      </c>
      <c r="R189" s="189">
        <f t="shared" si="52"/>
        <v>0</v>
      </c>
      <c r="S189" s="189">
        <v>0</v>
      </c>
      <c r="T189" s="190">
        <f t="shared" si="5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1" t="s">
        <v>181</v>
      </c>
      <c r="AT189" s="191" t="s">
        <v>142</v>
      </c>
      <c r="AU189" s="191" t="s">
        <v>79</v>
      </c>
      <c r="AY189" s="18" t="s">
        <v>141</v>
      </c>
      <c r="BE189" s="192">
        <f t="shared" si="54"/>
        <v>0</v>
      </c>
      <c r="BF189" s="192">
        <f t="shared" si="55"/>
        <v>0</v>
      </c>
      <c r="BG189" s="192">
        <f t="shared" si="56"/>
        <v>0</v>
      </c>
      <c r="BH189" s="192">
        <f t="shared" si="57"/>
        <v>0</v>
      </c>
      <c r="BI189" s="192">
        <f t="shared" si="58"/>
        <v>0</v>
      </c>
      <c r="BJ189" s="18" t="s">
        <v>79</v>
      </c>
      <c r="BK189" s="192">
        <f t="shared" si="59"/>
        <v>0</v>
      </c>
      <c r="BL189" s="18" t="s">
        <v>181</v>
      </c>
      <c r="BM189" s="191" t="s">
        <v>843</v>
      </c>
    </row>
    <row r="190" spans="1:65" s="2" customFormat="1" ht="21.75" customHeight="1">
      <c r="A190" s="32"/>
      <c r="B190" s="33"/>
      <c r="C190" s="181" t="s">
        <v>551</v>
      </c>
      <c r="D190" s="181" t="s">
        <v>142</v>
      </c>
      <c r="E190" s="182" t="s">
        <v>2533</v>
      </c>
      <c r="F190" s="183" t="s">
        <v>2534</v>
      </c>
      <c r="G190" s="184" t="s">
        <v>238</v>
      </c>
      <c r="H190" s="185">
        <v>29</v>
      </c>
      <c r="I190" s="257"/>
      <c r="J190" s="186">
        <f t="shared" si="50"/>
        <v>0</v>
      </c>
      <c r="K190" s="183" t="s">
        <v>1</v>
      </c>
      <c r="L190" s="37"/>
      <c r="M190" s="187" t="s">
        <v>1</v>
      </c>
      <c r="N190" s="188" t="s">
        <v>36</v>
      </c>
      <c r="O190" s="189">
        <v>0</v>
      </c>
      <c r="P190" s="189">
        <f t="shared" si="51"/>
        <v>0</v>
      </c>
      <c r="Q190" s="189">
        <v>0</v>
      </c>
      <c r="R190" s="189">
        <f t="shared" si="52"/>
        <v>0</v>
      </c>
      <c r="S190" s="189">
        <v>0</v>
      </c>
      <c r="T190" s="190">
        <f t="shared" si="5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1" t="s">
        <v>181</v>
      </c>
      <c r="AT190" s="191" t="s">
        <v>142</v>
      </c>
      <c r="AU190" s="191" t="s">
        <v>79</v>
      </c>
      <c r="AY190" s="18" t="s">
        <v>141</v>
      </c>
      <c r="BE190" s="192">
        <f t="shared" si="54"/>
        <v>0</v>
      </c>
      <c r="BF190" s="192">
        <f t="shared" si="55"/>
        <v>0</v>
      </c>
      <c r="BG190" s="192">
        <f t="shared" si="56"/>
        <v>0</v>
      </c>
      <c r="BH190" s="192">
        <f t="shared" si="57"/>
        <v>0</v>
      </c>
      <c r="BI190" s="192">
        <f t="shared" si="58"/>
        <v>0</v>
      </c>
      <c r="BJ190" s="18" t="s">
        <v>79</v>
      </c>
      <c r="BK190" s="192">
        <f t="shared" si="59"/>
        <v>0</v>
      </c>
      <c r="BL190" s="18" t="s">
        <v>181</v>
      </c>
      <c r="BM190" s="191" t="s">
        <v>862</v>
      </c>
    </row>
    <row r="191" spans="1:65" s="2" customFormat="1" ht="16.5" customHeight="1">
      <c r="A191" s="32"/>
      <c r="B191" s="33"/>
      <c r="C191" s="181" t="s">
        <v>556</v>
      </c>
      <c r="D191" s="181" t="s">
        <v>142</v>
      </c>
      <c r="E191" s="182" t="s">
        <v>2535</v>
      </c>
      <c r="F191" s="183" t="s">
        <v>2536</v>
      </c>
      <c r="G191" s="184" t="s">
        <v>238</v>
      </c>
      <c r="H191" s="185">
        <v>33</v>
      </c>
      <c r="I191" s="257"/>
      <c r="J191" s="186">
        <f t="shared" si="50"/>
        <v>0</v>
      </c>
      <c r="K191" s="183" t="s">
        <v>1</v>
      </c>
      <c r="L191" s="37"/>
      <c r="M191" s="187" t="s">
        <v>1</v>
      </c>
      <c r="N191" s="188" t="s">
        <v>36</v>
      </c>
      <c r="O191" s="189">
        <v>0</v>
      </c>
      <c r="P191" s="189">
        <f t="shared" si="51"/>
        <v>0</v>
      </c>
      <c r="Q191" s="189">
        <v>0</v>
      </c>
      <c r="R191" s="189">
        <f t="shared" si="52"/>
        <v>0</v>
      </c>
      <c r="S191" s="189">
        <v>0</v>
      </c>
      <c r="T191" s="190">
        <f t="shared" si="5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1" t="s">
        <v>181</v>
      </c>
      <c r="AT191" s="191" t="s">
        <v>142</v>
      </c>
      <c r="AU191" s="191" t="s">
        <v>79</v>
      </c>
      <c r="AY191" s="18" t="s">
        <v>141</v>
      </c>
      <c r="BE191" s="192">
        <f t="shared" si="54"/>
        <v>0</v>
      </c>
      <c r="BF191" s="192">
        <f t="shared" si="55"/>
        <v>0</v>
      </c>
      <c r="BG191" s="192">
        <f t="shared" si="56"/>
        <v>0</v>
      </c>
      <c r="BH191" s="192">
        <f t="shared" si="57"/>
        <v>0</v>
      </c>
      <c r="BI191" s="192">
        <f t="shared" si="58"/>
        <v>0</v>
      </c>
      <c r="BJ191" s="18" t="s">
        <v>79</v>
      </c>
      <c r="BK191" s="192">
        <f t="shared" si="59"/>
        <v>0</v>
      </c>
      <c r="BL191" s="18" t="s">
        <v>181</v>
      </c>
      <c r="BM191" s="191" t="s">
        <v>872</v>
      </c>
    </row>
    <row r="192" spans="1:65" s="2" customFormat="1" ht="16.5" customHeight="1">
      <c r="A192" s="32"/>
      <c r="B192" s="33"/>
      <c r="C192" s="181" t="s">
        <v>562</v>
      </c>
      <c r="D192" s="181" t="s">
        <v>142</v>
      </c>
      <c r="E192" s="182" t="s">
        <v>2537</v>
      </c>
      <c r="F192" s="183" t="s">
        <v>2538</v>
      </c>
      <c r="G192" s="184" t="s">
        <v>238</v>
      </c>
      <c r="H192" s="185">
        <v>309</v>
      </c>
      <c r="I192" s="257"/>
      <c r="J192" s="186">
        <f t="shared" si="50"/>
        <v>0</v>
      </c>
      <c r="K192" s="183" t="s">
        <v>1</v>
      </c>
      <c r="L192" s="37"/>
      <c r="M192" s="187" t="s">
        <v>1</v>
      </c>
      <c r="N192" s="188" t="s">
        <v>36</v>
      </c>
      <c r="O192" s="189">
        <v>0</v>
      </c>
      <c r="P192" s="189">
        <f t="shared" si="51"/>
        <v>0</v>
      </c>
      <c r="Q192" s="189">
        <v>0</v>
      </c>
      <c r="R192" s="189">
        <f t="shared" si="52"/>
        <v>0</v>
      </c>
      <c r="S192" s="189">
        <v>0</v>
      </c>
      <c r="T192" s="190">
        <f t="shared" si="5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1" t="s">
        <v>181</v>
      </c>
      <c r="AT192" s="191" t="s">
        <v>142</v>
      </c>
      <c r="AU192" s="191" t="s">
        <v>79</v>
      </c>
      <c r="AY192" s="18" t="s">
        <v>141</v>
      </c>
      <c r="BE192" s="192">
        <f t="shared" si="54"/>
        <v>0</v>
      </c>
      <c r="BF192" s="192">
        <f t="shared" si="55"/>
        <v>0</v>
      </c>
      <c r="BG192" s="192">
        <f t="shared" si="56"/>
        <v>0</v>
      </c>
      <c r="BH192" s="192">
        <f t="shared" si="57"/>
        <v>0</v>
      </c>
      <c r="BI192" s="192">
        <f t="shared" si="58"/>
        <v>0</v>
      </c>
      <c r="BJ192" s="18" t="s">
        <v>79</v>
      </c>
      <c r="BK192" s="192">
        <f t="shared" si="59"/>
        <v>0</v>
      </c>
      <c r="BL192" s="18" t="s">
        <v>181</v>
      </c>
      <c r="BM192" s="191" t="s">
        <v>895</v>
      </c>
    </row>
    <row r="193" spans="1:65" s="2" customFormat="1" ht="16.5" customHeight="1">
      <c r="A193" s="32"/>
      <c r="B193" s="33"/>
      <c r="C193" s="181" t="s">
        <v>566</v>
      </c>
      <c r="D193" s="181" t="s">
        <v>142</v>
      </c>
      <c r="E193" s="182" t="s">
        <v>2539</v>
      </c>
      <c r="F193" s="183" t="s">
        <v>2540</v>
      </c>
      <c r="G193" s="184" t="s">
        <v>238</v>
      </c>
      <c r="H193" s="185">
        <v>48</v>
      </c>
      <c r="I193" s="257"/>
      <c r="J193" s="186">
        <f t="shared" si="50"/>
        <v>0</v>
      </c>
      <c r="K193" s="183" t="s">
        <v>1</v>
      </c>
      <c r="L193" s="37"/>
      <c r="M193" s="187" t="s">
        <v>1</v>
      </c>
      <c r="N193" s="188" t="s">
        <v>36</v>
      </c>
      <c r="O193" s="189">
        <v>0</v>
      </c>
      <c r="P193" s="189">
        <f t="shared" si="51"/>
        <v>0</v>
      </c>
      <c r="Q193" s="189">
        <v>0</v>
      </c>
      <c r="R193" s="189">
        <f t="shared" si="52"/>
        <v>0</v>
      </c>
      <c r="S193" s="189">
        <v>0</v>
      </c>
      <c r="T193" s="190">
        <f t="shared" si="5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1" t="s">
        <v>181</v>
      </c>
      <c r="AT193" s="191" t="s">
        <v>142</v>
      </c>
      <c r="AU193" s="191" t="s">
        <v>79</v>
      </c>
      <c r="AY193" s="18" t="s">
        <v>141</v>
      </c>
      <c r="BE193" s="192">
        <f t="shared" si="54"/>
        <v>0</v>
      </c>
      <c r="BF193" s="192">
        <f t="shared" si="55"/>
        <v>0</v>
      </c>
      <c r="BG193" s="192">
        <f t="shared" si="56"/>
        <v>0</v>
      </c>
      <c r="BH193" s="192">
        <f t="shared" si="57"/>
        <v>0</v>
      </c>
      <c r="BI193" s="192">
        <f t="shared" si="58"/>
        <v>0</v>
      </c>
      <c r="BJ193" s="18" t="s">
        <v>79</v>
      </c>
      <c r="BK193" s="192">
        <f t="shared" si="59"/>
        <v>0</v>
      </c>
      <c r="BL193" s="18" t="s">
        <v>181</v>
      </c>
      <c r="BM193" s="191" t="s">
        <v>908</v>
      </c>
    </row>
    <row r="194" spans="1:65" s="2" customFormat="1" ht="16.5" customHeight="1">
      <c r="A194" s="32"/>
      <c r="B194" s="33"/>
      <c r="C194" s="181" t="s">
        <v>573</v>
      </c>
      <c r="D194" s="181" t="s">
        <v>142</v>
      </c>
      <c r="E194" s="182" t="s">
        <v>2541</v>
      </c>
      <c r="F194" s="183" t="s">
        <v>2542</v>
      </c>
      <c r="G194" s="184" t="s">
        <v>221</v>
      </c>
      <c r="H194" s="185">
        <v>4</v>
      </c>
      <c r="I194" s="257"/>
      <c r="J194" s="186">
        <f t="shared" si="50"/>
        <v>0</v>
      </c>
      <c r="K194" s="183" t="s">
        <v>1</v>
      </c>
      <c r="L194" s="37"/>
      <c r="M194" s="187" t="s">
        <v>1</v>
      </c>
      <c r="N194" s="188" t="s">
        <v>36</v>
      </c>
      <c r="O194" s="189">
        <v>0</v>
      </c>
      <c r="P194" s="189">
        <f t="shared" si="51"/>
        <v>0</v>
      </c>
      <c r="Q194" s="189">
        <v>0</v>
      </c>
      <c r="R194" s="189">
        <f t="shared" si="52"/>
        <v>0</v>
      </c>
      <c r="S194" s="189">
        <v>0</v>
      </c>
      <c r="T194" s="190">
        <f t="shared" si="5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1" t="s">
        <v>181</v>
      </c>
      <c r="AT194" s="191" t="s">
        <v>142</v>
      </c>
      <c r="AU194" s="191" t="s">
        <v>79</v>
      </c>
      <c r="AY194" s="18" t="s">
        <v>141</v>
      </c>
      <c r="BE194" s="192">
        <f t="shared" si="54"/>
        <v>0</v>
      </c>
      <c r="BF194" s="192">
        <f t="shared" si="55"/>
        <v>0</v>
      </c>
      <c r="BG194" s="192">
        <f t="shared" si="56"/>
        <v>0</v>
      </c>
      <c r="BH194" s="192">
        <f t="shared" si="57"/>
        <v>0</v>
      </c>
      <c r="BI194" s="192">
        <f t="shared" si="58"/>
        <v>0</v>
      </c>
      <c r="BJ194" s="18" t="s">
        <v>79</v>
      </c>
      <c r="BK194" s="192">
        <f t="shared" si="59"/>
        <v>0</v>
      </c>
      <c r="BL194" s="18" t="s">
        <v>181</v>
      </c>
      <c r="BM194" s="191" t="s">
        <v>918</v>
      </c>
    </row>
    <row r="195" spans="1:65" s="2" customFormat="1" ht="16.5" customHeight="1">
      <c r="A195" s="32"/>
      <c r="B195" s="33"/>
      <c r="C195" s="181" t="s">
        <v>577</v>
      </c>
      <c r="D195" s="181" t="s">
        <v>142</v>
      </c>
      <c r="E195" s="182" t="s">
        <v>2543</v>
      </c>
      <c r="F195" s="183" t="s">
        <v>2544</v>
      </c>
      <c r="G195" s="184" t="s">
        <v>238</v>
      </c>
      <c r="H195" s="185">
        <v>9</v>
      </c>
      <c r="I195" s="257"/>
      <c r="J195" s="186">
        <f t="shared" si="50"/>
        <v>0</v>
      </c>
      <c r="K195" s="183" t="s">
        <v>1</v>
      </c>
      <c r="L195" s="37"/>
      <c r="M195" s="187" t="s">
        <v>1</v>
      </c>
      <c r="N195" s="188" t="s">
        <v>36</v>
      </c>
      <c r="O195" s="189">
        <v>0</v>
      </c>
      <c r="P195" s="189">
        <f t="shared" si="51"/>
        <v>0</v>
      </c>
      <c r="Q195" s="189">
        <v>0</v>
      </c>
      <c r="R195" s="189">
        <f t="shared" si="52"/>
        <v>0</v>
      </c>
      <c r="S195" s="189">
        <v>0</v>
      </c>
      <c r="T195" s="190">
        <f t="shared" si="5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1" t="s">
        <v>181</v>
      </c>
      <c r="AT195" s="191" t="s">
        <v>142</v>
      </c>
      <c r="AU195" s="191" t="s">
        <v>79</v>
      </c>
      <c r="AY195" s="18" t="s">
        <v>141</v>
      </c>
      <c r="BE195" s="192">
        <f t="shared" si="54"/>
        <v>0</v>
      </c>
      <c r="BF195" s="192">
        <f t="shared" si="55"/>
        <v>0</v>
      </c>
      <c r="BG195" s="192">
        <f t="shared" si="56"/>
        <v>0</v>
      </c>
      <c r="BH195" s="192">
        <f t="shared" si="57"/>
        <v>0</v>
      </c>
      <c r="BI195" s="192">
        <f t="shared" si="58"/>
        <v>0</v>
      </c>
      <c r="BJ195" s="18" t="s">
        <v>79</v>
      </c>
      <c r="BK195" s="192">
        <f t="shared" si="59"/>
        <v>0</v>
      </c>
      <c r="BL195" s="18" t="s">
        <v>181</v>
      </c>
      <c r="BM195" s="191" t="s">
        <v>930</v>
      </c>
    </row>
    <row r="196" spans="1:65" s="2" customFormat="1" ht="16.5" customHeight="1">
      <c r="A196" s="32"/>
      <c r="B196" s="33"/>
      <c r="C196" s="181" t="s">
        <v>588</v>
      </c>
      <c r="D196" s="181" t="s">
        <v>142</v>
      </c>
      <c r="E196" s="182" t="s">
        <v>2545</v>
      </c>
      <c r="F196" s="183" t="s">
        <v>2546</v>
      </c>
      <c r="G196" s="184" t="s">
        <v>238</v>
      </c>
      <c r="H196" s="185">
        <v>81</v>
      </c>
      <c r="I196" s="257"/>
      <c r="J196" s="186">
        <f t="shared" si="50"/>
        <v>0</v>
      </c>
      <c r="K196" s="183" t="s">
        <v>1</v>
      </c>
      <c r="L196" s="37"/>
      <c r="M196" s="187" t="s">
        <v>1</v>
      </c>
      <c r="N196" s="188" t="s">
        <v>36</v>
      </c>
      <c r="O196" s="189">
        <v>0</v>
      </c>
      <c r="P196" s="189">
        <f t="shared" si="51"/>
        <v>0</v>
      </c>
      <c r="Q196" s="189">
        <v>0</v>
      </c>
      <c r="R196" s="189">
        <f t="shared" si="52"/>
        <v>0</v>
      </c>
      <c r="S196" s="189">
        <v>0</v>
      </c>
      <c r="T196" s="190">
        <f t="shared" si="5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1" t="s">
        <v>181</v>
      </c>
      <c r="AT196" s="191" t="s">
        <v>142</v>
      </c>
      <c r="AU196" s="191" t="s">
        <v>79</v>
      </c>
      <c r="AY196" s="18" t="s">
        <v>141</v>
      </c>
      <c r="BE196" s="192">
        <f t="shared" si="54"/>
        <v>0</v>
      </c>
      <c r="BF196" s="192">
        <f t="shared" si="55"/>
        <v>0</v>
      </c>
      <c r="BG196" s="192">
        <f t="shared" si="56"/>
        <v>0</v>
      </c>
      <c r="BH196" s="192">
        <f t="shared" si="57"/>
        <v>0</v>
      </c>
      <c r="BI196" s="192">
        <f t="shared" si="58"/>
        <v>0</v>
      </c>
      <c r="BJ196" s="18" t="s">
        <v>79</v>
      </c>
      <c r="BK196" s="192">
        <f t="shared" si="59"/>
        <v>0</v>
      </c>
      <c r="BL196" s="18" t="s">
        <v>181</v>
      </c>
      <c r="BM196" s="191" t="s">
        <v>941</v>
      </c>
    </row>
    <row r="197" spans="1:65" s="2" customFormat="1" ht="16.5" customHeight="1">
      <c r="A197" s="32"/>
      <c r="B197" s="33"/>
      <c r="C197" s="181" t="s">
        <v>593</v>
      </c>
      <c r="D197" s="181" t="s">
        <v>142</v>
      </c>
      <c r="E197" s="182" t="s">
        <v>2547</v>
      </c>
      <c r="F197" s="183" t="s">
        <v>2548</v>
      </c>
      <c r="G197" s="184" t="s">
        <v>238</v>
      </c>
      <c r="H197" s="185">
        <v>157</v>
      </c>
      <c r="I197" s="257"/>
      <c r="J197" s="186">
        <f t="shared" si="50"/>
        <v>0</v>
      </c>
      <c r="K197" s="183" t="s">
        <v>1</v>
      </c>
      <c r="L197" s="37"/>
      <c r="M197" s="187" t="s">
        <v>1</v>
      </c>
      <c r="N197" s="188" t="s">
        <v>36</v>
      </c>
      <c r="O197" s="189">
        <v>0</v>
      </c>
      <c r="P197" s="189">
        <f t="shared" si="51"/>
        <v>0</v>
      </c>
      <c r="Q197" s="189">
        <v>0</v>
      </c>
      <c r="R197" s="189">
        <f t="shared" si="52"/>
        <v>0</v>
      </c>
      <c r="S197" s="189">
        <v>0</v>
      </c>
      <c r="T197" s="190">
        <f t="shared" si="5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1" t="s">
        <v>181</v>
      </c>
      <c r="AT197" s="191" t="s">
        <v>142</v>
      </c>
      <c r="AU197" s="191" t="s">
        <v>79</v>
      </c>
      <c r="AY197" s="18" t="s">
        <v>141</v>
      </c>
      <c r="BE197" s="192">
        <f t="shared" si="54"/>
        <v>0</v>
      </c>
      <c r="BF197" s="192">
        <f t="shared" si="55"/>
        <v>0</v>
      </c>
      <c r="BG197" s="192">
        <f t="shared" si="56"/>
        <v>0</v>
      </c>
      <c r="BH197" s="192">
        <f t="shared" si="57"/>
        <v>0</v>
      </c>
      <c r="BI197" s="192">
        <f t="shared" si="58"/>
        <v>0</v>
      </c>
      <c r="BJ197" s="18" t="s">
        <v>79</v>
      </c>
      <c r="BK197" s="192">
        <f t="shared" si="59"/>
        <v>0</v>
      </c>
      <c r="BL197" s="18" t="s">
        <v>181</v>
      </c>
      <c r="BM197" s="191" t="s">
        <v>950</v>
      </c>
    </row>
    <row r="198" spans="1:65" s="2" customFormat="1" ht="16.5" customHeight="1">
      <c r="A198" s="32"/>
      <c r="B198" s="33"/>
      <c r="C198" s="181" t="s">
        <v>599</v>
      </c>
      <c r="D198" s="181" t="s">
        <v>142</v>
      </c>
      <c r="E198" s="182" t="s">
        <v>2549</v>
      </c>
      <c r="F198" s="183" t="s">
        <v>2550</v>
      </c>
      <c r="G198" s="184" t="s">
        <v>238</v>
      </c>
      <c r="H198" s="185">
        <v>164</v>
      </c>
      <c r="I198" s="257"/>
      <c r="J198" s="186">
        <f t="shared" si="50"/>
        <v>0</v>
      </c>
      <c r="K198" s="183" t="s">
        <v>1</v>
      </c>
      <c r="L198" s="37"/>
      <c r="M198" s="187" t="s">
        <v>1</v>
      </c>
      <c r="N198" s="188" t="s">
        <v>36</v>
      </c>
      <c r="O198" s="189">
        <v>0</v>
      </c>
      <c r="P198" s="189">
        <f t="shared" si="51"/>
        <v>0</v>
      </c>
      <c r="Q198" s="189">
        <v>0</v>
      </c>
      <c r="R198" s="189">
        <f t="shared" si="52"/>
        <v>0</v>
      </c>
      <c r="S198" s="189">
        <v>0</v>
      </c>
      <c r="T198" s="190">
        <f t="shared" si="5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1" t="s">
        <v>181</v>
      </c>
      <c r="AT198" s="191" t="s">
        <v>142</v>
      </c>
      <c r="AU198" s="191" t="s">
        <v>79</v>
      </c>
      <c r="AY198" s="18" t="s">
        <v>141</v>
      </c>
      <c r="BE198" s="192">
        <f t="shared" si="54"/>
        <v>0</v>
      </c>
      <c r="BF198" s="192">
        <f t="shared" si="55"/>
        <v>0</v>
      </c>
      <c r="BG198" s="192">
        <f t="shared" si="56"/>
        <v>0</v>
      </c>
      <c r="BH198" s="192">
        <f t="shared" si="57"/>
        <v>0</v>
      </c>
      <c r="BI198" s="192">
        <f t="shared" si="58"/>
        <v>0</v>
      </c>
      <c r="BJ198" s="18" t="s">
        <v>79</v>
      </c>
      <c r="BK198" s="192">
        <f t="shared" si="59"/>
        <v>0</v>
      </c>
      <c r="BL198" s="18" t="s">
        <v>181</v>
      </c>
      <c r="BM198" s="191" t="s">
        <v>959</v>
      </c>
    </row>
    <row r="199" spans="1:65" s="2" customFormat="1" ht="16.5" customHeight="1">
      <c r="A199" s="32"/>
      <c r="B199" s="33"/>
      <c r="C199" s="181" t="s">
        <v>252</v>
      </c>
      <c r="D199" s="181" t="s">
        <v>142</v>
      </c>
      <c r="E199" s="182" t="s">
        <v>2551</v>
      </c>
      <c r="F199" s="183" t="s">
        <v>2552</v>
      </c>
      <c r="G199" s="184" t="s">
        <v>238</v>
      </c>
      <c r="H199" s="185">
        <v>102</v>
      </c>
      <c r="I199" s="257"/>
      <c r="J199" s="186">
        <f t="shared" si="50"/>
        <v>0</v>
      </c>
      <c r="K199" s="183" t="s">
        <v>1</v>
      </c>
      <c r="L199" s="37"/>
      <c r="M199" s="187" t="s">
        <v>1</v>
      </c>
      <c r="N199" s="188" t="s">
        <v>36</v>
      </c>
      <c r="O199" s="189">
        <v>0</v>
      </c>
      <c r="P199" s="189">
        <f t="shared" si="51"/>
        <v>0</v>
      </c>
      <c r="Q199" s="189">
        <v>0</v>
      </c>
      <c r="R199" s="189">
        <f t="shared" si="52"/>
        <v>0</v>
      </c>
      <c r="S199" s="189">
        <v>0</v>
      </c>
      <c r="T199" s="190">
        <f t="shared" si="5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1" t="s">
        <v>181</v>
      </c>
      <c r="AT199" s="191" t="s">
        <v>142</v>
      </c>
      <c r="AU199" s="191" t="s">
        <v>79</v>
      </c>
      <c r="AY199" s="18" t="s">
        <v>141</v>
      </c>
      <c r="BE199" s="192">
        <f t="shared" si="54"/>
        <v>0</v>
      </c>
      <c r="BF199" s="192">
        <f t="shared" si="55"/>
        <v>0</v>
      </c>
      <c r="BG199" s="192">
        <f t="shared" si="56"/>
        <v>0</v>
      </c>
      <c r="BH199" s="192">
        <f t="shared" si="57"/>
        <v>0</v>
      </c>
      <c r="BI199" s="192">
        <f t="shared" si="58"/>
        <v>0</v>
      </c>
      <c r="BJ199" s="18" t="s">
        <v>79</v>
      </c>
      <c r="BK199" s="192">
        <f t="shared" si="59"/>
        <v>0</v>
      </c>
      <c r="BL199" s="18" t="s">
        <v>181</v>
      </c>
      <c r="BM199" s="191" t="s">
        <v>838</v>
      </c>
    </row>
    <row r="200" spans="1:65" s="2" customFormat="1" ht="16.5" customHeight="1">
      <c r="A200" s="32"/>
      <c r="B200" s="33"/>
      <c r="C200" s="181" t="s">
        <v>608</v>
      </c>
      <c r="D200" s="181" t="s">
        <v>142</v>
      </c>
      <c r="E200" s="182" t="s">
        <v>2553</v>
      </c>
      <c r="F200" s="183" t="s">
        <v>2554</v>
      </c>
      <c r="G200" s="184" t="s">
        <v>238</v>
      </c>
      <c r="H200" s="185">
        <v>48</v>
      </c>
      <c r="I200" s="257"/>
      <c r="J200" s="186">
        <f t="shared" si="50"/>
        <v>0</v>
      </c>
      <c r="K200" s="183" t="s">
        <v>1</v>
      </c>
      <c r="L200" s="37"/>
      <c r="M200" s="187" t="s">
        <v>1</v>
      </c>
      <c r="N200" s="188" t="s">
        <v>36</v>
      </c>
      <c r="O200" s="189">
        <v>0</v>
      </c>
      <c r="P200" s="189">
        <f t="shared" si="51"/>
        <v>0</v>
      </c>
      <c r="Q200" s="189">
        <v>0</v>
      </c>
      <c r="R200" s="189">
        <f t="shared" si="52"/>
        <v>0</v>
      </c>
      <c r="S200" s="189">
        <v>0</v>
      </c>
      <c r="T200" s="190">
        <f t="shared" si="5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1" t="s">
        <v>181</v>
      </c>
      <c r="AT200" s="191" t="s">
        <v>142</v>
      </c>
      <c r="AU200" s="191" t="s">
        <v>79</v>
      </c>
      <c r="AY200" s="18" t="s">
        <v>141</v>
      </c>
      <c r="BE200" s="192">
        <f t="shared" si="54"/>
        <v>0</v>
      </c>
      <c r="BF200" s="192">
        <f t="shared" si="55"/>
        <v>0</v>
      </c>
      <c r="BG200" s="192">
        <f t="shared" si="56"/>
        <v>0</v>
      </c>
      <c r="BH200" s="192">
        <f t="shared" si="57"/>
        <v>0</v>
      </c>
      <c r="BI200" s="192">
        <f t="shared" si="58"/>
        <v>0</v>
      </c>
      <c r="BJ200" s="18" t="s">
        <v>79</v>
      </c>
      <c r="BK200" s="192">
        <f t="shared" si="59"/>
        <v>0</v>
      </c>
      <c r="BL200" s="18" t="s">
        <v>181</v>
      </c>
      <c r="BM200" s="191" t="s">
        <v>995</v>
      </c>
    </row>
    <row r="201" spans="1:65" s="2" customFormat="1" ht="16.5" customHeight="1">
      <c r="A201" s="32"/>
      <c r="B201" s="33"/>
      <c r="C201" s="181" t="s">
        <v>633</v>
      </c>
      <c r="D201" s="181" t="s">
        <v>142</v>
      </c>
      <c r="E201" s="182" t="s">
        <v>2555</v>
      </c>
      <c r="F201" s="183" t="s">
        <v>2556</v>
      </c>
      <c r="G201" s="184" t="s">
        <v>238</v>
      </c>
      <c r="H201" s="185">
        <v>10</v>
      </c>
      <c r="I201" s="257"/>
      <c r="J201" s="186">
        <f t="shared" si="50"/>
        <v>0</v>
      </c>
      <c r="K201" s="183" t="s">
        <v>1</v>
      </c>
      <c r="L201" s="37"/>
      <c r="M201" s="187" t="s">
        <v>1</v>
      </c>
      <c r="N201" s="188" t="s">
        <v>36</v>
      </c>
      <c r="O201" s="189">
        <v>0</v>
      </c>
      <c r="P201" s="189">
        <f t="shared" si="51"/>
        <v>0</v>
      </c>
      <c r="Q201" s="189">
        <v>0</v>
      </c>
      <c r="R201" s="189">
        <f t="shared" si="52"/>
        <v>0</v>
      </c>
      <c r="S201" s="189">
        <v>0</v>
      </c>
      <c r="T201" s="190">
        <f t="shared" si="5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1" t="s">
        <v>181</v>
      </c>
      <c r="AT201" s="191" t="s">
        <v>142</v>
      </c>
      <c r="AU201" s="191" t="s">
        <v>79</v>
      </c>
      <c r="AY201" s="18" t="s">
        <v>141</v>
      </c>
      <c r="BE201" s="192">
        <f t="shared" si="54"/>
        <v>0</v>
      </c>
      <c r="BF201" s="192">
        <f t="shared" si="55"/>
        <v>0</v>
      </c>
      <c r="BG201" s="192">
        <f t="shared" si="56"/>
        <v>0</v>
      </c>
      <c r="BH201" s="192">
        <f t="shared" si="57"/>
        <v>0</v>
      </c>
      <c r="BI201" s="192">
        <f t="shared" si="58"/>
        <v>0</v>
      </c>
      <c r="BJ201" s="18" t="s">
        <v>79</v>
      </c>
      <c r="BK201" s="192">
        <f t="shared" si="59"/>
        <v>0</v>
      </c>
      <c r="BL201" s="18" t="s">
        <v>181</v>
      </c>
      <c r="BM201" s="191" t="s">
        <v>1008</v>
      </c>
    </row>
    <row r="202" spans="1:65" s="2" customFormat="1" ht="16.5" customHeight="1">
      <c r="A202" s="32"/>
      <c r="B202" s="33"/>
      <c r="C202" s="181" t="s">
        <v>643</v>
      </c>
      <c r="D202" s="181" t="s">
        <v>142</v>
      </c>
      <c r="E202" s="182" t="s">
        <v>2557</v>
      </c>
      <c r="F202" s="183" t="s">
        <v>2558</v>
      </c>
      <c r="G202" s="184" t="s">
        <v>238</v>
      </c>
      <c r="H202" s="185">
        <v>14</v>
      </c>
      <c r="I202" s="257"/>
      <c r="J202" s="186">
        <f t="shared" si="50"/>
        <v>0</v>
      </c>
      <c r="K202" s="183" t="s">
        <v>1</v>
      </c>
      <c r="L202" s="37"/>
      <c r="M202" s="187" t="s">
        <v>1</v>
      </c>
      <c r="N202" s="188" t="s">
        <v>36</v>
      </c>
      <c r="O202" s="189">
        <v>0</v>
      </c>
      <c r="P202" s="189">
        <f t="shared" si="51"/>
        <v>0</v>
      </c>
      <c r="Q202" s="189">
        <v>0</v>
      </c>
      <c r="R202" s="189">
        <f t="shared" si="52"/>
        <v>0</v>
      </c>
      <c r="S202" s="189">
        <v>0</v>
      </c>
      <c r="T202" s="190">
        <f t="shared" si="5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1" t="s">
        <v>181</v>
      </c>
      <c r="AT202" s="191" t="s">
        <v>142</v>
      </c>
      <c r="AU202" s="191" t="s">
        <v>79</v>
      </c>
      <c r="AY202" s="18" t="s">
        <v>141</v>
      </c>
      <c r="BE202" s="192">
        <f t="shared" si="54"/>
        <v>0</v>
      </c>
      <c r="BF202" s="192">
        <f t="shared" si="55"/>
        <v>0</v>
      </c>
      <c r="BG202" s="192">
        <f t="shared" si="56"/>
        <v>0</v>
      </c>
      <c r="BH202" s="192">
        <f t="shared" si="57"/>
        <v>0</v>
      </c>
      <c r="BI202" s="192">
        <f t="shared" si="58"/>
        <v>0</v>
      </c>
      <c r="BJ202" s="18" t="s">
        <v>79</v>
      </c>
      <c r="BK202" s="192">
        <f t="shared" si="59"/>
        <v>0</v>
      </c>
      <c r="BL202" s="18" t="s">
        <v>181</v>
      </c>
      <c r="BM202" s="191" t="s">
        <v>1016</v>
      </c>
    </row>
    <row r="203" spans="1:65" s="2" customFormat="1" ht="16.5" customHeight="1">
      <c r="A203" s="32"/>
      <c r="B203" s="33"/>
      <c r="C203" s="181" t="s">
        <v>648</v>
      </c>
      <c r="D203" s="181" t="s">
        <v>142</v>
      </c>
      <c r="E203" s="182" t="s">
        <v>2559</v>
      </c>
      <c r="F203" s="183" t="s">
        <v>2560</v>
      </c>
      <c r="G203" s="184" t="s">
        <v>221</v>
      </c>
      <c r="H203" s="185">
        <v>86</v>
      </c>
      <c r="I203" s="257"/>
      <c r="J203" s="186">
        <f t="shared" si="50"/>
        <v>0</v>
      </c>
      <c r="K203" s="183" t="s">
        <v>1</v>
      </c>
      <c r="L203" s="37"/>
      <c r="M203" s="187" t="s">
        <v>1</v>
      </c>
      <c r="N203" s="188" t="s">
        <v>36</v>
      </c>
      <c r="O203" s="189">
        <v>0</v>
      </c>
      <c r="P203" s="189">
        <f t="shared" si="51"/>
        <v>0</v>
      </c>
      <c r="Q203" s="189">
        <v>0</v>
      </c>
      <c r="R203" s="189">
        <f t="shared" si="52"/>
        <v>0</v>
      </c>
      <c r="S203" s="189">
        <v>0</v>
      </c>
      <c r="T203" s="190">
        <f t="shared" si="5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1" t="s">
        <v>181</v>
      </c>
      <c r="AT203" s="191" t="s">
        <v>142</v>
      </c>
      <c r="AU203" s="191" t="s">
        <v>79</v>
      </c>
      <c r="AY203" s="18" t="s">
        <v>141</v>
      </c>
      <c r="BE203" s="192">
        <f t="shared" si="54"/>
        <v>0</v>
      </c>
      <c r="BF203" s="192">
        <f t="shared" si="55"/>
        <v>0</v>
      </c>
      <c r="BG203" s="192">
        <f t="shared" si="56"/>
        <v>0</v>
      </c>
      <c r="BH203" s="192">
        <f t="shared" si="57"/>
        <v>0</v>
      </c>
      <c r="BI203" s="192">
        <f t="shared" si="58"/>
        <v>0</v>
      </c>
      <c r="BJ203" s="18" t="s">
        <v>79</v>
      </c>
      <c r="BK203" s="192">
        <f t="shared" si="59"/>
        <v>0</v>
      </c>
      <c r="BL203" s="18" t="s">
        <v>181</v>
      </c>
      <c r="BM203" s="191" t="s">
        <v>1027</v>
      </c>
    </row>
    <row r="204" spans="1:65" s="2" customFormat="1" ht="21.75" customHeight="1">
      <c r="A204" s="32"/>
      <c r="B204" s="33"/>
      <c r="C204" s="181" t="s">
        <v>653</v>
      </c>
      <c r="D204" s="181" t="s">
        <v>142</v>
      </c>
      <c r="E204" s="182" t="s">
        <v>2561</v>
      </c>
      <c r="F204" s="183" t="s">
        <v>2562</v>
      </c>
      <c r="G204" s="184" t="s">
        <v>957</v>
      </c>
      <c r="H204" s="185">
        <v>1</v>
      </c>
      <c r="I204" s="257"/>
      <c r="J204" s="186">
        <f t="shared" si="50"/>
        <v>0</v>
      </c>
      <c r="K204" s="183" t="s">
        <v>1</v>
      </c>
      <c r="L204" s="37"/>
      <c r="M204" s="187" t="s">
        <v>1</v>
      </c>
      <c r="N204" s="188" t="s">
        <v>36</v>
      </c>
      <c r="O204" s="189">
        <v>0</v>
      </c>
      <c r="P204" s="189">
        <f t="shared" si="51"/>
        <v>0</v>
      </c>
      <c r="Q204" s="189">
        <v>0</v>
      </c>
      <c r="R204" s="189">
        <f t="shared" si="52"/>
        <v>0</v>
      </c>
      <c r="S204" s="189">
        <v>0</v>
      </c>
      <c r="T204" s="190">
        <f t="shared" si="5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1" t="s">
        <v>181</v>
      </c>
      <c r="AT204" s="191" t="s">
        <v>142</v>
      </c>
      <c r="AU204" s="191" t="s">
        <v>79</v>
      </c>
      <c r="AY204" s="18" t="s">
        <v>141</v>
      </c>
      <c r="BE204" s="192">
        <f t="shared" si="54"/>
        <v>0</v>
      </c>
      <c r="BF204" s="192">
        <f t="shared" si="55"/>
        <v>0</v>
      </c>
      <c r="BG204" s="192">
        <f t="shared" si="56"/>
        <v>0</v>
      </c>
      <c r="BH204" s="192">
        <f t="shared" si="57"/>
        <v>0</v>
      </c>
      <c r="BI204" s="192">
        <f t="shared" si="58"/>
        <v>0</v>
      </c>
      <c r="BJ204" s="18" t="s">
        <v>79</v>
      </c>
      <c r="BK204" s="192">
        <f t="shared" si="59"/>
        <v>0</v>
      </c>
      <c r="BL204" s="18" t="s">
        <v>181</v>
      </c>
      <c r="BM204" s="191" t="s">
        <v>1038</v>
      </c>
    </row>
    <row r="205" spans="1:65" s="2" customFormat="1" ht="16.5" customHeight="1">
      <c r="A205" s="32"/>
      <c r="B205" s="33"/>
      <c r="C205" s="181" t="s">
        <v>658</v>
      </c>
      <c r="D205" s="181" t="s">
        <v>142</v>
      </c>
      <c r="E205" s="182" t="s">
        <v>2563</v>
      </c>
      <c r="F205" s="183" t="s">
        <v>2564</v>
      </c>
      <c r="G205" s="184" t="s">
        <v>221</v>
      </c>
      <c r="H205" s="185">
        <v>2</v>
      </c>
      <c r="I205" s="257"/>
      <c r="J205" s="186">
        <f t="shared" si="50"/>
        <v>0</v>
      </c>
      <c r="K205" s="183" t="s">
        <v>1</v>
      </c>
      <c r="L205" s="37"/>
      <c r="M205" s="187" t="s">
        <v>1</v>
      </c>
      <c r="N205" s="188" t="s">
        <v>36</v>
      </c>
      <c r="O205" s="189">
        <v>0</v>
      </c>
      <c r="P205" s="189">
        <f t="shared" si="51"/>
        <v>0</v>
      </c>
      <c r="Q205" s="189">
        <v>0</v>
      </c>
      <c r="R205" s="189">
        <f t="shared" si="52"/>
        <v>0</v>
      </c>
      <c r="S205" s="189">
        <v>0</v>
      </c>
      <c r="T205" s="190">
        <f t="shared" si="5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1" t="s">
        <v>181</v>
      </c>
      <c r="AT205" s="191" t="s">
        <v>142</v>
      </c>
      <c r="AU205" s="191" t="s">
        <v>79</v>
      </c>
      <c r="AY205" s="18" t="s">
        <v>141</v>
      </c>
      <c r="BE205" s="192">
        <f t="shared" si="54"/>
        <v>0</v>
      </c>
      <c r="BF205" s="192">
        <f t="shared" si="55"/>
        <v>0</v>
      </c>
      <c r="BG205" s="192">
        <f t="shared" si="56"/>
        <v>0</v>
      </c>
      <c r="BH205" s="192">
        <f t="shared" si="57"/>
        <v>0</v>
      </c>
      <c r="BI205" s="192">
        <f t="shared" si="58"/>
        <v>0</v>
      </c>
      <c r="BJ205" s="18" t="s">
        <v>79</v>
      </c>
      <c r="BK205" s="192">
        <f t="shared" si="59"/>
        <v>0</v>
      </c>
      <c r="BL205" s="18" t="s">
        <v>181</v>
      </c>
      <c r="BM205" s="191" t="s">
        <v>1046</v>
      </c>
    </row>
    <row r="206" spans="1:65" s="2" customFormat="1" ht="16.5" customHeight="1">
      <c r="A206" s="32"/>
      <c r="B206" s="33"/>
      <c r="C206" s="181" t="s">
        <v>668</v>
      </c>
      <c r="D206" s="181" t="s">
        <v>142</v>
      </c>
      <c r="E206" s="182" t="s">
        <v>2565</v>
      </c>
      <c r="F206" s="183" t="s">
        <v>2566</v>
      </c>
      <c r="G206" s="184" t="s">
        <v>221</v>
      </c>
      <c r="H206" s="185">
        <v>6</v>
      </c>
      <c r="I206" s="257"/>
      <c r="J206" s="186">
        <f t="shared" si="50"/>
        <v>0</v>
      </c>
      <c r="K206" s="183" t="s">
        <v>1</v>
      </c>
      <c r="L206" s="37"/>
      <c r="M206" s="187" t="s">
        <v>1</v>
      </c>
      <c r="N206" s="188" t="s">
        <v>36</v>
      </c>
      <c r="O206" s="189">
        <v>0</v>
      </c>
      <c r="P206" s="189">
        <f t="shared" si="51"/>
        <v>0</v>
      </c>
      <c r="Q206" s="189">
        <v>0</v>
      </c>
      <c r="R206" s="189">
        <f t="shared" si="52"/>
        <v>0</v>
      </c>
      <c r="S206" s="189">
        <v>0</v>
      </c>
      <c r="T206" s="190">
        <f t="shared" si="5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1" t="s">
        <v>181</v>
      </c>
      <c r="AT206" s="191" t="s">
        <v>142</v>
      </c>
      <c r="AU206" s="191" t="s">
        <v>79</v>
      </c>
      <c r="AY206" s="18" t="s">
        <v>141</v>
      </c>
      <c r="BE206" s="192">
        <f t="shared" si="54"/>
        <v>0</v>
      </c>
      <c r="BF206" s="192">
        <f t="shared" si="55"/>
        <v>0</v>
      </c>
      <c r="BG206" s="192">
        <f t="shared" si="56"/>
        <v>0</v>
      </c>
      <c r="BH206" s="192">
        <f t="shared" si="57"/>
        <v>0</v>
      </c>
      <c r="BI206" s="192">
        <f t="shared" si="58"/>
        <v>0</v>
      </c>
      <c r="BJ206" s="18" t="s">
        <v>79</v>
      </c>
      <c r="BK206" s="192">
        <f t="shared" si="59"/>
        <v>0</v>
      </c>
      <c r="BL206" s="18" t="s">
        <v>181</v>
      </c>
      <c r="BM206" s="191" t="s">
        <v>1054</v>
      </c>
    </row>
    <row r="207" spans="1:65" s="2" customFormat="1" ht="16.5" customHeight="1">
      <c r="A207" s="32"/>
      <c r="B207" s="33"/>
      <c r="C207" s="181" t="s">
        <v>673</v>
      </c>
      <c r="D207" s="181" t="s">
        <v>142</v>
      </c>
      <c r="E207" s="182" t="s">
        <v>2567</v>
      </c>
      <c r="F207" s="183" t="s">
        <v>2568</v>
      </c>
      <c r="G207" s="184" t="s">
        <v>221</v>
      </c>
      <c r="H207" s="185">
        <v>48</v>
      </c>
      <c r="I207" s="257"/>
      <c r="J207" s="186">
        <f t="shared" si="50"/>
        <v>0</v>
      </c>
      <c r="K207" s="183" t="s">
        <v>1</v>
      </c>
      <c r="L207" s="37"/>
      <c r="M207" s="187" t="s">
        <v>1</v>
      </c>
      <c r="N207" s="188" t="s">
        <v>36</v>
      </c>
      <c r="O207" s="189">
        <v>0</v>
      </c>
      <c r="P207" s="189">
        <f t="shared" si="51"/>
        <v>0</v>
      </c>
      <c r="Q207" s="189">
        <v>0</v>
      </c>
      <c r="R207" s="189">
        <f t="shared" si="52"/>
        <v>0</v>
      </c>
      <c r="S207" s="189">
        <v>0</v>
      </c>
      <c r="T207" s="190">
        <f t="shared" si="5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1" t="s">
        <v>181</v>
      </c>
      <c r="AT207" s="191" t="s">
        <v>142</v>
      </c>
      <c r="AU207" s="191" t="s">
        <v>79</v>
      </c>
      <c r="AY207" s="18" t="s">
        <v>141</v>
      </c>
      <c r="BE207" s="192">
        <f t="shared" si="54"/>
        <v>0</v>
      </c>
      <c r="BF207" s="192">
        <f t="shared" si="55"/>
        <v>0</v>
      </c>
      <c r="BG207" s="192">
        <f t="shared" si="56"/>
        <v>0</v>
      </c>
      <c r="BH207" s="192">
        <f t="shared" si="57"/>
        <v>0</v>
      </c>
      <c r="BI207" s="192">
        <f t="shared" si="58"/>
        <v>0</v>
      </c>
      <c r="BJ207" s="18" t="s">
        <v>79</v>
      </c>
      <c r="BK207" s="192">
        <f t="shared" si="59"/>
        <v>0</v>
      </c>
      <c r="BL207" s="18" t="s">
        <v>181</v>
      </c>
      <c r="BM207" s="191" t="s">
        <v>1071</v>
      </c>
    </row>
    <row r="208" spans="1:65" s="2" customFormat="1" ht="21.75" customHeight="1">
      <c r="A208" s="32"/>
      <c r="B208" s="33"/>
      <c r="C208" s="181" t="s">
        <v>678</v>
      </c>
      <c r="D208" s="181" t="s">
        <v>142</v>
      </c>
      <c r="E208" s="182" t="s">
        <v>2569</v>
      </c>
      <c r="F208" s="183" t="s">
        <v>2570</v>
      </c>
      <c r="G208" s="184" t="s">
        <v>221</v>
      </c>
      <c r="H208" s="185">
        <v>4</v>
      </c>
      <c r="I208" s="257"/>
      <c r="J208" s="186">
        <f t="shared" si="50"/>
        <v>0</v>
      </c>
      <c r="K208" s="183" t="s">
        <v>1</v>
      </c>
      <c r="L208" s="37"/>
      <c r="M208" s="187" t="s">
        <v>1</v>
      </c>
      <c r="N208" s="188" t="s">
        <v>36</v>
      </c>
      <c r="O208" s="189">
        <v>0</v>
      </c>
      <c r="P208" s="189">
        <f t="shared" si="51"/>
        <v>0</v>
      </c>
      <c r="Q208" s="189">
        <v>0</v>
      </c>
      <c r="R208" s="189">
        <f t="shared" si="52"/>
        <v>0</v>
      </c>
      <c r="S208" s="189">
        <v>0</v>
      </c>
      <c r="T208" s="190">
        <f t="shared" si="5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1" t="s">
        <v>181</v>
      </c>
      <c r="AT208" s="191" t="s">
        <v>142</v>
      </c>
      <c r="AU208" s="191" t="s">
        <v>79</v>
      </c>
      <c r="AY208" s="18" t="s">
        <v>141</v>
      </c>
      <c r="BE208" s="192">
        <f t="shared" si="54"/>
        <v>0</v>
      </c>
      <c r="BF208" s="192">
        <f t="shared" si="55"/>
        <v>0</v>
      </c>
      <c r="BG208" s="192">
        <f t="shared" si="56"/>
        <v>0</v>
      </c>
      <c r="BH208" s="192">
        <f t="shared" si="57"/>
        <v>0</v>
      </c>
      <c r="BI208" s="192">
        <f t="shared" si="58"/>
        <v>0</v>
      </c>
      <c r="BJ208" s="18" t="s">
        <v>79</v>
      </c>
      <c r="BK208" s="192">
        <f t="shared" si="59"/>
        <v>0</v>
      </c>
      <c r="BL208" s="18" t="s">
        <v>181</v>
      </c>
      <c r="BM208" s="191" t="s">
        <v>1081</v>
      </c>
    </row>
    <row r="209" spans="1:65" s="2" customFormat="1" ht="21.75" customHeight="1">
      <c r="A209" s="32"/>
      <c r="B209" s="33"/>
      <c r="C209" s="181" t="s">
        <v>683</v>
      </c>
      <c r="D209" s="181" t="s">
        <v>142</v>
      </c>
      <c r="E209" s="182" t="s">
        <v>2571</v>
      </c>
      <c r="F209" s="183" t="s">
        <v>2572</v>
      </c>
      <c r="G209" s="184" t="s">
        <v>221</v>
      </c>
      <c r="H209" s="185">
        <v>42</v>
      </c>
      <c r="I209" s="257"/>
      <c r="J209" s="186">
        <f t="shared" si="50"/>
        <v>0</v>
      </c>
      <c r="K209" s="183" t="s">
        <v>1</v>
      </c>
      <c r="L209" s="37"/>
      <c r="M209" s="187" t="s">
        <v>1</v>
      </c>
      <c r="N209" s="188" t="s">
        <v>36</v>
      </c>
      <c r="O209" s="189">
        <v>0</v>
      </c>
      <c r="P209" s="189">
        <f t="shared" si="51"/>
        <v>0</v>
      </c>
      <c r="Q209" s="189">
        <v>0</v>
      </c>
      <c r="R209" s="189">
        <f t="shared" si="52"/>
        <v>0</v>
      </c>
      <c r="S209" s="189">
        <v>0</v>
      </c>
      <c r="T209" s="190">
        <f t="shared" si="5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1" t="s">
        <v>181</v>
      </c>
      <c r="AT209" s="191" t="s">
        <v>142</v>
      </c>
      <c r="AU209" s="191" t="s">
        <v>79</v>
      </c>
      <c r="AY209" s="18" t="s">
        <v>141</v>
      </c>
      <c r="BE209" s="192">
        <f t="shared" si="54"/>
        <v>0</v>
      </c>
      <c r="BF209" s="192">
        <f t="shared" si="55"/>
        <v>0</v>
      </c>
      <c r="BG209" s="192">
        <f t="shared" si="56"/>
        <v>0</v>
      </c>
      <c r="BH209" s="192">
        <f t="shared" si="57"/>
        <v>0</v>
      </c>
      <c r="BI209" s="192">
        <f t="shared" si="58"/>
        <v>0</v>
      </c>
      <c r="BJ209" s="18" t="s">
        <v>79</v>
      </c>
      <c r="BK209" s="192">
        <f t="shared" si="59"/>
        <v>0</v>
      </c>
      <c r="BL209" s="18" t="s">
        <v>181</v>
      </c>
      <c r="BM209" s="191" t="s">
        <v>1091</v>
      </c>
    </row>
    <row r="210" spans="1:65" s="2" customFormat="1" ht="21.75" customHeight="1">
      <c r="A210" s="32"/>
      <c r="B210" s="33"/>
      <c r="C210" s="181" t="s">
        <v>695</v>
      </c>
      <c r="D210" s="181" t="s">
        <v>142</v>
      </c>
      <c r="E210" s="182" t="s">
        <v>2573</v>
      </c>
      <c r="F210" s="183" t="s">
        <v>2574</v>
      </c>
      <c r="G210" s="184" t="s">
        <v>221</v>
      </c>
      <c r="H210" s="185">
        <v>42</v>
      </c>
      <c r="I210" s="257"/>
      <c r="J210" s="186">
        <f t="shared" si="50"/>
        <v>0</v>
      </c>
      <c r="K210" s="183" t="s">
        <v>1</v>
      </c>
      <c r="L210" s="37"/>
      <c r="M210" s="187" t="s">
        <v>1</v>
      </c>
      <c r="N210" s="188" t="s">
        <v>36</v>
      </c>
      <c r="O210" s="189">
        <v>0</v>
      </c>
      <c r="P210" s="189">
        <f t="shared" si="51"/>
        <v>0</v>
      </c>
      <c r="Q210" s="189">
        <v>0</v>
      </c>
      <c r="R210" s="189">
        <f t="shared" si="52"/>
        <v>0</v>
      </c>
      <c r="S210" s="189">
        <v>0</v>
      </c>
      <c r="T210" s="190">
        <f t="shared" si="5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1" t="s">
        <v>181</v>
      </c>
      <c r="AT210" s="191" t="s">
        <v>142</v>
      </c>
      <c r="AU210" s="191" t="s">
        <v>79</v>
      </c>
      <c r="AY210" s="18" t="s">
        <v>141</v>
      </c>
      <c r="BE210" s="192">
        <f t="shared" si="54"/>
        <v>0</v>
      </c>
      <c r="BF210" s="192">
        <f t="shared" si="55"/>
        <v>0</v>
      </c>
      <c r="BG210" s="192">
        <f t="shared" si="56"/>
        <v>0</v>
      </c>
      <c r="BH210" s="192">
        <f t="shared" si="57"/>
        <v>0</v>
      </c>
      <c r="BI210" s="192">
        <f t="shared" si="58"/>
        <v>0</v>
      </c>
      <c r="BJ210" s="18" t="s">
        <v>79</v>
      </c>
      <c r="BK210" s="192">
        <f t="shared" si="59"/>
        <v>0</v>
      </c>
      <c r="BL210" s="18" t="s">
        <v>181</v>
      </c>
      <c r="BM210" s="191" t="s">
        <v>1102</v>
      </c>
    </row>
    <row r="211" spans="1:65" s="2" customFormat="1" ht="21.75" customHeight="1">
      <c r="A211" s="32"/>
      <c r="B211" s="33"/>
      <c r="C211" s="181" t="s">
        <v>699</v>
      </c>
      <c r="D211" s="181" t="s">
        <v>142</v>
      </c>
      <c r="E211" s="182" t="s">
        <v>2575</v>
      </c>
      <c r="F211" s="183" t="s">
        <v>2576</v>
      </c>
      <c r="G211" s="184" t="s">
        <v>221</v>
      </c>
      <c r="H211" s="185">
        <v>3</v>
      </c>
      <c r="I211" s="257"/>
      <c r="J211" s="186">
        <f t="shared" si="50"/>
        <v>0</v>
      </c>
      <c r="K211" s="183" t="s">
        <v>1</v>
      </c>
      <c r="L211" s="37"/>
      <c r="M211" s="187" t="s">
        <v>1</v>
      </c>
      <c r="N211" s="188" t="s">
        <v>36</v>
      </c>
      <c r="O211" s="189">
        <v>0</v>
      </c>
      <c r="P211" s="189">
        <f t="shared" si="51"/>
        <v>0</v>
      </c>
      <c r="Q211" s="189">
        <v>0</v>
      </c>
      <c r="R211" s="189">
        <f t="shared" si="52"/>
        <v>0</v>
      </c>
      <c r="S211" s="189">
        <v>0</v>
      </c>
      <c r="T211" s="190">
        <f t="shared" si="5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1" t="s">
        <v>181</v>
      </c>
      <c r="AT211" s="191" t="s">
        <v>142</v>
      </c>
      <c r="AU211" s="191" t="s">
        <v>79</v>
      </c>
      <c r="AY211" s="18" t="s">
        <v>141</v>
      </c>
      <c r="BE211" s="192">
        <f t="shared" si="54"/>
        <v>0</v>
      </c>
      <c r="BF211" s="192">
        <f t="shared" si="55"/>
        <v>0</v>
      </c>
      <c r="BG211" s="192">
        <f t="shared" si="56"/>
        <v>0</v>
      </c>
      <c r="BH211" s="192">
        <f t="shared" si="57"/>
        <v>0</v>
      </c>
      <c r="BI211" s="192">
        <f t="shared" si="58"/>
        <v>0</v>
      </c>
      <c r="BJ211" s="18" t="s">
        <v>79</v>
      </c>
      <c r="BK211" s="192">
        <f t="shared" si="59"/>
        <v>0</v>
      </c>
      <c r="BL211" s="18" t="s">
        <v>181</v>
      </c>
      <c r="BM211" s="191" t="s">
        <v>1111</v>
      </c>
    </row>
    <row r="212" spans="1:65" s="2" customFormat="1" ht="21.75" customHeight="1">
      <c r="A212" s="32"/>
      <c r="B212" s="33"/>
      <c r="C212" s="181" t="s">
        <v>704</v>
      </c>
      <c r="D212" s="181" t="s">
        <v>142</v>
      </c>
      <c r="E212" s="182" t="s">
        <v>2577</v>
      </c>
      <c r="F212" s="183" t="s">
        <v>2578</v>
      </c>
      <c r="G212" s="184" t="s">
        <v>221</v>
      </c>
      <c r="H212" s="185">
        <v>6</v>
      </c>
      <c r="I212" s="257"/>
      <c r="J212" s="186">
        <f t="shared" si="50"/>
        <v>0</v>
      </c>
      <c r="K212" s="183" t="s">
        <v>1</v>
      </c>
      <c r="L212" s="37"/>
      <c r="M212" s="187" t="s">
        <v>1</v>
      </c>
      <c r="N212" s="188" t="s">
        <v>36</v>
      </c>
      <c r="O212" s="189">
        <v>0</v>
      </c>
      <c r="P212" s="189">
        <f t="shared" si="51"/>
        <v>0</v>
      </c>
      <c r="Q212" s="189">
        <v>0</v>
      </c>
      <c r="R212" s="189">
        <f t="shared" si="52"/>
        <v>0</v>
      </c>
      <c r="S212" s="189">
        <v>0</v>
      </c>
      <c r="T212" s="190">
        <f t="shared" si="5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1" t="s">
        <v>181</v>
      </c>
      <c r="AT212" s="191" t="s">
        <v>142</v>
      </c>
      <c r="AU212" s="191" t="s">
        <v>79</v>
      </c>
      <c r="AY212" s="18" t="s">
        <v>141</v>
      </c>
      <c r="BE212" s="192">
        <f t="shared" si="54"/>
        <v>0</v>
      </c>
      <c r="BF212" s="192">
        <f t="shared" si="55"/>
        <v>0</v>
      </c>
      <c r="BG212" s="192">
        <f t="shared" si="56"/>
        <v>0</v>
      </c>
      <c r="BH212" s="192">
        <f t="shared" si="57"/>
        <v>0</v>
      </c>
      <c r="BI212" s="192">
        <f t="shared" si="58"/>
        <v>0</v>
      </c>
      <c r="BJ212" s="18" t="s">
        <v>79</v>
      </c>
      <c r="BK212" s="192">
        <f t="shared" si="59"/>
        <v>0</v>
      </c>
      <c r="BL212" s="18" t="s">
        <v>181</v>
      </c>
      <c r="BM212" s="191" t="s">
        <v>1121</v>
      </c>
    </row>
    <row r="213" spans="1:65" s="2" customFormat="1" ht="21.75" customHeight="1">
      <c r="A213" s="32"/>
      <c r="B213" s="33"/>
      <c r="C213" s="181" t="s">
        <v>711</v>
      </c>
      <c r="D213" s="181" t="s">
        <v>142</v>
      </c>
      <c r="E213" s="182" t="s">
        <v>2579</v>
      </c>
      <c r="F213" s="183" t="s">
        <v>2580</v>
      </c>
      <c r="G213" s="184" t="s">
        <v>221</v>
      </c>
      <c r="H213" s="185">
        <v>2</v>
      </c>
      <c r="I213" s="257"/>
      <c r="J213" s="186">
        <f t="shared" si="50"/>
        <v>0</v>
      </c>
      <c r="K213" s="183" t="s">
        <v>1</v>
      </c>
      <c r="L213" s="37"/>
      <c r="M213" s="187" t="s">
        <v>1</v>
      </c>
      <c r="N213" s="188" t="s">
        <v>36</v>
      </c>
      <c r="O213" s="189">
        <v>0</v>
      </c>
      <c r="P213" s="189">
        <f t="shared" si="51"/>
        <v>0</v>
      </c>
      <c r="Q213" s="189">
        <v>0</v>
      </c>
      <c r="R213" s="189">
        <f t="shared" si="52"/>
        <v>0</v>
      </c>
      <c r="S213" s="189">
        <v>0</v>
      </c>
      <c r="T213" s="190">
        <f t="shared" si="5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1" t="s">
        <v>181</v>
      </c>
      <c r="AT213" s="191" t="s">
        <v>142</v>
      </c>
      <c r="AU213" s="191" t="s">
        <v>79</v>
      </c>
      <c r="AY213" s="18" t="s">
        <v>141</v>
      </c>
      <c r="BE213" s="192">
        <f t="shared" si="54"/>
        <v>0</v>
      </c>
      <c r="BF213" s="192">
        <f t="shared" si="55"/>
        <v>0</v>
      </c>
      <c r="BG213" s="192">
        <f t="shared" si="56"/>
        <v>0</v>
      </c>
      <c r="BH213" s="192">
        <f t="shared" si="57"/>
        <v>0</v>
      </c>
      <c r="BI213" s="192">
        <f t="shared" si="58"/>
        <v>0</v>
      </c>
      <c r="BJ213" s="18" t="s">
        <v>79</v>
      </c>
      <c r="BK213" s="192">
        <f t="shared" si="59"/>
        <v>0</v>
      </c>
      <c r="BL213" s="18" t="s">
        <v>181</v>
      </c>
      <c r="BM213" s="191" t="s">
        <v>1131</v>
      </c>
    </row>
    <row r="214" spans="1:65" s="2" customFormat="1" ht="21.75" customHeight="1">
      <c r="A214" s="32"/>
      <c r="B214" s="33"/>
      <c r="C214" s="181" t="s">
        <v>717</v>
      </c>
      <c r="D214" s="181" t="s">
        <v>142</v>
      </c>
      <c r="E214" s="182" t="s">
        <v>2581</v>
      </c>
      <c r="F214" s="183" t="s">
        <v>2582</v>
      </c>
      <c r="G214" s="184" t="s">
        <v>221</v>
      </c>
      <c r="H214" s="185">
        <v>5</v>
      </c>
      <c r="I214" s="257"/>
      <c r="J214" s="186">
        <f t="shared" si="50"/>
        <v>0</v>
      </c>
      <c r="K214" s="183" t="s">
        <v>1</v>
      </c>
      <c r="L214" s="37"/>
      <c r="M214" s="187" t="s">
        <v>1</v>
      </c>
      <c r="N214" s="188" t="s">
        <v>36</v>
      </c>
      <c r="O214" s="189">
        <v>0</v>
      </c>
      <c r="P214" s="189">
        <f t="shared" si="51"/>
        <v>0</v>
      </c>
      <c r="Q214" s="189">
        <v>0</v>
      </c>
      <c r="R214" s="189">
        <f t="shared" si="52"/>
        <v>0</v>
      </c>
      <c r="S214" s="189">
        <v>0</v>
      </c>
      <c r="T214" s="190">
        <f t="shared" si="5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1" t="s">
        <v>181</v>
      </c>
      <c r="AT214" s="191" t="s">
        <v>142</v>
      </c>
      <c r="AU214" s="191" t="s">
        <v>79</v>
      </c>
      <c r="AY214" s="18" t="s">
        <v>141</v>
      </c>
      <c r="BE214" s="192">
        <f t="shared" si="54"/>
        <v>0</v>
      </c>
      <c r="BF214" s="192">
        <f t="shared" si="55"/>
        <v>0</v>
      </c>
      <c r="BG214" s="192">
        <f t="shared" si="56"/>
        <v>0</v>
      </c>
      <c r="BH214" s="192">
        <f t="shared" si="57"/>
        <v>0</v>
      </c>
      <c r="BI214" s="192">
        <f t="shared" si="58"/>
        <v>0</v>
      </c>
      <c r="BJ214" s="18" t="s">
        <v>79</v>
      </c>
      <c r="BK214" s="192">
        <f t="shared" si="59"/>
        <v>0</v>
      </c>
      <c r="BL214" s="18" t="s">
        <v>181</v>
      </c>
      <c r="BM214" s="191" t="s">
        <v>1140</v>
      </c>
    </row>
    <row r="215" spans="1:65" s="2" customFormat="1" ht="16.5" customHeight="1">
      <c r="A215" s="32"/>
      <c r="B215" s="33"/>
      <c r="C215" s="181" t="s">
        <v>721</v>
      </c>
      <c r="D215" s="181" t="s">
        <v>142</v>
      </c>
      <c r="E215" s="182" t="s">
        <v>2583</v>
      </c>
      <c r="F215" s="183" t="s">
        <v>2584</v>
      </c>
      <c r="G215" s="184" t="s">
        <v>238</v>
      </c>
      <c r="H215" s="185">
        <v>561</v>
      </c>
      <c r="I215" s="257"/>
      <c r="J215" s="186">
        <f t="shared" si="50"/>
        <v>0</v>
      </c>
      <c r="K215" s="183" t="s">
        <v>1</v>
      </c>
      <c r="L215" s="37"/>
      <c r="M215" s="187" t="s">
        <v>1</v>
      </c>
      <c r="N215" s="188" t="s">
        <v>36</v>
      </c>
      <c r="O215" s="189">
        <v>0</v>
      </c>
      <c r="P215" s="189">
        <f t="shared" si="51"/>
        <v>0</v>
      </c>
      <c r="Q215" s="189">
        <v>0</v>
      </c>
      <c r="R215" s="189">
        <f t="shared" si="52"/>
        <v>0</v>
      </c>
      <c r="S215" s="189">
        <v>0</v>
      </c>
      <c r="T215" s="190">
        <f t="shared" si="5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1" t="s">
        <v>181</v>
      </c>
      <c r="AT215" s="191" t="s">
        <v>142</v>
      </c>
      <c r="AU215" s="191" t="s">
        <v>79</v>
      </c>
      <c r="AY215" s="18" t="s">
        <v>141</v>
      </c>
      <c r="BE215" s="192">
        <f t="shared" si="54"/>
        <v>0</v>
      </c>
      <c r="BF215" s="192">
        <f t="shared" si="55"/>
        <v>0</v>
      </c>
      <c r="BG215" s="192">
        <f t="shared" si="56"/>
        <v>0</v>
      </c>
      <c r="BH215" s="192">
        <f t="shared" si="57"/>
        <v>0</v>
      </c>
      <c r="BI215" s="192">
        <f t="shared" si="58"/>
        <v>0</v>
      </c>
      <c r="BJ215" s="18" t="s">
        <v>79</v>
      </c>
      <c r="BK215" s="192">
        <f t="shared" si="59"/>
        <v>0</v>
      </c>
      <c r="BL215" s="18" t="s">
        <v>181</v>
      </c>
      <c r="BM215" s="191" t="s">
        <v>1149</v>
      </c>
    </row>
    <row r="216" spans="1:65" s="2" customFormat="1" ht="16.5" customHeight="1">
      <c r="A216" s="32"/>
      <c r="B216" s="33"/>
      <c r="C216" s="181" t="s">
        <v>729</v>
      </c>
      <c r="D216" s="181" t="s">
        <v>142</v>
      </c>
      <c r="E216" s="182" t="s">
        <v>2585</v>
      </c>
      <c r="F216" s="183" t="s">
        <v>2586</v>
      </c>
      <c r="G216" s="184" t="s">
        <v>238</v>
      </c>
      <c r="H216" s="185">
        <v>24</v>
      </c>
      <c r="I216" s="257"/>
      <c r="J216" s="186">
        <f t="shared" si="50"/>
        <v>0</v>
      </c>
      <c r="K216" s="183" t="s">
        <v>1</v>
      </c>
      <c r="L216" s="37"/>
      <c r="M216" s="187" t="s">
        <v>1</v>
      </c>
      <c r="N216" s="188" t="s">
        <v>36</v>
      </c>
      <c r="O216" s="189">
        <v>0</v>
      </c>
      <c r="P216" s="189">
        <f t="shared" si="51"/>
        <v>0</v>
      </c>
      <c r="Q216" s="189">
        <v>0</v>
      </c>
      <c r="R216" s="189">
        <f t="shared" si="52"/>
        <v>0</v>
      </c>
      <c r="S216" s="189">
        <v>0</v>
      </c>
      <c r="T216" s="190">
        <f t="shared" si="5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1" t="s">
        <v>181</v>
      </c>
      <c r="AT216" s="191" t="s">
        <v>142</v>
      </c>
      <c r="AU216" s="191" t="s">
        <v>79</v>
      </c>
      <c r="AY216" s="18" t="s">
        <v>141</v>
      </c>
      <c r="BE216" s="192">
        <f t="shared" si="54"/>
        <v>0</v>
      </c>
      <c r="BF216" s="192">
        <f t="shared" si="55"/>
        <v>0</v>
      </c>
      <c r="BG216" s="192">
        <f t="shared" si="56"/>
        <v>0</v>
      </c>
      <c r="BH216" s="192">
        <f t="shared" si="57"/>
        <v>0</v>
      </c>
      <c r="BI216" s="192">
        <f t="shared" si="58"/>
        <v>0</v>
      </c>
      <c r="BJ216" s="18" t="s">
        <v>79</v>
      </c>
      <c r="BK216" s="192">
        <f t="shared" si="59"/>
        <v>0</v>
      </c>
      <c r="BL216" s="18" t="s">
        <v>181</v>
      </c>
      <c r="BM216" s="191" t="s">
        <v>1161</v>
      </c>
    </row>
    <row r="217" spans="1:65" s="2" customFormat="1" ht="16.5" customHeight="1">
      <c r="A217" s="32"/>
      <c r="B217" s="33"/>
      <c r="C217" s="181" t="s">
        <v>735</v>
      </c>
      <c r="D217" s="181" t="s">
        <v>142</v>
      </c>
      <c r="E217" s="182" t="s">
        <v>2587</v>
      </c>
      <c r="F217" s="183" t="s">
        <v>2588</v>
      </c>
      <c r="G217" s="184" t="s">
        <v>338</v>
      </c>
      <c r="H217" s="185">
        <v>1.4710000000000001</v>
      </c>
      <c r="I217" s="257"/>
      <c r="J217" s="186">
        <f t="shared" si="50"/>
        <v>0</v>
      </c>
      <c r="K217" s="183" t="s">
        <v>1</v>
      </c>
      <c r="L217" s="37"/>
      <c r="M217" s="187" t="s">
        <v>1</v>
      </c>
      <c r="N217" s="188" t="s">
        <v>36</v>
      </c>
      <c r="O217" s="189">
        <v>0</v>
      </c>
      <c r="P217" s="189">
        <f t="shared" si="51"/>
        <v>0</v>
      </c>
      <c r="Q217" s="189">
        <v>0</v>
      </c>
      <c r="R217" s="189">
        <f t="shared" si="52"/>
        <v>0</v>
      </c>
      <c r="S217" s="189">
        <v>0</v>
      </c>
      <c r="T217" s="190">
        <f t="shared" si="5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1" t="s">
        <v>181</v>
      </c>
      <c r="AT217" s="191" t="s">
        <v>142</v>
      </c>
      <c r="AU217" s="191" t="s">
        <v>79</v>
      </c>
      <c r="AY217" s="18" t="s">
        <v>141</v>
      </c>
      <c r="BE217" s="192">
        <f t="shared" si="54"/>
        <v>0</v>
      </c>
      <c r="BF217" s="192">
        <f t="shared" si="55"/>
        <v>0</v>
      </c>
      <c r="BG217" s="192">
        <f t="shared" si="56"/>
        <v>0</v>
      </c>
      <c r="BH217" s="192">
        <f t="shared" si="57"/>
        <v>0</v>
      </c>
      <c r="BI217" s="192">
        <f t="shared" si="58"/>
        <v>0</v>
      </c>
      <c r="BJ217" s="18" t="s">
        <v>79</v>
      </c>
      <c r="BK217" s="192">
        <f t="shared" si="59"/>
        <v>0</v>
      </c>
      <c r="BL217" s="18" t="s">
        <v>181</v>
      </c>
      <c r="BM217" s="191" t="s">
        <v>1177</v>
      </c>
    </row>
    <row r="218" spans="1:65" s="2" customFormat="1" ht="16.5" customHeight="1">
      <c r="A218" s="32"/>
      <c r="B218" s="33"/>
      <c r="C218" s="181" t="s">
        <v>739</v>
      </c>
      <c r="D218" s="181" t="s">
        <v>142</v>
      </c>
      <c r="E218" s="182" t="s">
        <v>2589</v>
      </c>
      <c r="F218" s="183" t="s">
        <v>2590</v>
      </c>
      <c r="G218" s="184" t="s">
        <v>2435</v>
      </c>
      <c r="H218" s="185">
        <v>3596.748</v>
      </c>
      <c r="I218" s="257"/>
      <c r="J218" s="186">
        <f t="shared" si="50"/>
        <v>0</v>
      </c>
      <c r="K218" s="183" t="s">
        <v>1</v>
      </c>
      <c r="L218" s="37"/>
      <c r="M218" s="187" t="s">
        <v>1</v>
      </c>
      <c r="N218" s="188" t="s">
        <v>36</v>
      </c>
      <c r="O218" s="189">
        <v>0</v>
      </c>
      <c r="P218" s="189">
        <f t="shared" si="51"/>
        <v>0</v>
      </c>
      <c r="Q218" s="189">
        <v>0</v>
      </c>
      <c r="R218" s="189">
        <f t="shared" si="52"/>
        <v>0</v>
      </c>
      <c r="S218" s="189">
        <v>0</v>
      </c>
      <c r="T218" s="190">
        <f t="shared" si="5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1" t="s">
        <v>181</v>
      </c>
      <c r="AT218" s="191" t="s">
        <v>142</v>
      </c>
      <c r="AU218" s="191" t="s">
        <v>79</v>
      </c>
      <c r="AY218" s="18" t="s">
        <v>141</v>
      </c>
      <c r="BE218" s="192">
        <f t="shared" si="54"/>
        <v>0</v>
      </c>
      <c r="BF218" s="192">
        <f t="shared" si="55"/>
        <v>0</v>
      </c>
      <c r="BG218" s="192">
        <f t="shared" si="56"/>
        <v>0</v>
      </c>
      <c r="BH218" s="192">
        <f t="shared" si="57"/>
        <v>0</v>
      </c>
      <c r="BI218" s="192">
        <f t="shared" si="58"/>
        <v>0</v>
      </c>
      <c r="BJ218" s="18" t="s">
        <v>79</v>
      </c>
      <c r="BK218" s="192">
        <f t="shared" si="59"/>
        <v>0</v>
      </c>
      <c r="BL218" s="18" t="s">
        <v>181</v>
      </c>
      <c r="BM218" s="191" t="s">
        <v>1191</v>
      </c>
    </row>
    <row r="219" spans="1:65" s="12" customFormat="1" ht="25.9" customHeight="1">
      <c r="B219" s="168"/>
      <c r="C219" s="169"/>
      <c r="D219" s="170" t="s">
        <v>70</v>
      </c>
      <c r="E219" s="171" t="s">
        <v>2591</v>
      </c>
      <c r="F219" s="171" t="s">
        <v>2592</v>
      </c>
      <c r="G219" s="169"/>
      <c r="H219" s="169"/>
      <c r="I219" s="169"/>
      <c r="J219" s="172">
        <f>BK219</f>
        <v>0</v>
      </c>
      <c r="K219" s="169"/>
      <c r="L219" s="173"/>
      <c r="M219" s="174"/>
      <c r="N219" s="175"/>
      <c r="O219" s="175"/>
      <c r="P219" s="176">
        <f>SUM(P220:P272)</f>
        <v>0</v>
      </c>
      <c r="Q219" s="175"/>
      <c r="R219" s="176">
        <f>SUM(R220:R272)</f>
        <v>0</v>
      </c>
      <c r="S219" s="175"/>
      <c r="T219" s="177">
        <f>SUM(T220:T272)</f>
        <v>0</v>
      </c>
      <c r="AR219" s="178" t="s">
        <v>81</v>
      </c>
      <c r="AT219" s="179" t="s">
        <v>70</v>
      </c>
      <c r="AU219" s="179" t="s">
        <v>71</v>
      </c>
      <c r="AY219" s="178" t="s">
        <v>141</v>
      </c>
      <c r="BK219" s="180">
        <f>SUM(BK220:BK272)</f>
        <v>0</v>
      </c>
    </row>
    <row r="220" spans="1:65" s="2" customFormat="1" ht="16.5" customHeight="1">
      <c r="A220" s="32"/>
      <c r="B220" s="33"/>
      <c r="C220" s="181" t="s">
        <v>743</v>
      </c>
      <c r="D220" s="181" t="s">
        <v>142</v>
      </c>
      <c r="E220" s="182" t="s">
        <v>2593</v>
      </c>
      <c r="F220" s="183" t="s">
        <v>2594</v>
      </c>
      <c r="G220" s="184" t="s">
        <v>221</v>
      </c>
      <c r="H220" s="185">
        <v>6</v>
      </c>
      <c r="I220" s="257"/>
      <c r="J220" s="186">
        <f t="shared" ref="J220:J251" si="60">ROUND(I220*H220,2)</f>
        <v>0</v>
      </c>
      <c r="K220" s="183" t="s">
        <v>1</v>
      </c>
      <c r="L220" s="37"/>
      <c r="M220" s="187" t="s">
        <v>1</v>
      </c>
      <c r="N220" s="188" t="s">
        <v>36</v>
      </c>
      <c r="O220" s="189">
        <v>0</v>
      </c>
      <c r="P220" s="189">
        <f t="shared" ref="P220:P251" si="61">O220*H220</f>
        <v>0</v>
      </c>
      <c r="Q220" s="189">
        <v>0</v>
      </c>
      <c r="R220" s="189">
        <f t="shared" ref="R220:R251" si="62">Q220*H220</f>
        <v>0</v>
      </c>
      <c r="S220" s="189">
        <v>0</v>
      </c>
      <c r="T220" s="190">
        <f t="shared" ref="T220:T251" si="63"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1" t="s">
        <v>181</v>
      </c>
      <c r="AT220" s="191" t="s">
        <v>142</v>
      </c>
      <c r="AU220" s="191" t="s">
        <v>79</v>
      </c>
      <c r="AY220" s="18" t="s">
        <v>141</v>
      </c>
      <c r="BE220" s="192">
        <f t="shared" ref="BE220:BE251" si="64">IF(N220="základní",J220,0)</f>
        <v>0</v>
      </c>
      <c r="BF220" s="192">
        <f t="shared" ref="BF220:BF251" si="65">IF(N220="snížená",J220,0)</f>
        <v>0</v>
      </c>
      <c r="BG220" s="192">
        <f t="shared" ref="BG220:BG251" si="66">IF(N220="zákl. přenesená",J220,0)</f>
        <v>0</v>
      </c>
      <c r="BH220" s="192">
        <f t="shared" ref="BH220:BH251" si="67">IF(N220="sníž. přenesená",J220,0)</f>
        <v>0</v>
      </c>
      <c r="BI220" s="192">
        <f t="shared" ref="BI220:BI251" si="68">IF(N220="nulová",J220,0)</f>
        <v>0</v>
      </c>
      <c r="BJ220" s="18" t="s">
        <v>79</v>
      </c>
      <c r="BK220" s="192">
        <f t="shared" ref="BK220:BK251" si="69">ROUND(I220*H220,2)</f>
        <v>0</v>
      </c>
      <c r="BL220" s="18" t="s">
        <v>181</v>
      </c>
      <c r="BM220" s="191" t="s">
        <v>1202</v>
      </c>
    </row>
    <row r="221" spans="1:65" s="2" customFormat="1" ht="16.5" customHeight="1">
      <c r="A221" s="32"/>
      <c r="B221" s="33"/>
      <c r="C221" s="181" t="s">
        <v>747</v>
      </c>
      <c r="D221" s="181" t="s">
        <v>142</v>
      </c>
      <c r="E221" s="182" t="s">
        <v>2595</v>
      </c>
      <c r="F221" s="183" t="s">
        <v>2596</v>
      </c>
      <c r="G221" s="184" t="s">
        <v>221</v>
      </c>
      <c r="H221" s="185">
        <v>46</v>
      </c>
      <c r="I221" s="257"/>
      <c r="J221" s="186">
        <f t="shared" si="60"/>
        <v>0</v>
      </c>
      <c r="K221" s="183" t="s">
        <v>1</v>
      </c>
      <c r="L221" s="37"/>
      <c r="M221" s="187" t="s">
        <v>1</v>
      </c>
      <c r="N221" s="188" t="s">
        <v>36</v>
      </c>
      <c r="O221" s="189">
        <v>0</v>
      </c>
      <c r="P221" s="189">
        <f t="shared" si="61"/>
        <v>0</v>
      </c>
      <c r="Q221" s="189">
        <v>0</v>
      </c>
      <c r="R221" s="189">
        <f t="shared" si="62"/>
        <v>0</v>
      </c>
      <c r="S221" s="189">
        <v>0</v>
      </c>
      <c r="T221" s="190">
        <f t="shared" si="6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1" t="s">
        <v>181</v>
      </c>
      <c r="AT221" s="191" t="s">
        <v>142</v>
      </c>
      <c r="AU221" s="191" t="s">
        <v>79</v>
      </c>
      <c r="AY221" s="18" t="s">
        <v>141</v>
      </c>
      <c r="BE221" s="192">
        <f t="shared" si="64"/>
        <v>0</v>
      </c>
      <c r="BF221" s="192">
        <f t="shared" si="65"/>
        <v>0</v>
      </c>
      <c r="BG221" s="192">
        <f t="shared" si="66"/>
        <v>0</v>
      </c>
      <c r="BH221" s="192">
        <f t="shared" si="67"/>
        <v>0</v>
      </c>
      <c r="BI221" s="192">
        <f t="shared" si="68"/>
        <v>0</v>
      </c>
      <c r="BJ221" s="18" t="s">
        <v>79</v>
      </c>
      <c r="BK221" s="192">
        <f t="shared" si="69"/>
        <v>0</v>
      </c>
      <c r="BL221" s="18" t="s">
        <v>181</v>
      </c>
      <c r="BM221" s="191" t="s">
        <v>1213</v>
      </c>
    </row>
    <row r="222" spans="1:65" s="2" customFormat="1" ht="16.5" customHeight="1">
      <c r="A222" s="32"/>
      <c r="B222" s="33"/>
      <c r="C222" s="181" t="s">
        <v>751</v>
      </c>
      <c r="D222" s="181" t="s">
        <v>142</v>
      </c>
      <c r="E222" s="182" t="s">
        <v>2597</v>
      </c>
      <c r="F222" s="183" t="s">
        <v>2598</v>
      </c>
      <c r="G222" s="184" t="s">
        <v>221</v>
      </c>
      <c r="H222" s="185">
        <v>20</v>
      </c>
      <c r="I222" s="257"/>
      <c r="J222" s="186">
        <f t="shared" si="60"/>
        <v>0</v>
      </c>
      <c r="K222" s="183" t="s">
        <v>1</v>
      </c>
      <c r="L222" s="37"/>
      <c r="M222" s="187" t="s">
        <v>1</v>
      </c>
      <c r="N222" s="188" t="s">
        <v>36</v>
      </c>
      <c r="O222" s="189">
        <v>0</v>
      </c>
      <c r="P222" s="189">
        <f t="shared" si="61"/>
        <v>0</v>
      </c>
      <c r="Q222" s="189">
        <v>0</v>
      </c>
      <c r="R222" s="189">
        <f t="shared" si="62"/>
        <v>0</v>
      </c>
      <c r="S222" s="189">
        <v>0</v>
      </c>
      <c r="T222" s="190">
        <f t="shared" si="6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1" t="s">
        <v>181</v>
      </c>
      <c r="AT222" s="191" t="s">
        <v>142</v>
      </c>
      <c r="AU222" s="191" t="s">
        <v>79</v>
      </c>
      <c r="AY222" s="18" t="s">
        <v>141</v>
      </c>
      <c r="BE222" s="192">
        <f t="shared" si="64"/>
        <v>0</v>
      </c>
      <c r="BF222" s="192">
        <f t="shared" si="65"/>
        <v>0</v>
      </c>
      <c r="BG222" s="192">
        <f t="shared" si="66"/>
        <v>0</v>
      </c>
      <c r="BH222" s="192">
        <f t="shared" si="67"/>
        <v>0</v>
      </c>
      <c r="BI222" s="192">
        <f t="shared" si="68"/>
        <v>0</v>
      </c>
      <c r="BJ222" s="18" t="s">
        <v>79</v>
      </c>
      <c r="BK222" s="192">
        <f t="shared" si="69"/>
        <v>0</v>
      </c>
      <c r="BL222" s="18" t="s">
        <v>181</v>
      </c>
      <c r="BM222" s="191" t="s">
        <v>1223</v>
      </c>
    </row>
    <row r="223" spans="1:65" s="2" customFormat="1" ht="16.5" customHeight="1">
      <c r="A223" s="32"/>
      <c r="B223" s="33"/>
      <c r="C223" s="181" t="s">
        <v>758</v>
      </c>
      <c r="D223" s="181" t="s">
        <v>142</v>
      </c>
      <c r="E223" s="182" t="s">
        <v>2599</v>
      </c>
      <c r="F223" s="183" t="s">
        <v>2600</v>
      </c>
      <c r="G223" s="184" t="s">
        <v>221</v>
      </c>
      <c r="H223" s="185">
        <v>20</v>
      </c>
      <c r="I223" s="257"/>
      <c r="J223" s="186">
        <f t="shared" si="60"/>
        <v>0</v>
      </c>
      <c r="K223" s="183" t="s">
        <v>1</v>
      </c>
      <c r="L223" s="37"/>
      <c r="M223" s="187" t="s">
        <v>1</v>
      </c>
      <c r="N223" s="188" t="s">
        <v>36</v>
      </c>
      <c r="O223" s="189">
        <v>0</v>
      </c>
      <c r="P223" s="189">
        <f t="shared" si="61"/>
        <v>0</v>
      </c>
      <c r="Q223" s="189">
        <v>0</v>
      </c>
      <c r="R223" s="189">
        <f t="shared" si="62"/>
        <v>0</v>
      </c>
      <c r="S223" s="189">
        <v>0</v>
      </c>
      <c r="T223" s="190">
        <f t="shared" si="6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1" t="s">
        <v>181</v>
      </c>
      <c r="AT223" s="191" t="s">
        <v>142</v>
      </c>
      <c r="AU223" s="191" t="s">
        <v>79</v>
      </c>
      <c r="AY223" s="18" t="s">
        <v>141</v>
      </c>
      <c r="BE223" s="192">
        <f t="shared" si="64"/>
        <v>0</v>
      </c>
      <c r="BF223" s="192">
        <f t="shared" si="65"/>
        <v>0</v>
      </c>
      <c r="BG223" s="192">
        <f t="shared" si="66"/>
        <v>0</v>
      </c>
      <c r="BH223" s="192">
        <f t="shared" si="67"/>
        <v>0</v>
      </c>
      <c r="BI223" s="192">
        <f t="shared" si="68"/>
        <v>0</v>
      </c>
      <c r="BJ223" s="18" t="s">
        <v>79</v>
      </c>
      <c r="BK223" s="192">
        <f t="shared" si="69"/>
        <v>0</v>
      </c>
      <c r="BL223" s="18" t="s">
        <v>181</v>
      </c>
      <c r="BM223" s="191" t="s">
        <v>1233</v>
      </c>
    </row>
    <row r="224" spans="1:65" s="2" customFormat="1" ht="16.5" customHeight="1">
      <c r="A224" s="32"/>
      <c r="B224" s="33"/>
      <c r="C224" s="181" t="s">
        <v>762</v>
      </c>
      <c r="D224" s="181" t="s">
        <v>142</v>
      </c>
      <c r="E224" s="182" t="s">
        <v>2601</v>
      </c>
      <c r="F224" s="183" t="s">
        <v>2602</v>
      </c>
      <c r="G224" s="184" t="s">
        <v>221</v>
      </c>
      <c r="H224" s="185">
        <v>67</v>
      </c>
      <c r="I224" s="257"/>
      <c r="J224" s="186">
        <f t="shared" si="60"/>
        <v>0</v>
      </c>
      <c r="K224" s="183" t="s">
        <v>1</v>
      </c>
      <c r="L224" s="37"/>
      <c r="M224" s="187" t="s">
        <v>1</v>
      </c>
      <c r="N224" s="188" t="s">
        <v>36</v>
      </c>
      <c r="O224" s="189">
        <v>0</v>
      </c>
      <c r="P224" s="189">
        <f t="shared" si="61"/>
        <v>0</v>
      </c>
      <c r="Q224" s="189">
        <v>0</v>
      </c>
      <c r="R224" s="189">
        <f t="shared" si="62"/>
        <v>0</v>
      </c>
      <c r="S224" s="189">
        <v>0</v>
      </c>
      <c r="T224" s="190">
        <f t="shared" si="6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1" t="s">
        <v>181</v>
      </c>
      <c r="AT224" s="191" t="s">
        <v>142</v>
      </c>
      <c r="AU224" s="191" t="s">
        <v>79</v>
      </c>
      <c r="AY224" s="18" t="s">
        <v>141</v>
      </c>
      <c r="BE224" s="192">
        <f t="shared" si="64"/>
        <v>0</v>
      </c>
      <c r="BF224" s="192">
        <f t="shared" si="65"/>
        <v>0</v>
      </c>
      <c r="BG224" s="192">
        <f t="shared" si="66"/>
        <v>0</v>
      </c>
      <c r="BH224" s="192">
        <f t="shared" si="67"/>
        <v>0</v>
      </c>
      <c r="BI224" s="192">
        <f t="shared" si="68"/>
        <v>0</v>
      </c>
      <c r="BJ224" s="18" t="s">
        <v>79</v>
      </c>
      <c r="BK224" s="192">
        <f t="shared" si="69"/>
        <v>0</v>
      </c>
      <c r="BL224" s="18" t="s">
        <v>181</v>
      </c>
      <c r="BM224" s="191" t="s">
        <v>1243</v>
      </c>
    </row>
    <row r="225" spans="1:65" s="2" customFormat="1" ht="16.5" customHeight="1">
      <c r="A225" s="32"/>
      <c r="B225" s="33"/>
      <c r="C225" s="181" t="s">
        <v>766</v>
      </c>
      <c r="D225" s="181" t="s">
        <v>142</v>
      </c>
      <c r="E225" s="182" t="s">
        <v>2603</v>
      </c>
      <c r="F225" s="183" t="s">
        <v>2604</v>
      </c>
      <c r="G225" s="184" t="s">
        <v>221</v>
      </c>
      <c r="H225" s="185">
        <v>1</v>
      </c>
      <c r="I225" s="257"/>
      <c r="J225" s="186">
        <f t="shared" si="60"/>
        <v>0</v>
      </c>
      <c r="K225" s="183" t="s">
        <v>1</v>
      </c>
      <c r="L225" s="37"/>
      <c r="M225" s="187" t="s">
        <v>1</v>
      </c>
      <c r="N225" s="188" t="s">
        <v>36</v>
      </c>
      <c r="O225" s="189">
        <v>0</v>
      </c>
      <c r="P225" s="189">
        <f t="shared" si="61"/>
        <v>0</v>
      </c>
      <c r="Q225" s="189">
        <v>0</v>
      </c>
      <c r="R225" s="189">
        <f t="shared" si="62"/>
        <v>0</v>
      </c>
      <c r="S225" s="189">
        <v>0</v>
      </c>
      <c r="T225" s="190">
        <f t="shared" si="6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1" t="s">
        <v>181</v>
      </c>
      <c r="AT225" s="191" t="s">
        <v>142</v>
      </c>
      <c r="AU225" s="191" t="s">
        <v>79</v>
      </c>
      <c r="AY225" s="18" t="s">
        <v>141</v>
      </c>
      <c r="BE225" s="192">
        <f t="shared" si="64"/>
        <v>0</v>
      </c>
      <c r="BF225" s="192">
        <f t="shared" si="65"/>
        <v>0</v>
      </c>
      <c r="BG225" s="192">
        <f t="shared" si="66"/>
        <v>0</v>
      </c>
      <c r="BH225" s="192">
        <f t="shared" si="67"/>
        <v>0</v>
      </c>
      <c r="BI225" s="192">
        <f t="shared" si="68"/>
        <v>0</v>
      </c>
      <c r="BJ225" s="18" t="s">
        <v>79</v>
      </c>
      <c r="BK225" s="192">
        <f t="shared" si="69"/>
        <v>0</v>
      </c>
      <c r="BL225" s="18" t="s">
        <v>181</v>
      </c>
      <c r="BM225" s="191" t="s">
        <v>1256</v>
      </c>
    </row>
    <row r="226" spans="1:65" s="2" customFormat="1" ht="16.5" customHeight="1">
      <c r="A226" s="32"/>
      <c r="B226" s="33"/>
      <c r="C226" s="181" t="s">
        <v>772</v>
      </c>
      <c r="D226" s="181" t="s">
        <v>142</v>
      </c>
      <c r="E226" s="182" t="s">
        <v>2605</v>
      </c>
      <c r="F226" s="183" t="s">
        <v>2606</v>
      </c>
      <c r="G226" s="184" t="s">
        <v>221</v>
      </c>
      <c r="H226" s="185">
        <v>15</v>
      </c>
      <c r="I226" s="257"/>
      <c r="J226" s="186">
        <f t="shared" si="60"/>
        <v>0</v>
      </c>
      <c r="K226" s="183" t="s">
        <v>1</v>
      </c>
      <c r="L226" s="37"/>
      <c r="M226" s="187" t="s">
        <v>1</v>
      </c>
      <c r="N226" s="188" t="s">
        <v>36</v>
      </c>
      <c r="O226" s="189">
        <v>0</v>
      </c>
      <c r="P226" s="189">
        <f t="shared" si="61"/>
        <v>0</v>
      </c>
      <c r="Q226" s="189">
        <v>0</v>
      </c>
      <c r="R226" s="189">
        <f t="shared" si="62"/>
        <v>0</v>
      </c>
      <c r="S226" s="189">
        <v>0</v>
      </c>
      <c r="T226" s="190">
        <f t="shared" si="6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1" t="s">
        <v>181</v>
      </c>
      <c r="AT226" s="191" t="s">
        <v>142</v>
      </c>
      <c r="AU226" s="191" t="s">
        <v>79</v>
      </c>
      <c r="AY226" s="18" t="s">
        <v>141</v>
      </c>
      <c r="BE226" s="192">
        <f t="shared" si="64"/>
        <v>0</v>
      </c>
      <c r="BF226" s="192">
        <f t="shared" si="65"/>
        <v>0</v>
      </c>
      <c r="BG226" s="192">
        <f t="shared" si="66"/>
        <v>0</v>
      </c>
      <c r="BH226" s="192">
        <f t="shared" si="67"/>
        <v>0</v>
      </c>
      <c r="BI226" s="192">
        <f t="shared" si="68"/>
        <v>0</v>
      </c>
      <c r="BJ226" s="18" t="s">
        <v>79</v>
      </c>
      <c r="BK226" s="192">
        <f t="shared" si="69"/>
        <v>0</v>
      </c>
      <c r="BL226" s="18" t="s">
        <v>181</v>
      </c>
      <c r="BM226" s="191" t="s">
        <v>1268</v>
      </c>
    </row>
    <row r="227" spans="1:65" s="2" customFormat="1" ht="16.5" customHeight="1">
      <c r="A227" s="32"/>
      <c r="B227" s="33"/>
      <c r="C227" s="181" t="s">
        <v>778</v>
      </c>
      <c r="D227" s="181" t="s">
        <v>142</v>
      </c>
      <c r="E227" s="182" t="s">
        <v>2607</v>
      </c>
      <c r="F227" s="183" t="s">
        <v>2608</v>
      </c>
      <c r="G227" s="184" t="s">
        <v>221</v>
      </c>
      <c r="H227" s="185">
        <v>13</v>
      </c>
      <c r="I227" s="257"/>
      <c r="J227" s="186">
        <f t="shared" si="60"/>
        <v>0</v>
      </c>
      <c r="K227" s="183" t="s">
        <v>1</v>
      </c>
      <c r="L227" s="37"/>
      <c r="M227" s="187" t="s">
        <v>1</v>
      </c>
      <c r="N227" s="188" t="s">
        <v>36</v>
      </c>
      <c r="O227" s="189">
        <v>0</v>
      </c>
      <c r="P227" s="189">
        <f t="shared" si="61"/>
        <v>0</v>
      </c>
      <c r="Q227" s="189">
        <v>0</v>
      </c>
      <c r="R227" s="189">
        <f t="shared" si="62"/>
        <v>0</v>
      </c>
      <c r="S227" s="189">
        <v>0</v>
      </c>
      <c r="T227" s="190">
        <f t="shared" si="6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1" t="s">
        <v>181</v>
      </c>
      <c r="AT227" s="191" t="s">
        <v>142</v>
      </c>
      <c r="AU227" s="191" t="s">
        <v>79</v>
      </c>
      <c r="AY227" s="18" t="s">
        <v>141</v>
      </c>
      <c r="BE227" s="192">
        <f t="shared" si="64"/>
        <v>0</v>
      </c>
      <c r="BF227" s="192">
        <f t="shared" si="65"/>
        <v>0</v>
      </c>
      <c r="BG227" s="192">
        <f t="shared" si="66"/>
        <v>0</v>
      </c>
      <c r="BH227" s="192">
        <f t="shared" si="67"/>
        <v>0</v>
      </c>
      <c r="BI227" s="192">
        <f t="shared" si="68"/>
        <v>0</v>
      </c>
      <c r="BJ227" s="18" t="s">
        <v>79</v>
      </c>
      <c r="BK227" s="192">
        <f t="shared" si="69"/>
        <v>0</v>
      </c>
      <c r="BL227" s="18" t="s">
        <v>181</v>
      </c>
      <c r="BM227" s="191" t="s">
        <v>1277</v>
      </c>
    </row>
    <row r="228" spans="1:65" s="2" customFormat="1" ht="16.5" customHeight="1">
      <c r="A228" s="32"/>
      <c r="B228" s="33"/>
      <c r="C228" s="181" t="s">
        <v>783</v>
      </c>
      <c r="D228" s="181" t="s">
        <v>142</v>
      </c>
      <c r="E228" s="182" t="s">
        <v>2609</v>
      </c>
      <c r="F228" s="183" t="s">
        <v>2610</v>
      </c>
      <c r="G228" s="184" t="s">
        <v>221</v>
      </c>
      <c r="H228" s="185">
        <v>10</v>
      </c>
      <c r="I228" s="257"/>
      <c r="J228" s="186">
        <f t="shared" si="60"/>
        <v>0</v>
      </c>
      <c r="K228" s="183" t="s">
        <v>1</v>
      </c>
      <c r="L228" s="37"/>
      <c r="M228" s="187" t="s">
        <v>1</v>
      </c>
      <c r="N228" s="188" t="s">
        <v>36</v>
      </c>
      <c r="O228" s="189">
        <v>0</v>
      </c>
      <c r="P228" s="189">
        <f t="shared" si="61"/>
        <v>0</v>
      </c>
      <c r="Q228" s="189">
        <v>0</v>
      </c>
      <c r="R228" s="189">
        <f t="shared" si="62"/>
        <v>0</v>
      </c>
      <c r="S228" s="189">
        <v>0</v>
      </c>
      <c r="T228" s="190">
        <f t="shared" si="63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1" t="s">
        <v>181</v>
      </c>
      <c r="AT228" s="191" t="s">
        <v>142</v>
      </c>
      <c r="AU228" s="191" t="s">
        <v>79</v>
      </c>
      <c r="AY228" s="18" t="s">
        <v>141</v>
      </c>
      <c r="BE228" s="192">
        <f t="shared" si="64"/>
        <v>0</v>
      </c>
      <c r="BF228" s="192">
        <f t="shared" si="65"/>
        <v>0</v>
      </c>
      <c r="BG228" s="192">
        <f t="shared" si="66"/>
        <v>0</v>
      </c>
      <c r="BH228" s="192">
        <f t="shared" si="67"/>
        <v>0</v>
      </c>
      <c r="BI228" s="192">
        <f t="shared" si="68"/>
        <v>0</v>
      </c>
      <c r="BJ228" s="18" t="s">
        <v>79</v>
      </c>
      <c r="BK228" s="192">
        <f t="shared" si="69"/>
        <v>0</v>
      </c>
      <c r="BL228" s="18" t="s">
        <v>181</v>
      </c>
      <c r="BM228" s="191" t="s">
        <v>1289</v>
      </c>
    </row>
    <row r="229" spans="1:65" s="2" customFormat="1" ht="16.5" customHeight="1">
      <c r="A229" s="32"/>
      <c r="B229" s="33"/>
      <c r="C229" s="181" t="s">
        <v>787</v>
      </c>
      <c r="D229" s="181" t="s">
        <v>142</v>
      </c>
      <c r="E229" s="182" t="s">
        <v>2611</v>
      </c>
      <c r="F229" s="183" t="s">
        <v>2612</v>
      </c>
      <c r="G229" s="184" t="s">
        <v>221</v>
      </c>
      <c r="H229" s="185">
        <v>4</v>
      </c>
      <c r="I229" s="257"/>
      <c r="J229" s="186">
        <f t="shared" si="60"/>
        <v>0</v>
      </c>
      <c r="K229" s="183" t="s">
        <v>1</v>
      </c>
      <c r="L229" s="37"/>
      <c r="M229" s="187" t="s">
        <v>1</v>
      </c>
      <c r="N229" s="188" t="s">
        <v>36</v>
      </c>
      <c r="O229" s="189">
        <v>0</v>
      </c>
      <c r="P229" s="189">
        <f t="shared" si="61"/>
        <v>0</v>
      </c>
      <c r="Q229" s="189">
        <v>0</v>
      </c>
      <c r="R229" s="189">
        <f t="shared" si="62"/>
        <v>0</v>
      </c>
      <c r="S229" s="189">
        <v>0</v>
      </c>
      <c r="T229" s="190">
        <f t="shared" si="6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1" t="s">
        <v>181</v>
      </c>
      <c r="AT229" s="191" t="s">
        <v>142</v>
      </c>
      <c r="AU229" s="191" t="s">
        <v>79</v>
      </c>
      <c r="AY229" s="18" t="s">
        <v>141</v>
      </c>
      <c r="BE229" s="192">
        <f t="shared" si="64"/>
        <v>0</v>
      </c>
      <c r="BF229" s="192">
        <f t="shared" si="65"/>
        <v>0</v>
      </c>
      <c r="BG229" s="192">
        <f t="shared" si="66"/>
        <v>0</v>
      </c>
      <c r="BH229" s="192">
        <f t="shared" si="67"/>
        <v>0</v>
      </c>
      <c r="BI229" s="192">
        <f t="shared" si="68"/>
        <v>0</v>
      </c>
      <c r="BJ229" s="18" t="s">
        <v>79</v>
      </c>
      <c r="BK229" s="192">
        <f t="shared" si="69"/>
        <v>0</v>
      </c>
      <c r="BL229" s="18" t="s">
        <v>181</v>
      </c>
      <c r="BM229" s="191" t="s">
        <v>1299</v>
      </c>
    </row>
    <row r="230" spans="1:65" s="2" customFormat="1" ht="16.5" customHeight="1">
      <c r="A230" s="32"/>
      <c r="B230" s="33"/>
      <c r="C230" s="181" t="s">
        <v>792</v>
      </c>
      <c r="D230" s="181" t="s">
        <v>142</v>
      </c>
      <c r="E230" s="182" t="s">
        <v>2613</v>
      </c>
      <c r="F230" s="183" t="s">
        <v>2614</v>
      </c>
      <c r="G230" s="184" t="s">
        <v>221</v>
      </c>
      <c r="H230" s="185">
        <v>1</v>
      </c>
      <c r="I230" s="257"/>
      <c r="J230" s="186">
        <f t="shared" si="60"/>
        <v>0</v>
      </c>
      <c r="K230" s="183" t="s">
        <v>1</v>
      </c>
      <c r="L230" s="37"/>
      <c r="M230" s="187" t="s">
        <v>1</v>
      </c>
      <c r="N230" s="188" t="s">
        <v>36</v>
      </c>
      <c r="O230" s="189">
        <v>0</v>
      </c>
      <c r="P230" s="189">
        <f t="shared" si="61"/>
        <v>0</v>
      </c>
      <c r="Q230" s="189">
        <v>0</v>
      </c>
      <c r="R230" s="189">
        <f t="shared" si="62"/>
        <v>0</v>
      </c>
      <c r="S230" s="189">
        <v>0</v>
      </c>
      <c r="T230" s="190">
        <f t="shared" si="6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1" t="s">
        <v>181</v>
      </c>
      <c r="AT230" s="191" t="s">
        <v>142</v>
      </c>
      <c r="AU230" s="191" t="s">
        <v>79</v>
      </c>
      <c r="AY230" s="18" t="s">
        <v>141</v>
      </c>
      <c r="BE230" s="192">
        <f t="shared" si="64"/>
        <v>0</v>
      </c>
      <c r="BF230" s="192">
        <f t="shared" si="65"/>
        <v>0</v>
      </c>
      <c r="BG230" s="192">
        <f t="shared" si="66"/>
        <v>0</v>
      </c>
      <c r="BH230" s="192">
        <f t="shared" si="67"/>
        <v>0</v>
      </c>
      <c r="BI230" s="192">
        <f t="shared" si="68"/>
        <v>0</v>
      </c>
      <c r="BJ230" s="18" t="s">
        <v>79</v>
      </c>
      <c r="BK230" s="192">
        <f t="shared" si="69"/>
        <v>0</v>
      </c>
      <c r="BL230" s="18" t="s">
        <v>181</v>
      </c>
      <c r="BM230" s="191" t="s">
        <v>1315</v>
      </c>
    </row>
    <row r="231" spans="1:65" s="2" customFormat="1" ht="16.5" customHeight="1">
      <c r="A231" s="32"/>
      <c r="B231" s="33"/>
      <c r="C231" s="181" t="s">
        <v>798</v>
      </c>
      <c r="D231" s="181" t="s">
        <v>142</v>
      </c>
      <c r="E231" s="182" t="s">
        <v>2615</v>
      </c>
      <c r="F231" s="183" t="s">
        <v>2616</v>
      </c>
      <c r="G231" s="184" t="s">
        <v>221</v>
      </c>
      <c r="H231" s="185">
        <v>1</v>
      </c>
      <c r="I231" s="257"/>
      <c r="J231" s="186">
        <f t="shared" si="60"/>
        <v>0</v>
      </c>
      <c r="K231" s="183" t="s">
        <v>1</v>
      </c>
      <c r="L231" s="37"/>
      <c r="M231" s="187" t="s">
        <v>1</v>
      </c>
      <c r="N231" s="188" t="s">
        <v>36</v>
      </c>
      <c r="O231" s="189">
        <v>0</v>
      </c>
      <c r="P231" s="189">
        <f t="shared" si="61"/>
        <v>0</v>
      </c>
      <c r="Q231" s="189">
        <v>0</v>
      </c>
      <c r="R231" s="189">
        <f t="shared" si="62"/>
        <v>0</v>
      </c>
      <c r="S231" s="189">
        <v>0</v>
      </c>
      <c r="T231" s="190">
        <f t="shared" si="6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1" t="s">
        <v>181</v>
      </c>
      <c r="AT231" s="191" t="s">
        <v>142</v>
      </c>
      <c r="AU231" s="191" t="s">
        <v>79</v>
      </c>
      <c r="AY231" s="18" t="s">
        <v>141</v>
      </c>
      <c r="BE231" s="192">
        <f t="shared" si="64"/>
        <v>0</v>
      </c>
      <c r="BF231" s="192">
        <f t="shared" si="65"/>
        <v>0</v>
      </c>
      <c r="BG231" s="192">
        <f t="shared" si="66"/>
        <v>0</v>
      </c>
      <c r="BH231" s="192">
        <f t="shared" si="67"/>
        <v>0</v>
      </c>
      <c r="BI231" s="192">
        <f t="shared" si="68"/>
        <v>0</v>
      </c>
      <c r="BJ231" s="18" t="s">
        <v>79</v>
      </c>
      <c r="BK231" s="192">
        <f t="shared" si="69"/>
        <v>0</v>
      </c>
      <c r="BL231" s="18" t="s">
        <v>181</v>
      </c>
      <c r="BM231" s="191" t="s">
        <v>1329</v>
      </c>
    </row>
    <row r="232" spans="1:65" s="2" customFormat="1" ht="16.5" customHeight="1">
      <c r="A232" s="32"/>
      <c r="B232" s="33"/>
      <c r="C232" s="181" t="s">
        <v>803</v>
      </c>
      <c r="D232" s="181" t="s">
        <v>142</v>
      </c>
      <c r="E232" s="182" t="s">
        <v>2617</v>
      </c>
      <c r="F232" s="183" t="s">
        <v>2618</v>
      </c>
      <c r="G232" s="184" t="s">
        <v>221</v>
      </c>
      <c r="H232" s="185">
        <v>5</v>
      </c>
      <c r="I232" s="257"/>
      <c r="J232" s="186">
        <f t="shared" si="60"/>
        <v>0</v>
      </c>
      <c r="K232" s="183" t="s">
        <v>1</v>
      </c>
      <c r="L232" s="37"/>
      <c r="M232" s="187" t="s">
        <v>1</v>
      </c>
      <c r="N232" s="188" t="s">
        <v>36</v>
      </c>
      <c r="O232" s="189">
        <v>0</v>
      </c>
      <c r="P232" s="189">
        <f t="shared" si="61"/>
        <v>0</v>
      </c>
      <c r="Q232" s="189">
        <v>0</v>
      </c>
      <c r="R232" s="189">
        <f t="shared" si="62"/>
        <v>0</v>
      </c>
      <c r="S232" s="189">
        <v>0</v>
      </c>
      <c r="T232" s="190">
        <f t="shared" si="6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1" t="s">
        <v>181</v>
      </c>
      <c r="AT232" s="191" t="s">
        <v>142</v>
      </c>
      <c r="AU232" s="191" t="s">
        <v>79</v>
      </c>
      <c r="AY232" s="18" t="s">
        <v>141</v>
      </c>
      <c r="BE232" s="192">
        <f t="shared" si="64"/>
        <v>0</v>
      </c>
      <c r="BF232" s="192">
        <f t="shared" si="65"/>
        <v>0</v>
      </c>
      <c r="BG232" s="192">
        <f t="shared" si="66"/>
        <v>0</v>
      </c>
      <c r="BH232" s="192">
        <f t="shared" si="67"/>
        <v>0</v>
      </c>
      <c r="BI232" s="192">
        <f t="shared" si="68"/>
        <v>0</v>
      </c>
      <c r="BJ232" s="18" t="s">
        <v>79</v>
      </c>
      <c r="BK232" s="192">
        <f t="shared" si="69"/>
        <v>0</v>
      </c>
      <c r="BL232" s="18" t="s">
        <v>181</v>
      </c>
      <c r="BM232" s="191" t="s">
        <v>1339</v>
      </c>
    </row>
    <row r="233" spans="1:65" s="2" customFormat="1" ht="21.75" customHeight="1">
      <c r="A233" s="32"/>
      <c r="B233" s="33"/>
      <c r="C233" s="181" t="s">
        <v>808</v>
      </c>
      <c r="D233" s="181" t="s">
        <v>142</v>
      </c>
      <c r="E233" s="182" t="s">
        <v>2619</v>
      </c>
      <c r="F233" s="183" t="s">
        <v>2620</v>
      </c>
      <c r="G233" s="184" t="s">
        <v>221</v>
      </c>
      <c r="H233" s="185">
        <v>23</v>
      </c>
      <c r="I233" s="257"/>
      <c r="J233" s="186">
        <f t="shared" si="60"/>
        <v>0</v>
      </c>
      <c r="K233" s="183" t="s">
        <v>1</v>
      </c>
      <c r="L233" s="37"/>
      <c r="M233" s="187" t="s">
        <v>1</v>
      </c>
      <c r="N233" s="188" t="s">
        <v>36</v>
      </c>
      <c r="O233" s="189">
        <v>0</v>
      </c>
      <c r="P233" s="189">
        <f t="shared" si="61"/>
        <v>0</v>
      </c>
      <c r="Q233" s="189">
        <v>0</v>
      </c>
      <c r="R233" s="189">
        <f t="shared" si="62"/>
        <v>0</v>
      </c>
      <c r="S233" s="189">
        <v>0</v>
      </c>
      <c r="T233" s="190">
        <f t="shared" si="6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1" t="s">
        <v>181</v>
      </c>
      <c r="AT233" s="191" t="s">
        <v>142</v>
      </c>
      <c r="AU233" s="191" t="s">
        <v>79</v>
      </c>
      <c r="AY233" s="18" t="s">
        <v>141</v>
      </c>
      <c r="BE233" s="192">
        <f t="shared" si="64"/>
        <v>0</v>
      </c>
      <c r="BF233" s="192">
        <f t="shared" si="65"/>
        <v>0</v>
      </c>
      <c r="BG233" s="192">
        <f t="shared" si="66"/>
        <v>0</v>
      </c>
      <c r="BH233" s="192">
        <f t="shared" si="67"/>
        <v>0</v>
      </c>
      <c r="BI233" s="192">
        <f t="shared" si="68"/>
        <v>0</v>
      </c>
      <c r="BJ233" s="18" t="s">
        <v>79</v>
      </c>
      <c r="BK233" s="192">
        <f t="shared" si="69"/>
        <v>0</v>
      </c>
      <c r="BL233" s="18" t="s">
        <v>181</v>
      </c>
      <c r="BM233" s="191" t="s">
        <v>1355</v>
      </c>
    </row>
    <row r="234" spans="1:65" s="2" customFormat="1" ht="16.5" customHeight="1">
      <c r="A234" s="32"/>
      <c r="B234" s="33"/>
      <c r="C234" s="181" t="s">
        <v>815</v>
      </c>
      <c r="D234" s="181" t="s">
        <v>142</v>
      </c>
      <c r="E234" s="182" t="s">
        <v>2621</v>
      </c>
      <c r="F234" s="183" t="s">
        <v>2622</v>
      </c>
      <c r="G234" s="184" t="s">
        <v>221</v>
      </c>
      <c r="H234" s="185">
        <v>1</v>
      </c>
      <c r="I234" s="257"/>
      <c r="J234" s="186">
        <f t="shared" si="60"/>
        <v>0</v>
      </c>
      <c r="K234" s="183" t="s">
        <v>1</v>
      </c>
      <c r="L234" s="37"/>
      <c r="M234" s="187" t="s">
        <v>1</v>
      </c>
      <c r="N234" s="188" t="s">
        <v>36</v>
      </c>
      <c r="O234" s="189">
        <v>0</v>
      </c>
      <c r="P234" s="189">
        <f t="shared" si="61"/>
        <v>0</v>
      </c>
      <c r="Q234" s="189">
        <v>0</v>
      </c>
      <c r="R234" s="189">
        <f t="shared" si="62"/>
        <v>0</v>
      </c>
      <c r="S234" s="189">
        <v>0</v>
      </c>
      <c r="T234" s="190">
        <f t="shared" si="6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1" t="s">
        <v>181</v>
      </c>
      <c r="AT234" s="191" t="s">
        <v>142</v>
      </c>
      <c r="AU234" s="191" t="s">
        <v>79</v>
      </c>
      <c r="AY234" s="18" t="s">
        <v>141</v>
      </c>
      <c r="BE234" s="192">
        <f t="shared" si="64"/>
        <v>0</v>
      </c>
      <c r="BF234" s="192">
        <f t="shared" si="65"/>
        <v>0</v>
      </c>
      <c r="BG234" s="192">
        <f t="shared" si="66"/>
        <v>0</v>
      </c>
      <c r="BH234" s="192">
        <f t="shared" si="67"/>
        <v>0</v>
      </c>
      <c r="BI234" s="192">
        <f t="shared" si="68"/>
        <v>0</v>
      </c>
      <c r="BJ234" s="18" t="s">
        <v>79</v>
      </c>
      <c r="BK234" s="192">
        <f t="shared" si="69"/>
        <v>0</v>
      </c>
      <c r="BL234" s="18" t="s">
        <v>181</v>
      </c>
      <c r="BM234" s="191" t="s">
        <v>1366</v>
      </c>
    </row>
    <row r="235" spans="1:65" s="2" customFormat="1" ht="16.5" customHeight="1">
      <c r="A235" s="32"/>
      <c r="B235" s="33"/>
      <c r="C235" s="181" t="s">
        <v>819</v>
      </c>
      <c r="D235" s="181" t="s">
        <v>142</v>
      </c>
      <c r="E235" s="182" t="s">
        <v>2623</v>
      </c>
      <c r="F235" s="183" t="s">
        <v>2624</v>
      </c>
      <c r="G235" s="184" t="s">
        <v>221</v>
      </c>
      <c r="H235" s="185">
        <v>10</v>
      </c>
      <c r="I235" s="257"/>
      <c r="J235" s="186">
        <f t="shared" si="60"/>
        <v>0</v>
      </c>
      <c r="K235" s="183" t="s">
        <v>1</v>
      </c>
      <c r="L235" s="37"/>
      <c r="M235" s="187" t="s">
        <v>1</v>
      </c>
      <c r="N235" s="188" t="s">
        <v>36</v>
      </c>
      <c r="O235" s="189">
        <v>0</v>
      </c>
      <c r="P235" s="189">
        <f t="shared" si="61"/>
        <v>0</v>
      </c>
      <c r="Q235" s="189">
        <v>0</v>
      </c>
      <c r="R235" s="189">
        <f t="shared" si="62"/>
        <v>0</v>
      </c>
      <c r="S235" s="189">
        <v>0</v>
      </c>
      <c r="T235" s="190">
        <f t="shared" si="6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1" t="s">
        <v>181</v>
      </c>
      <c r="AT235" s="191" t="s">
        <v>142</v>
      </c>
      <c r="AU235" s="191" t="s">
        <v>79</v>
      </c>
      <c r="AY235" s="18" t="s">
        <v>141</v>
      </c>
      <c r="BE235" s="192">
        <f t="shared" si="64"/>
        <v>0</v>
      </c>
      <c r="BF235" s="192">
        <f t="shared" si="65"/>
        <v>0</v>
      </c>
      <c r="BG235" s="192">
        <f t="shared" si="66"/>
        <v>0</v>
      </c>
      <c r="BH235" s="192">
        <f t="shared" si="67"/>
        <v>0</v>
      </c>
      <c r="BI235" s="192">
        <f t="shared" si="68"/>
        <v>0</v>
      </c>
      <c r="BJ235" s="18" t="s">
        <v>79</v>
      </c>
      <c r="BK235" s="192">
        <f t="shared" si="69"/>
        <v>0</v>
      </c>
      <c r="BL235" s="18" t="s">
        <v>181</v>
      </c>
      <c r="BM235" s="191" t="s">
        <v>1382</v>
      </c>
    </row>
    <row r="236" spans="1:65" s="2" customFormat="1" ht="16.5" customHeight="1">
      <c r="A236" s="32"/>
      <c r="B236" s="33"/>
      <c r="C236" s="181" t="s">
        <v>823</v>
      </c>
      <c r="D236" s="181" t="s">
        <v>142</v>
      </c>
      <c r="E236" s="182" t="s">
        <v>2625</v>
      </c>
      <c r="F236" s="183" t="s">
        <v>2626</v>
      </c>
      <c r="G236" s="184" t="s">
        <v>221</v>
      </c>
      <c r="H236" s="185">
        <v>5</v>
      </c>
      <c r="I236" s="257"/>
      <c r="J236" s="186">
        <f t="shared" si="60"/>
        <v>0</v>
      </c>
      <c r="K236" s="183" t="s">
        <v>1</v>
      </c>
      <c r="L236" s="37"/>
      <c r="M236" s="187" t="s">
        <v>1</v>
      </c>
      <c r="N236" s="188" t="s">
        <v>36</v>
      </c>
      <c r="O236" s="189">
        <v>0</v>
      </c>
      <c r="P236" s="189">
        <f t="shared" si="61"/>
        <v>0</v>
      </c>
      <c r="Q236" s="189">
        <v>0</v>
      </c>
      <c r="R236" s="189">
        <f t="shared" si="62"/>
        <v>0</v>
      </c>
      <c r="S236" s="189">
        <v>0</v>
      </c>
      <c r="T236" s="190">
        <f t="shared" si="6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1" t="s">
        <v>181</v>
      </c>
      <c r="AT236" s="191" t="s">
        <v>142</v>
      </c>
      <c r="AU236" s="191" t="s">
        <v>79</v>
      </c>
      <c r="AY236" s="18" t="s">
        <v>141</v>
      </c>
      <c r="BE236" s="192">
        <f t="shared" si="64"/>
        <v>0</v>
      </c>
      <c r="BF236" s="192">
        <f t="shared" si="65"/>
        <v>0</v>
      </c>
      <c r="BG236" s="192">
        <f t="shared" si="66"/>
        <v>0</v>
      </c>
      <c r="BH236" s="192">
        <f t="shared" si="67"/>
        <v>0</v>
      </c>
      <c r="BI236" s="192">
        <f t="shared" si="68"/>
        <v>0</v>
      </c>
      <c r="BJ236" s="18" t="s">
        <v>79</v>
      </c>
      <c r="BK236" s="192">
        <f t="shared" si="69"/>
        <v>0</v>
      </c>
      <c r="BL236" s="18" t="s">
        <v>181</v>
      </c>
      <c r="BM236" s="191" t="s">
        <v>1392</v>
      </c>
    </row>
    <row r="237" spans="1:65" s="2" customFormat="1" ht="16.5" customHeight="1">
      <c r="A237" s="32"/>
      <c r="B237" s="33"/>
      <c r="C237" s="181" t="s">
        <v>828</v>
      </c>
      <c r="D237" s="181" t="s">
        <v>142</v>
      </c>
      <c r="E237" s="182" t="s">
        <v>2627</v>
      </c>
      <c r="F237" s="183" t="s">
        <v>2628</v>
      </c>
      <c r="G237" s="184" t="s">
        <v>221</v>
      </c>
      <c r="H237" s="185">
        <v>5</v>
      </c>
      <c r="I237" s="257"/>
      <c r="J237" s="186">
        <f t="shared" si="60"/>
        <v>0</v>
      </c>
      <c r="K237" s="183" t="s">
        <v>1</v>
      </c>
      <c r="L237" s="37"/>
      <c r="M237" s="187" t="s">
        <v>1</v>
      </c>
      <c r="N237" s="188" t="s">
        <v>36</v>
      </c>
      <c r="O237" s="189">
        <v>0</v>
      </c>
      <c r="P237" s="189">
        <f t="shared" si="61"/>
        <v>0</v>
      </c>
      <c r="Q237" s="189">
        <v>0</v>
      </c>
      <c r="R237" s="189">
        <f t="shared" si="62"/>
        <v>0</v>
      </c>
      <c r="S237" s="189">
        <v>0</v>
      </c>
      <c r="T237" s="190">
        <f t="shared" si="6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1" t="s">
        <v>181</v>
      </c>
      <c r="AT237" s="191" t="s">
        <v>142</v>
      </c>
      <c r="AU237" s="191" t="s">
        <v>79</v>
      </c>
      <c r="AY237" s="18" t="s">
        <v>141</v>
      </c>
      <c r="BE237" s="192">
        <f t="shared" si="64"/>
        <v>0</v>
      </c>
      <c r="BF237" s="192">
        <f t="shared" si="65"/>
        <v>0</v>
      </c>
      <c r="BG237" s="192">
        <f t="shared" si="66"/>
        <v>0</v>
      </c>
      <c r="BH237" s="192">
        <f t="shared" si="67"/>
        <v>0</v>
      </c>
      <c r="BI237" s="192">
        <f t="shared" si="68"/>
        <v>0</v>
      </c>
      <c r="BJ237" s="18" t="s">
        <v>79</v>
      </c>
      <c r="BK237" s="192">
        <f t="shared" si="69"/>
        <v>0</v>
      </c>
      <c r="BL237" s="18" t="s">
        <v>181</v>
      </c>
      <c r="BM237" s="191" t="s">
        <v>1403</v>
      </c>
    </row>
    <row r="238" spans="1:65" s="2" customFormat="1" ht="16.5" customHeight="1">
      <c r="A238" s="32"/>
      <c r="B238" s="33"/>
      <c r="C238" s="181" t="s">
        <v>832</v>
      </c>
      <c r="D238" s="181" t="s">
        <v>142</v>
      </c>
      <c r="E238" s="182" t="s">
        <v>2629</v>
      </c>
      <c r="F238" s="183" t="s">
        <v>2630</v>
      </c>
      <c r="G238" s="184" t="s">
        <v>221</v>
      </c>
      <c r="H238" s="185">
        <v>4</v>
      </c>
      <c r="I238" s="257"/>
      <c r="J238" s="186">
        <f t="shared" si="60"/>
        <v>0</v>
      </c>
      <c r="K238" s="183" t="s">
        <v>1</v>
      </c>
      <c r="L238" s="37"/>
      <c r="M238" s="187" t="s">
        <v>1</v>
      </c>
      <c r="N238" s="188" t="s">
        <v>36</v>
      </c>
      <c r="O238" s="189">
        <v>0</v>
      </c>
      <c r="P238" s="189">
        <f t="shared" si="61"/>
        <v>0</v>
      </c>
      <c r="Q238" s="189">
        <v>0</v>
      </c>
      <c r="R238" s="189">
        <f t="shared" si="62"/>
        <v>0</v>
      </c>
      <c r="S238" s="189">
        <v>0</v>
      </c>
      <c r="T238" s="190">
        <f t="shared" si="6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1" t="s">
        <v>181</v>
      </c>
      <c r="AT238" s="191" t="s">
        <v>142</v>
      </c>
      <c r="AU238" s="191" t="s">
        <v>79</v>
      </c>
      <c r="AY238" s="18" t="s">
        <v>141</v>
      </c>
      <c r="BE238" s="192">
        <f t="shared" si="64"/>
        <v>0</v>
      </c>
      <c r="BF238" s="192">
        <f t="shared" si="65"/>
        <v>0</v>
      </c>
      <c r="BG238" s="192">
        <f t="shared" si="66"/>
        <v>0</v>
      </c>
      <c r="BH238" s="192">
        <f t="shared" si="67"/>
        <v>0</v>
      </c>
      <c r="BI238" s="192">
        <f t="shared" si="68"/>
        <v>0</v>
      </c>
      <c r="BJ238" s="18" t="s">
        <v>79</v>
      </c>
      <c r="BK238" s="192">
        <f t="shared" si="69"/>
        <v>0</v>
      </c>
      <c r="BL238" s="18" t="s">
        <v>181</v>
      </c>
      <c r="BM238" s="191" t="s">
        <v>1411</v>
      </c>
    </row>
    <row r="239" spans="1:65" s="2" customFormat="1" ht="16.5" customHeight="1">
      <c r="A239" s="32"/>
      <c r="B239" s="33"/>
      <c r="C239" s="181" t="s">
        <v>839</v>
      </c>
      <c r="D239" s="181" t="s">
        <v>142</v>
      </c>
      <c r="E239" s="182" t="s">
        <v>2631</v>
      </c>
      <c r="F239" s="183" t="s">
        <v>2632</v>
      </c>
      <c r="G239" s="184" t="s">
        <v>221</v>
      </c>
      <c r="H239" s="185">
        <v>3</v>
      </c>
      <c r="I239" s="257"/>
      <c r="J239" s="186">
        <f t="shared" si="60"/>
        <v>0</v>
      </c>
      <c r="K239" s="183" t="s">
        <v>1</v>
      </c>
      <c r="L239" s="37"/>
      <c r="M239" s="187" t="s">
        <v>1</v>
      </c>
      <c r="N239" s="188" t="s">
        <v>36</v>
      </c>
      <c r="O239" s="189">
        <v>0</v>
      </c>
      <c r="P239" s="189">
        <f t="shared" si="61"/>
        <v>0</v>
      </c>
      <c r="Q239" s="189">
        <v>0</v>
      </c>
      <c r="R239" s="189">
        <f t="shared" si="62"/>
        <v>0</v>
      </c>
      <c r="S239" s="189">
        <v>0</v>
      </c>
      <c r="T239" s="190">
        <f t="shared" si="6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1" t="s">
        <v>181</v>
      </c>
      <c r="AT239" s="191" t="s">
        <v>142</v>
      </c>
      <c r="AU239" s="191" t="s">
        <v>79</v>
      </c>
      <c r="AY239" s="18" t="s">
        <v>141</v>
      </c>
      <c r="BE239" s="192">
        <f t="shared" si="64"/>
        <v>0</v>
      </c>
      <c r="BF239" s="192">
        <f t="shared" si="65"/>
        <v>0</v>
      </c>
      <c r="BG239" s="192">
        <f t="shared" si="66"/>
        <v>0</v>
      </c>
      <c r="BH239" s="192">
        <f t="shared" si="67"/>
        <v>0</v>
      </c>
      <c r="BI239" s="192">
        <f t="shared" si="68"/>
        <v>0</v>
      </c>
      <c r="BJ239" s="18" t="s">
        <v>79</v>
      </c>
      <c r="BK239" s="192">
        <f t="shared" si="69"/>
        <v>0</v>
      </c>
      <c r="BL239" s="18" t="s">
        <v>181</v>
      </c>
      <c r="BM239" s="191" t="s">
        <v>1419</v>
      </c>
    </row>
    <row r="240" spans="1:65" s="2" customFormat="1" ht="16.5" customHeight="1">
      <c r="A240" s="32"/>
      <c r="B240" s="33"/>
      <c r="C240" s="181" t="s">
        <v>843</v>
      </c>
      <c r="D240" s="181" t="s">
        <v>142</v>
      </c>
      <c r="E240" s="182" t="s">
        <v>2633</v>
      </c>
      <c r="F240" s="183" t="s">
        <v>2634</v>
      </c>
      <c r="G240" s="184" t="s">
        <v>221</v>
      </c>
      <c r="H240" s="185">
        <v>2</v>
      </c>
      <c r="I240" s="257"/>
      <c r="J240" s="186">
        <f t="shared" si="60"/>
        <v>0</v>
      </c>
      <c r="K240" s="183" t="s">
        <v>1</v>
      </c>
      <c r="L240" s="37"/>
      <c r="M240" s="187" t="s">
        <v>1</v>
      </c>
      <c r="N240" s="188" t="s">
        <v>36</v>
      </c>
      <c r="O240" s="189">
        <v>0</v>
      </c>
      <c r="P240" s="189">
        <f t="shared" si="61"/>
        <v>0</v>
      </c>
      <c r="Q240" s="189">
        <v>0</v>
      </c>
      <c r="R240" s="189">
        <f t="shared" si="62"/>
        <v>0</v>
      </c>
      <c r="S240" s="189">
        <v>0</v>
      </c>
      <c r="T240" s="190">
        <f t="shared" si="6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1" t="s">
        <v>181</v>
      </c>
      <c r="AT240" s="191" t="s">
        <v>142</v>
      </c>
      <c r="AU240" s="191" t="s">
        <v>79</v>
      </c>
      <c r="AY240" s="18" t="s">
        <v>141</v>
      </c>
      <c r="BE240" s="192">
        <f t="shared" si="64"/>
        <v>0</v>
      </c>
      <c r="BF240" s="192">
        <f t="shared" si="65"/>
        <v>0</v>
      </c>
      <c r="BG240" s="192">
        <f t="shared" si="66"/>
        <v>0</v>
      </c>
      <c r="BH240" s="192">
        <f t="shared" si="67"/>
        <v>0</v>
      </c>
      <c r="BI240" s="192">
        <f t="shared" si="68"/>
        <v>0</v>
      </c>
      <c r="BJ240" s="18" t="s">
        <v>79</v>
      </c>
      <c r="BK240" s="192">
        <f t="shared" si="69"/>
        <v>0</v>
      </c>
      <c r="BL240" s="18" t="s">
        <v>181</v>
      </c>
      <c r="BM240" s="191" t="s">
        <v>1427</v>
      </c>
    </row>
    <row r="241" spans="1:65" s="2" customFormat="1" ht="16.5" customHeight="1">
      <c r="A241" s="32"/>
      <c r="B241" s="33"/>
      <c r="C241" s="181" t="s">
        <v>850</v>
      </c>
      <c r="D241" s="181" t="s">
        <v>142</v>
      </c>
      <c r="E241" s="182" t="s">
        <v>2635</v>
      </c>
      <c r="F241" s="183" t="s">
        <v>2636</v>
      </c>
      <c r="G241" s="184" t="s">
        <v>221</v>
      </c>
      <c r="H241" s="185">
        <v>3</v>
      </c>
      <c r="I241" s="257"/>
      <c r="J241" s="186">
        <f t="shared" si="60"/>
        <v>0</v>
      </c>
      <c r="K241" s="183" t="s">
        <v>1</v>
      </c>
      <c r="L241" s="37"/>
      <c r="M241" s="187" t="s">
        <v>1</v>
      </c>
      <c r="N241" s="188" t="s">
        <v>36</v>
      </c>
      <c r="O241" s="189">
        <v>0</v>
      </c>
      <c r="P241" s="189">
        <f t="shared" si="61"/>
        <v>0</v>
      </c>
      <c r="Q241" s="189">
        <v>0</v>
      </c>
      <c r="R241" s="189">
        <f t="shared" si="62"/>
        <v>0</v>
      </c>
      <c r="S241" s="189">
        <v>0</v>
      </c>
      <c r="T241" s="190">
        <f t="shared" si="6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1" t="s">
        <v>181</v>
      </c>
      <c r="AT241" s="191" t="s">
        <v>142</v>
      </c>
      <c r="AU241" s="191" t="s">
        <v>79</v>
      </c>
      <c r="AY241" s="18" t="s">
        <v>141</v>
      </c>
      <c r="BE241" s="192">
        <f t="shared" si="64"/>
        <v>0</v>
      </c>
      <c r="BF241" s="192">
        <f t="shared" si="65"/>
        <v>0</v>
      </c>
      <c r="BG241" s="192">
        <f t="shared" si="66"/>
        <v>0</v>
      </c>
      <c r="BH241" s="192">
        <f t="shared" si="67"/>
        <v>0</v>
      </c>
      <c r="BI241" s="192">
        <f t="shared" si="68"/>
        <v>0</v>
      </c>
      <c r="BJ241" s="18" t="s">
        <v>79</v>
      </c>
      <c r="BK241" s="192">
        <f t="shared" si="69"/>
        <v>0</v>
      </c>
      <c r="BL241" s="18" t="s">
        <v>181</v>
      </c>
      <c r="BM241" s="191" t="s">
        <v>1435</v>
      </c>
    </row>
    <row r="242" spans="1:65" s="2" customFormat="1" ht="16.5" customHeight="1">
      <c r="A242" s="32"/>
      <c r="B242" s="33"/>
      <c r="C242" s="181" t="s">
        <v>862</v>
      </c>
      <c r="D242" s="181" t="s">
        <v>142</v>
      </c>
      <c r="E242" s="182" t="s">
        <v>2637</v>
      </c>
      <c r="F242" s="183" t="s">
        <v>2638</v>
      </c>
      <c r="G242" s="184" t="s">
        <v>221</v>
      </c>
      <c r="H242" s="185">
        <v>4</v>
      </c>
      <c r="I242" s="257"/>
      <c r="J242" s="186">
        <f t="shared" si="60"/>
        <v>0</v>
      </c>
      <c r="K242" s="183" t="s">
        <v>1</v>
      </c>
      <c r="L242" s="37"/>
      <c r="M242" s="187" t="s">
        <v>1</v>
      </c>
      <c r="N242" s="188" t="s">
        <v>36</v>
      </c>
      <c r="O242" s="189">
        <v>0</v>
      </c>
      <c r="P242" s="189">
        <f t="shared" si="61"/>
        <v>0</v>
      </c>
      <c r="Q242" s="189">
        <v>0</v>
      </c>
      <c r="R242" s="189">
        <f t="shared" si="62"/>
        <v>0</v>
      </c>
      <c r="S242" s="189">
        <v>0</v>
      </c>
      <c r="T242" s="190">
        <f t="shared" si="6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1" t="s">
        <v>181</v>
      </c>
      <c r="AT242" s="191" t="s">
        <v>142</v>
      </c>
      <c r="AU242" s="191" t="s">
        <v>79</v>
      </c>
      <c r="AY242" s="18" t="s">
        <v>141</v>
      </c>
      <c r="BE242" s="192">
        <f t="shared" si="64"/>
        <v>0</v>
      </c>
      <c r="BF242" s="192">
        <f t="shared" si="65"/>
        <v>0</v>
      </c>
      <c r="BG242" s="192">
        <f t="shared" si="66"/>
        <v>0</v>
      </c>
      <c r="BH242" s="192">
        <f t="shared" si="67"/>
        <v>0</v>
      </c>
      <c r="BI242" s="192">
        <f t="shared" si="68"/>
        <v>0</v>
      </c>
      <c r="BJ242" s="18" t="s">
        <v>79</v>
      </c>
      <c r="BK242" s="192">
        <f t="shared" si="69"/>
        <v>0</v>
      </c>
      <c r="BL242" s="18" t="s">
        <v>181</v>
      </c>
      <c r="BM242" s="191" t="s">
        <v>1445</v>
      </c>
    </row>
    <row r="243" spans="1:65" s="2" customFormat="1" ht="16.5" customHeight="1">
      <c r="A243" s="32"/>
      <c r="B243" s="33"/>
      <c r="C243" s="181" t="s">
        <v>866</v>
      </c>
      <c r="D243" s="181" t="s">
        <v>142</v>
      </c>
      <c r="E243" s="182" t="s">
        <v>2639</v>
      </c>
      <c r="F243" s="183" t="s">
        <v>2640</v>
      </c>
      <c r="G243" s="184" t="s">
        <v>221</v>
      </c>
      <c r="H243" s="185">
        <v>4</v>
      </c>
      <c r="I243" s="257"/>
      <c r="J243" s="186">
        <f t="shared" si="60"/>
        <v>0</v>
      </c>
      <c r="K243" s="183" t="s">
        <v>1</v>
      </c>
      <c r="L243" s="37"/>
      <c r="M243" s="187" t="s">
        <v>1</v>
      </c>
      <c r="N243" s="188" t="s">
        <v>36</v>
      </c>
      <c r="O243" s="189">
        <v>0</v>
      </c>
      <c r="P243" s="189">
        <f t="shared" si="61"/>
        <v>0</v>
      </c>
      <c r="Q243" s="189">
        <v>0</v>
      </c>
      <c r="R243" s="189">
        <f t="shared" si="62"/>
        <v>0</v>
      </c>
      <c r="S243" s="189">
        <v>0</v>
      </c>
      <c r="T243" s="190">
        <f t="shared" si="6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1" t="s">
        <v>181</v>
      </c>
      <c r="AT243" s="191" t="s">
        <v>142</v>
      </c>
      <c r="AU243" s="191" t="s">
        <v>79</v>
      </c>
      <c r="AY243" s="18" t="s">
        <v>141</v>
      </c>
      <c r="BE243" s="192">
        <f t="shared" si="64"/>
        <v>0</v>
      </c>
      <c r="BF243" s="192">
        <f t="shared" si="65"/>
        <v>0</v>
      </c>
      <c r="BG243" s="192">
        <f t="shared" si="66"/>
        <v>0</v>
      </c>
      <c r="BH243" s="192">
        <f t="shared" si="67"/>
        <v>0</v>
      </c>
      <c r="BI243" s="192">
        <f t="shared" si="68"/>
        <v>0</v>
      </c>
      <c r="BJ243" s="18" t="s">
        <v>79</v>
      </c>
      <c r="BK243" s="192">
        <f t="shared" si="69"/>
        <v>0</v>
      </c>
      <c r="BL243" s="18" t="s">
        <v>181</v>
      </c>
      <c r="BM243" s="191" t="s">
        <v>1455</v>
      </c>
    </row>
    <row r="244" spans="1:65" s="2" customFormat="1" ht="16.5" customHeight="1">
      <c r="A244" s="32"/>
      <c r="B244" s="33"/>
      <c r="C244" s="181" t="s">
        <v>872</v>
      </c>
      <c r="D244" s="181" t="s">
        <v>142</v>
      </c>
      <c r="E244" s="182" t="s">
        <v>2641</v>
      </c>
      <c r="F244" s="183" t="s">
        <v>2642</v>
      </c>
      <c r="G244" s="184" t="s">
        <v>221</v>
      </c>
      <c r="H244" s="185">
        <v>23</v>
      </c>
      <c r="I244" s="257"/>
      <c r="J244" s="186">
        <f t="shared" si="60"/>
        <v>0</v>
      </c>
      <c r="K244" s="183" t="s">
        <v>1</v>
      </c>
      <c r="L244" s="37"/>
      <c r="M244" s="187" t="s">
        <v>1</v>
      </c>
      <c r="N244" s="188" t="s">
        <v>36</v>
      </c>
      <c r="O244" s="189">
        <v>0</v>
      </c>
      <c r="P244" s="189">
        <f t="shared" si="61"/>
        <v>0</v>
      </c>
      <c r="Q244" s="189">
        <v>0</v>
      </c>
      <c r="R244" s="189">
        <f t="shared" si="62"/>
        <v>0</v>
      </c>
      <c r="S244" s="189">
        <v>0</v>
      </c>
      <c r="T244" s="190">
        <f t="shared" si="6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1" t="s">
        <v>181</v>
      </c>
      <c r="AT244" s="191" t="s">
        <v>142</v>
      </c>
      <c r="AU244" s="191" t="s">
        <v>79</v>
      </c>
      <c r="AY244" s="18" t="s">
        <v>141</v>
      </c>
      <c r="BE244" s="192">
        <f t="shared" si="64"/>
        <v>0</v>
      </c>
      <c r="BF244" s="192">
        <f t="shared" si="65"/>
        <v>0</v>
      </c>
      <c r="BG244" s="192">
        <f t="shared" si="66"/>
        <v>0</v>
      </c>
      <c r="BH244" s="192">
        <f t="shared" si="67"/>
        <v>0</v>
      </c>
      <c r="BI244" s="192">
        <f t="shared" si="68"/>
        <v>0</v>
      </c>
      <c r="BJ244" s="18" t="s">
        <v>79</v>
      </c>
      <c r="BK244" s="192">
        <f t="shared" si="69"/>
        <v>0</v>
      </c>
      <c r="BL244" s="18" t="s">
        <v>181</v>
      </c>
      <c r="BM244" s="191" t="s">
        <v>1470</v>
      </c>
    </row>
    <row r="245" spans="1:65" s="2" customFormat="1" ht="16.5" customHeight="1">
      <c r="A245" s="32"/>
      <c r="B245" s="33"/>
      <c r="C245" s="181" t="s">
        <v>881</v>
      </c>
      <c r="D245" s="181" t="s">
        <v>142</v>
      </c>
      <c r="E245" s="182" t="s">
        <v>2643</v>
      </c>
      <c r="F245" s="183" t="s">
        <v>2644</v>
      </c>
      <c r="G245" s="184" t="s">
        <v>221</v>
      </c>
      <c r="H245" s="185">
        <v>4</v>
      </c>
      <c r="I245" s="257"/>
      <c r="J245" s="186">
        <f t="shared" si="60"/>
        <v>0</v>
      </c>
      <c r="K245" s="183" t="s">
        <v>1</v>
      </c>
      <c r="L245" s="37"/>
      <c r="M245" s="187" t="s">
        <v>1</v>
      </c>
      <c r="N245" s="188" t="s">
        <v>36</v>
      </c>
      <c r="O245" s="189">
        <v>0</v>
      </c>
      <c r="P245" s="189">
        <f t="shared" si="61"/>
        <v>0</v>
      </c>
      <c r="Q245" s="189">
        <v>0</v>
      </c>
      <c r="R245" s="189">
        <f t="shared" si="62"/>
        <v>0</v>
      </c>
      <c r="S245" s="189">
        <v>0</v>
      </c>
      <c r="T245" s="190">
        <f t="shared" si="6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1" t="s">
        <v>181</v>
      </c>
      <c r="AT245" s="191" t="s">
        <v>142</v>
      </c>
      <c r="AU245" s="191" t="s">
        <v>79</v>
      </c>
      <c r="AY245" s="18" t="s">
        <v>141</v>
      </c>
      <c r="BE245" s="192">
        <f t="shared" si="64"/>
        <v>0</v>
      </c>
      <c r="BF245" s="192">
        <f t="shared" si="65"/>
        <v>0</v>
      </c>
      <c r="BG245" s="192">
        <f t="shared" si="66"/>
        <v>0</v>
      </c>
      <c r="BH245" s="192">
        <f t="shared" si="67"/>
        <v>0</v>
      </c>
      <c r="BI245" s="192">
        <f t="shared" si="68"/>
        <v>0</v>
      </c>
      <c r="BJ245" s="18" t="s">
        <v>79</v>
      </c>
      <c r="BK245" s="192">
        <f t="shared" si="69"/>
        <v>0</v>
      </c>
      <c r="BL245" s="18" t="s">
        <v>181</v>
      </c>
      <c r="BM245" s="191" t="s">
        <v>1480</v>
      </c>
    </row>
    <row r="246" spans="1:65" s="2" customFormat="1" ht="16.5" customHeight="1">
      <c r="A246" s="32"/>
      <c r="B246" s="33"/>
      <c r="C246" s="181" t="s">
        <v>895</v>
      </c>
      <c r="D246" s="181" t="s">
        <v>142</v>
      </c>
      <c r="E246" s="182" t="s">
        <v>2645</v>
      </c>
      <c r="F246" s="183" t="s">
        <v>2646</v>
      </c>
      <c r="G246" s="184" t="s">
        <v>221</v>
      </c>
      <c r="H246" s="185">
        <v>42</v>
      </c>
      <c r="I246" s="257"/>
      <c r="J246" s="186">
        <f t="shared" si="60"/>
        <v>0</v>
      </c>
      <c r="K246" s="183" t="s">
        <v>1</v>
      </c>
      <c r="L246" s="37"/>
      <c r="M246" s="187" t="s">
        <v>1</v>
      </c>
      <c r="N246" s="188" t="s">
        <v>36</v>
      </c>
      <c r="O246" s="189">
        <v>0</v>
      </c>
      <c r="P246" s="189">
        <f t="shared" si="61"/>
        <v>0</v>
      </c>
      <c r="Q246" s="189">
        <v>0</v>
      </c>
      <c r="R246" s="189">
        <f t="shared" si="62"/>
        <v>0</v>
      </c>
      <c r="S246" s="189">
        <v>0</v>
      </c>
      <c r="T246" s="190">
        <f t="shared" si="6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1" t="s">
        <v>181</v>
      </c>
      <c r="AT246" s="191" t="s">
        <v>142</v>
      </c>
      <c r="AU246" s="191" t="s">
        <v>79</v>
      </c>
      <c r="AY246" s="18" t="s">
        <v>141</v>
      </c>
      <c r="BE246" s="192">
        <f t="shared" si="64"/>
        <v>0</v>
      </c>
      <c r="BF246" s="192">
        <f t="shared" si="65"/>
        <v>0</v>
      </c>
      <c r="BG246" s="192">
        <f t="shared" si="66"/>
        <v>0</v>
      </c>
      <c r="BH246" s="192">
        <f t="shared" si="67"/>
        <v>0</v>
      </c>
      <c r="BI246" s="192">
        <f t="shared" si="68"/>
        <v>0</v>
      </c>
      <c r="BJ246" s="18" t="s">
        <v>79</v>
      </c>
      <c r="BK246" s="192">
        <f t="shared" si="69"/>
        <v>0</v>
      </c>
      <c r="BL246" s="18" t="s">
        <v>181</v>
      </c>
      <c r="BM246" s="191" t="s">
        <v>1491</v>
      </c>
    </row>
    <row r="247" spans="1:65" s="2" customFormat="1" ht="16.5" customHeight="1">
      <c r="A247" s="32"/>
      <c r="B247" s="33"/>
      <c r="C247" s="181" t="s">
        <v>902</v>
      </c>
      <c r="D247" s="181" t="s">
        <v>142</v>
      </c>
      <c r="E247" s="182" t="s">
        <v>2647</v>
      </c>
      <c r="F247" s="183" t="s">
        <v>2648</v>
      </c>
      <c r="G247" s="184" t="s">
        <v>221</v>
      </c>
      <c r="H247" s="185">
        <v>42</v>
      </c>
      <c r="I247" s="257"/>
      <c r="J247" s="186">
        <f t="shared" si="60"/>
        <v>0</v>
      </c>
      <c r="K247" s="183" t="s">
        <v>1</v>
      </c>
      <c r="L247" s="37"/>
      <c r="M247" s="187" t="s">
        <v>1</v>
      </c>
      <c r="N247" s="188" t="s">
        <v>36</v>
      </c>
      <c r="O247" s="189">
        <v>0</v>
      </c>
      <c r="P247" s="189">
        <f t="shared" si="61"/>
        <v>0</v>
      </c>
      <c r="Q247" s="189">
        <v>0</v>
      </c>
      <c r="R247" s="189">
        <f t="shared" si="62"/>
        <v>0</v>
      </c>
      <c r="S247" s="189">
        <v>0</v>
      </c>
      <c r="T247" s="190">
        <f t="shared" si="6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1" t="s">
        <v>181</v>
      </c>
      <c r="AT247" s="191" t="s">
        <v>142</v>
      </c>
      <c r="AU247" s="191" t="s">
        <v>79</v>
      </c>
      <c r="AY247" s="18" t="s">
        <v>141</v>
      </c>
      <c r="BE247" s="192">
        <f t="shared" si="64"/>
        <v>0</v>
      </c>
      <c r="BF247" s="192">
        <f t="shared" si="65"/>
        <v>0</v>
      </c>
      <c r="BG247" s="192">
        <f t="shared" si="66"/>
        <v>0</v>
      </c>
      <c r="BH247" s="192">
        <f t="shared" si="67"/>
        <v>0</v>
      </c>
      <c r="BI247" s="192">
        <f t="shared" si="68"/>
        <v>0</v>
      </c>
      <c r="BJ247" s="18" t="s">
        <v>79</v>
      </c>
      <c r="BK247" s="192">
        <f t="shared" si="69"/>
        <v>0</v>
      </c>
      <c r="BL247" s="18" t="s">
        <v>181</v>
      </c>
      <c r="BM247" s="191" t="s">
        <v>1501</v>
      </c>
    </row>
    <row r="248" spans="1:65" s="2" customFormat="1" ht="16.5" customHeight="1">
      <c r="A248" s="32"/>
      <c r="B248" s="33"/>
      <c r="C248" s="181" t="s">
        <v>908</v>
      </c>
      <c r="D248" s="181" t="s">
        <v>142</v>
      </c>
      <c r="E248" s="182" t="s">
        <v>2649</v>
      </c>
      <c r="F248" s="183" t="s">
        <v>2650</v>
      </c>
      <c r="G248" s="184" t="s">
        <v>221</v>
      </c>
      <c r="H248" s="185">
        <v>2</v>
      </c>
      <c r="I248" s="257"/>
      <c r="J248" s="186">
        <f t="shared" si="60"/>
        <v>0</v>
      </c>
      <c r="K248" s="183" t="s">
        <v>1</v>
      </c>
      <c r="L248" s="37"/>
      <c r="M248" s="187" t="s">
        <v>1</v>
      </c>
      <c r="N248" s="188" t="s">
        <v>36</v>
      </c>
      <c r="O248" s="189">
        <v>0</v>
      </c>
      <c r="P248" s="189">
        <f t="shared" si="61"/>
        <v>0</v>
      </c>
      <c r="Q248" s="189">
        <v>0</v>
      </c>
      <c r="R248" s="189">
        <f t="shared" si="62"/>
        <v>0</v>
      </c>
      <c r="S248" s="189">
        <v>0</v>
      </c>
      <c r="T248" s="190">
        <f t="shared" si="6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1" t="s">
        <v>181</v>
      </c>
      <c r="AT248" s="191" t="s">
        <v>142</v>
      </c>
      <c r="AU248" s="191" t="s">
        <v>79</v>
      </c>
      <c r="AY248" s="18" t="s">
        <v>141</v>
      </c>
      <c r="BE248" s="192">
        <f t="shared" si="64"/>
        <v>0</v>
      </c>
      <c r="BF248" s="192">
        <f t="shared" si="65"/>
        <v>0</v>
      </c>
      <c r="BG248" s="192">
        <f t="shared" si="66"/>
        <v>0</v>
      </c>
      <c r="BH248" s="192">
        <f t="shared" si="67"/>
        <v>0</v>
      </c>
      <c r="BI248" s="192">
        <f t="shared" si="68"/>
        <v>0</v>
      </c>
      <c r="BJ248" s="18" t="s">
        <v>79</v>
      </c>
      <c r="BK248" s="192">
        <f t="shared" si="69"/>
        <v>0</v>
      </c>
      <c r="BL248" s="18" t="s">
        <v>181</v>
      </c>
      <c r="BM248" s="191" t="s">
        <v>1511</v>
      </c>
    </row>
    <row r="249" spans="1:65" s="2" customFormat="1" ht="16.5" customHeight="1">
      <c r="A249" s="32"/>
      <c r="B249" s="33"/>
      <c r="C249" s="181" t="s">
        <v>914</v>
      </c>
      <c r="D249" s="181" t="s">
        <v>142</v>
      </c>
      <c r="E249" s="182" t="s">
        <v>2651</v>
      </c>
      <c r="F249" s="183" t="s">
        <v>2652</v>
      </c>
      <c r="G249" s="184" t="s">
        <v>221</v>
      </c>
      <c r="H249" s="185">
        <v>15</v>
      </c>
      <c r="I249" s="257"/>
      <c r="J249" s="186">
        <f t="shared" si="60"/>
        <v>0</v>
      </c>
      <c r="K249" s="183" t="s">
        <v>1</v>
      </c>
      <c r="L249" s="37"/>
      <c r="M249" s="187" t="s">
        <v>1</v>
      </c>
      <c r="N249" s="188" t="s">
        <v>36</v>
      </c>
      <c r="O249" s="189">
        <v>0</v>
      </c>
      <c r="P249" s="189">
        <f t="shared" si="61"/>
        <v>0</v>
      </c>
      <c r="Q249" s="189">
        <v>0</v>
      </c>
      <c r="R249" s="189">
        <f t="shared" si="62"/>
        <v>0</v>
      </c>
      <c r="S249" s="189">
        <v>0</v>
      </c>
      <c r="T249" s="190">
        <f t="shared" si="6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1" t="s">
        <v>181</v>
      </c>
      <c r="AT249" s="191" t="s">
        <v>142</v>
      </c>
      <c r="AU249" s="191" t="s">
        <v>79</v>
      </c>
      <c r="AY249" s="18" t="s">
        <v>141</v>
      </c>
      <c r="BE249" s="192">
        <f t="shared" si="64"/>
        <v>0</v>
      </c>
      <c r="BF249" s="192">
        <f t="shared" si="65"/>
        <v>0</v>
      </c>
      <c r="BG249" s="192">
        <f t="shared" si="66"/>
        <v>0</v>
      </c>
      <c r="BH249" s="192">
        <f t="shared" si="67"/>
        <v>0</v>
      </c>
      <c r="BI249" s="192">
        <f t="shared" si="68"/>
        <v>0</v>
      </c>
      <c r="BJ249" s="18" t="s">
        <v>79</v>
      </c>
      <c r="BK249" s="192">
        <f t="shared" si="69"/>
        <v>0</v>
      </c>
      <c r="BL249" s="18" t="s">
        <v>181</v>
      </c>
      <c r="BM249" s="191" t="s">
        <v>1533</v>
      </c>
    </row>
    <row r="250" spans="1:65" s="2" customFormat="1" ht="16.5" customHeight="1">
      <c r="A250" s="32"/>
      <c r="B250" s="33"/>
      <c r="C250" s="181" t="s">
        <v>918</v>
      </c>
      <c r="D250" s="181" t="s">
        <v>142</v>
      </c>
      <c r="E250" s="182" t="s">
        <v>2653</v>
      </c>
      <c r="F250" s="183" t="s">
        <v>2654</v>
      </c>
      <c r="G250" s="184" t="s">
        <v>221</v>
      </c>
      <c r="H250" s="185">
        <v>4</v>
      </c>
      <c r="I250" s="257"/>
      <c r="J250" s="186">
        <f t="shared" si="60"/>
        <v>0</v>
      </c>
      <c r="K250" s="183" t="s">
        <v>1</v>
      </c>
      <c r="L250" s="37"/>
      <c r="M250" s="187" t="s">
        <v>1</v>
      </c>
      <c r="N250" s="188" t="s">
        <v>36</v>
      </c>
      <c r="O250" s="189">
        <v>0</v>
      </c>
      <c r="P250" s="189">
        <f t="shared" si="61"/>
        <v>0</v>
      </c>
      <c r="Q250" s="189">
        <v>0</v>
      </c>
      <c r="R250" s="189">
        <f t="shared" si="62"/>
        <v>0</v>
      </c>
      <c r="S250" s="189">
        <v>0</v>
      </c>
      <c r="T250" s="190">
        <f t="shared" si="6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1" t="s">
        <v>181</v>
      </c>
      <c r="AT250" s="191" t="s">
        <v>142</v>
      </c>
      <c r="AU250" s="191" t="s">
        <v>79</v>
      </c>
      <c r="AY250" s="18" t="s">
        <v>141</v>
      </c>
      <c r="BE250" s="192">
        <f t="shared" si="64"/>
        <v>0</v>
      </c>
      <c r="BF250" s="192">
        <f t="shared" si="65"/>
        <v>0</v>
      </c>
      <c r="BG250" s="192">
        <f t="shared" si="66"/>
        <v>0</v>
      </c>
      <c r="BH250" s="192">
        <f t="shared" si="67"/>
        <v>0</v>
      </c>
      <c r="BI250" s="192">
        <f t="shared" si="68"/>
        <v>0</v>
      </c>
      <c r="BJ250" s="18" t="s">
        <v>79</v>
      </c>
      <c r="BK250" s="192">
        <f t="shared" si="69"/>
        <v>0</v>
      </c>
      <c r="BL250" s="18" t="s">
        <v>181</v>
      </c>
      <c r="BM250" s="191" t="s">
        <v>1544</v>
      </c>
    </row>
    <row r="251" spans="1:65" s="2" customFormat="1" ht="21.75" customHeight="1">
      <c r="A251" s="32"/>
      <c r="B251" s="33"/>
      <c r="C251" s="181" t="s">
        <v>924</v>
      </c>
      <c r="D251" s="181" t="s">
        <v>142</v>
      </c>
      <c r="E251" s="182" t="s">
        <v>2655</v>
      </c>
      <c r="F251" s="183" t="s">
        <v>2656</v>
      </c>
      <c r="G251" s="184" t="s">
        <v>221</v>
      </c>
      <c r="H251" s="185">
        <v>6</v>
      </c>
      <c r="I251" s="257"/>
      <c r="J251" s="186">
        <f t="shared" si="60"/>
        <v>0</v>
      </c>
      <c r="K251" s="183" t="s">
        <v>1</v>
      </c>
      <c r="L251" s="37"/>
      <c r="M251" s="187" t="s">
        <v>1</v>
      </c>
      <c r="N251" s="188" t="s">
        <v>36</v>
      </c>
      <c r="O251" s="189">
        <v>0</v>
      </c>
      <c r="P251" s="189">
        <f t="shared" si="61"/>
        <v>0</v>
      </c>
      <c r="Q251" s="189">
        <v>0</v>
      </c>
      <c r="R251" s="189">
        <f t="shared" si="62"/>
        <v>0</v>
      </c>
      <c r="S251" s="189">
        <v>0</v>
      </c>
      <c r="T251" s="190">
        <f t="shared" si="6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1" t="s">
        <v>181</v>
      </c>
      <c r="AT251" s="191" t="s">
        <v>142</v>
      </c>
      <c r="AU251" s="191" t="s">
        <v>79</v>
      </c>
      <c r="AY251" s="18" t="s">
        <v>141</v>
      </c>
      <c r="BE251" s="192">
        <f t="shared" si="64"/>
        <v>0</v>
      </c>
      <c r="BF251" s="192">
        <f t="shared" si="65"/>
        <v>0</v>
      </c>
      <c r="BG251" s="192">
        <f t="shared" si="66"/>
        <v>0</v>
      </c>
      <c r="BH251" s="192">
        <f t="shared" si="67"/>
        <v>0</v>
      </c>
      <c r="BI251" s="192">
        <f t="shared" si="68"/>
        <v>0</v>
      </c>
      <c r="BJ251" s="18" t="s">
        <v>79</v>
      </c>
      <c r="BK251" s="192">
        <f t="shared" si="69"/>
        <v>0</v>
      </c>
      <c r="BL251" s="18" t="s">
        <v>181</v>
      </c>
      <c r="BM251" s="191" t="s">
        <v>1560</v>
      </c>
    </row>
    <row r="252" spans="1:65" s="2" customFormat="1" ht="21.75" customHeight="1">
      <c r="A252" s="32"/>
      <c r="B252" s="33"/>
      <c r="C252" s="181" t="s">
        <v>930</v>
      </c>
      <c r="D252" s="181" t="s">
        <v>142</v>
      </c>
      <c r="E252" s="182" t="s">
        <v>2657</v>
      </c>
      <c r="F252" s="183" t="s">
        <v>2658</v>
      </c>
      <c r="G252" s="184" t="s">
        <v>221</v>
      </c>
      <c r="H252" s="185">
        <v>1</v>
      </c>
      <c r="I252" s="257"/>
      <c r="J252" s="186">
        <f t="shared" ref="J252:J272" si="70">ROUND(I252*H252,2)</f>
        <v>0</v>
      </c>
      <c r="K252" s="183" t="s">
        <v>1</v>
      </c>
      <c r="L252" s="37"/>
      <c r="M252" s="187" t="s">
        <v>1</v>
      </c>
      <c r="N252" s="188" t="s">
        <v>36</v>
      </c>
      <c r="O252" s="189">
        <v>0</v>
      </c>
      <c r="P252" s="189">
        <f t="shared" ref="P252:P272" si="71">O252*H252</f>
        <v>0</v>
      </c>
      <c r="Q252" s="189">
        <v>0</v>
      </c>
      <c r="R252" s="189">
        <f t="shared" ref="R252:R272" si="72">Q252*H252</f>
        <v>0</v>
      </c>
      <c r="S252" s="189">
        <v>0</v>
      </c>
      <c r="T252" s="190">
        <f t="shared" ref="T252:T272" si="73"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1" t="s">
        <v>181</v>
      </c>
      <c r="AT252" s="191" t="s">
        <v>142</v>
      </c>
      <c r="AU252" s="191" t="s">
        <v>79</v>
      </c>
      <c r="AY252" s="18" t="s">
        <v>141</v>
      </c>
      <c r="BE252" s="192">
        <f t="shared" ref="BE252:BE272" si="74">IF(N252="základní",J252,0)</f>
        <v>0</v>
      </c>
      <c r="BF252" s="192">
        <f t="shared" ref="BF252:BF272" si="75">IF(N252="snížená",J252,0)</f>
        <v>0</v>
      </c>
      <c r="BG252" s="192">
        <f t="shared" ref="BG252:BG272" si="76">IF(N252="zákl. přenesená",J252,0)</f>
        <v>0</v>
      </c>
      <c r="BH252" s="192">
        <f t="shared" ref="BH252:BH272" si="77">IF(N252="sníž. přenesená",J252,0)</f>
        <v>0</v>
      </c>
      <c r="BI252" s="192">
        <f t="shared" ref="BI252:BI272" si="78">IF(N252="nulová",J252,0)</f>
        <v>0</v>
      </c>
      <c r="BJ252" s="18" t="s">
        <v>79</v>
      </c>
      <c r="BK252" s="192">
        <f t="shared" ref="BK252:BK272" si="79">ROUND(I252*H252,2)</f>
        <v>0</v>
      </c>
      <c r="BL252" s="18" t="s">
        <v>181</v>
      </c>
      <c r="BM252" s="191" t="s">
        <v>1570</v>
      </c>
    </row>
    <row r="253" spans="1:65" s="2" customFormat="1" ht="16.5" customHeight="1">
      <c r="A253" s="32"/>
      <c r="B253" s="33"/>
      <c r="C253" s="181" t="s">
        <v>936</v>
      </c>
      <c r="D253" s="181" t="s">
        <v>142</v>
      </c>
      <c r="E253" s="182" t="s">
        <v>2659</v>
      </c>
      <c r="F253" s="183" t="s">
        <v>2660</v>
      </c>
      <c r="G253" s="184" t="s">
        <v>221</v>
      </c>
      <c r="H253" s="185">
        <v>7</v>
      </c>
      <c r="I253" s="257"/>
      <c r="J253" s="186">
        <f t="shared" si="70"/>
        <v>0</v>
      </c>
      <c r="K253" s="183" t="s">
        <v>1</v>
      </c>
      <c r="L253" s="37"/>
      <c r="M253" s="187" t="s">
        <v>1</v>
      </c>
      <c r="N253" s="188" t="s">
        <v>36</v>
      </c>
      <c r="O253" s="189">
        <v>0</v>
      </c>
      <c r="P253" s="189">
        <f t="shared" si="71"/>
        <v>0</v>
      </c>
      <c r="Q253" s="189">
        <v>0</v>
      </c>
      <c r="R253" s="189">
        <f t="shared" si="72"/>
        <v>0</v>
      </c>
      <c r="S253" s="189">
        <v>0</v>
      </c>
      <c r="T253" s="190">
        <f t="shared" si="7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1" t="s">
        <v>181</v>
      </c>
      <c r="AT253" s="191" t="s">
        <v>142</v>
      </c>
      <c r="AU253" s="191" t="s">
        <v>79</v>
      </c>
      <c r="AY253" s="18" t="s">
        <v>141</v>
      </c>
      <c r="BE253" s="192">
        <f t="shared" si="74"/>
        <v>0</v>
      </c>
      <c r="BF253" s="192">
        <f t="shared" si="75"/>
        <v>0</v>
      </c>
      <c r="BG253" s="192">
        <f t="shared" si="76"/>
        <v>0</v>
      </c>
      <c r="BH253" s="192">
        <f t="shared" si="77"/>
        <v>0</v>
      </c>
      <c r="BI253" s="192">
        <f t="shared" si="78"/>
        <v>0</v>
      </c>
      <c r="BJ253" s="18" t="s">
        <v>79</v>
      </c>
      <c r="BK253" s="192">
        <f t="shared" si="79"/>
        <v>0</v>
      </c>
      <c r="BL253" s="18" t="s">
        <v>181</v>
      </c>
      <c r="BM253" s="191" t="s">
        <v>1579</v>
      </c>
    </row>
    <row r="254" spans="1:65" s="2" customFormat="1" ht="16.5" customHeight="1">
      <c r="A254" s="32"/>
      <c r="B254" s="33"/>
      <c r="C254" s="181" t="s">
        <v>941</v>
      </c>
      <c r="D254" s="181" t="s">
        <v>142</v>
      </c>
      <c r="E254" s="182" t="s">
        <v>2661</v>
      </c>
      <c r="F254" s="183" t="s">
        <v>2662</v>
      </c>
      <c r="G254" s="184" t="s">
        <v>221</v>
      </c>
      <c r="H254" s="185">
        <v>1</v>
      </c>
      <c r="I254" s="257"/>
      <c r="J254" s="186">
        <f t="shared" si="70"/>
        <v>0</v>
      </c>
      <c r="K254" s="183" t="s">
        <v>1</v>
      </c>
      <c r="L254" s="37"/>
      <c r="M254" s="187" t="s">
        <v>1</v>
      </c>
      <c r="N254" s="188" t="s">
        <v>36</v>
      </c>
      <c r="O254" s="189">
        <v>0</v>
      </c>
      <c r="P254" s="189">
        <f t="shared" si="71"/>
        <v>0</v>
      </c>
      <c r="Q254" s="189">
        <v>0</v>
      </c>
      <c r="R254" s="189">
        <f t="shared" si="72"/>
        <v>0</v>
      </c>
      <c r="S254" s="189">
        <v>0</v>
      </c>
      <c r="T254" s="190">
        <f t="shared" si="7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1" t="s">
        <v>181</v>
      </c>
      <c r="AT254" s="191" t="s">
        <v>142</v>
      </c>
      <c r="AU254" s="191" t="s">
        <v>79</v>
      </c>
      <c r="AY254" s="18" t="s">
        <v>141</v>
      </c>
      <c r="BE254" s="192">
        <f t="shared" si="74"/>
        <v>0</v>
      </c>
      <c r="BF254" s="192">
        <f t="shared" si="75"/>
        <v>0</v>
      </c>
      <c r="BG254" s="192">
        <f t="shared" si="76"/>
        <v>0</v>
      </c>
      <c r="BH254" s="192">
        <f t="shared" si="77"/>
        <v>0</v>
      </c>
      <c r="BI254" s="192">
        <f t="shared" si="78"/>
        <v>0</v>
      </c>
      <c r="BJ254" s="18" t="s">
        <v>79</v>
      </c>
      <c r="BK254" s="192">
        <f t="shared" si="79"/>
        <v>0</v>
      </c>
      <c r="BL254" s="18" t="s">
        <v>181</v>
      </c>
      <c r="BM254" s="191" t="s">
        <v>1588</v>
      </c>
    </row>
    <row r="255" spans="1:65" s="2" customFormat="1" ht="16.5" customHeight="1">
      <c r="A255" s="32"/>
      <c r="B255" s="33"/>
      <c r="C255" s="181" t="s">
        <v>263</v>
      </c>
      <c r="D255" s="181" t="s">
        <v>142</v>
      </c>
      <c r="E255" s="182" t="s">
        <v>2663</v>
      </c>
      <c r="F255" s="183" t="s">
        <v>2664</v>
      </c>
      <c r="G255" s="184" t="s">
        <v>221</v>
      </c>
      <c r="H255" s="185">
        <v>1</v>
      </c>
      <c r="I255" s="257"/>
      <c r="J255" s="186">
        <f t="shared" si="70"/>
        <v>0</v>
      </c>
      <c r="K255" s="183" t="s">
        <v>1</v>
      </c>
      <c r="L255" s="37"/>
      <c r="M255" s="187" t="s">
        <v>1</v>
      </c>
      <c r="N255" s="188" t="s">
        <v>36</v>
      </c>
      <c r="O255" s="189">
        <v>0</v>
      </c>
      <c r="P255" s="189">
        <f t="shared" si="71"/>
        <v>0</v>
      </c>
      <c r="Q255" s="189">
        <v>0</v>
      </c>
      <c r="R255" s="189">
        <f t="shared" si="72"/>
        <v>0</v>
      </c>
      <c r="S255" s="189">
        <v>0</v>
      </c>
      <c r="T255" s="190">
        <f t="shared" si="7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1" t="s">
        <v>181</v>
      </c>
      <c r="AT255" s="191" t="s">
        <v>142</v>
      </c>
      <c r="AU255" s="191" t="s">
        <v>79</v>
      </c>
      <c r="AY255" s="18" t="s">
        <v>141</v>
      </c>
      <c r="BE255" s="192">
        <f t="shared" si="74"/>
        <v>0</v>
      </c>
      <c r="BF255" s="192">
        <f t="shared" si="75"/>
        <v>0</v>
      </c>
      <c r="BG255" s="192">
        <f t="shared" si="76"/>
        <v>0</v>
      </c>
      <c r="BH255" s="192">
        <f t="shared" si="77"/>
        <v>0</v>
      </c>
      <c r="BI255" s="192">
        <f t="shared" si="78"/>
        <v>0</v>
      </c>
      <c r="BJ255" s="18" t="s">
        <v>79</v>
      </c>
      <c r="BK255" s="192">
        <f t="shared" si="79"/>
        <v>0</v>
      </c>
      <c r="BL255" s="18" t="s">
        <v>181</v>
      </c>
      <c r="BM255" s="191" t="s">
        <v>1596</v>
      </c>
    </row>
    <row r="256" spans="1:65" s="2" customFormat="1" ht="16.5" customHeight="1">
      <c r="A256" s="32"/>
      <c r="B256" s="33"/>
      <c r="C256" s="181" t="s">
        <v>950</v>
      </c>
      <c r="D256" s="181" t="s">
        <v>142</v>
      </c>
      <c r="E256" s="182" t="s">
        <v>2665</v>
      </c>
      <c r="F256" s="183" t="s">
        <v>2666</v>
      </c>
      <c r="G256" s="184" t="s">
        <v>221</v>
      </c>
      <c r="H256" s="185">
        <v>1</v>
      </c>
      <c r="I256" s="257"/>
      <c r="J256" s="186">
        <f t="shared" si="70"/>
        <v>0</v>
      </c>
      <c r="K256" s="183" t="s">
        <v>1</v>
      </c>
      <c r="L256" s="37"/>
      <c r="M256" s="187" t="s">
        <v>1</v>
      </c>
      <c r="N256" s="188" t="s">
        <v>36</v>
      </c>
      <c r="O256" s="189">
        <v>0</v>
      </c>
      <c r="P256" s="189">
        <f t="shared" si="71"/>
        <v>0</v>
      </c>
      <c r="Q256" s="189">
        <v>0</v>
      </c>
      <c r="R256" s="189">
        <f t="shared" si="72"/>
        <v>0</v>
      </c>
      <c r="S256" s="189">
        <v>0</v>
      </c>
      <c r="T256" s="190">
        <f t="shared" si="7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1" t="s">
        <v>181</v>
      </c>
      <c r="AT256" s="191" t="s">
        <v>142</v>
      </c>
      <c r="AU256" s="191" t="s">
        <v>79</v>
      </c>
      <c r="AY256" s="18" t="s">
        <v>141</v>
      </c>
      <c r="BE256" s="192">
        <f t="shared" si="74"/>
        <v>0</v>
      </c>
      <c r="BF256" s="192">
        <f t="shared" si="75"/>
        <v>0</v>
      </c>
      <c r="BG256" s="192">
        <f t="shared" si="76"/>
        <v>0</v>
      </c>
      <c r="BH256" s="192">
        <f t="shared" si="77"/>
        <v>0</v>
      </c>
      <c r="BI256" s="192">
        <f t="shared" si="78"/>
        <v>0</v>
      </c>
      <c r="BJ256" s="18" t="s">
        <v>79</v>
      </c>
      <c r="BK256" s="192">
        <f t="shared" si="79"/>
        <v>0</v>
      </c>
      <c r="BL256" s="18" t="s">
        <v>181</v>
      </c>
      <c r="BM256" s="191" t="s">
        <v>1605</v>
      </c>
    </row>
    <row r="257" spans="1:65" s="2" customFormat="1" ht="16.5" customHeight="1">
      <c r="A257" s="32"/>
      <c r="B257" s="33"/>
      <c r="C257" s="181" t="s">
        <v>954</v>
      </c>
      <c r="D257" s="181" t="s">
        <v>142</v>
      </c>
      <c r="E257" s="182" t="s">
        <v>2667</v>
      </c>
      <c r="F257" s="183" t="s">
        <v>2668</v>
      </c>
      <c r="G257" s="184" t="s">
        <v>221</v>
      </c>
      <c r="H257" s="185">
        <v>20</v>
      </c>
      <c r="I257" s="257"/>
      <c r="J257" s="186">
        <f t="shared" si="70"/>
        <v>0</v>
      </c>
      <c r="K257" s="183" t="s">
        <v>1</v>
      </c>
      <c r="L257" s="37"/>
      <c r="M257" s="187" t="s">
        <v>1</v>
      </c>
      <c r="N257" s="188" t="s">
        <v>36</v>
      </c>
      <c r="O257" s="189">
        <v>0</v>
      </c>
      <c r="P257" s="189">
        <f t="shared" si="71"/>
        <v>0</v>
      </c>
      <c r="Q257" s="189">
        <v>0</v>
      </c>
      <c r="R257" s="189">
        <f t="shared" si="72"/>
        <v>0</v>
      </c>
      <c r="S257" s="189">
        <v>0</v>
      </c>
      <c r="T257" s="190">
        <f t="shared" si="7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1" t="s">
        <v>181</v>
      </c>
      <c r="AT257" s="191" t="s">
        <v>142</v>
      </c>
      <c r="AU257" s="191" t="s">
        <v>79</v>
      </c>
      <c r="AY257" s="18" t="s">
        <v>141</v>
      </c>
      <c r="BE257" s="192">
        <f t="shared" si="74"/>
        <v>0</v>
      </c>
      <c r="BF257" s="192">
        <f t="shared" si="75"/>
        <v>0</v>
      </c>
      <c r="BG257" s="192">
        <f t="shared" si="76"/>
        <v>0</v>
      </c>
      <c r="BH257" s="192">
        <f t="shared" si="77"/>
        <v>0</v>
      </c>
      <c r="BI257" s="192">
        <f t="shared" si="78"/>
        <v>0</v>
      </c>
      <c r="BJ257" s="18" t="s">
        <v>79</v>
      </c>
      <c r="BK257" s="192">
        <f t="shared" si="79"/>
        <v>0</v>
      </c>
      <c r="BL257" s="18" t="s">
        <v>181</v>
      </c>
      <c r="BM257" s="191" t="s">
        <v>1613</v>
      </c>
    </row>
    <row r="258" spans="1:65" s="2" customFormat="1" ht="16.5" customHeight="1">
      <c r="A258" s="32"/>
      <c r="B258" s="33"/>
      <c r="C258" s="181" t="s">
        <v>959</v>
      </c>
      <c r="D258" s="181" t="s">
        <v>142</v>
      </c>
      <c r="E258" s="182" t="s">
        <v>2669</v>
      </c>
      <c r="F258" s="183" t="s">
        <v>2670</v>
      </c>
      <c r="G258" s="184" t="s">
        <v>338</v>
      </c>
      <c r="H258" s="185">
        <v>7.0999999999999994E-2</v>
      </c>
      <c r="I258" s="257"/>
      <c r="J258" s="186">
        <f t="shared" si="70"/>
        <v>0</v>
      </c>
      <c r="K258" s="183" t="s">
        <v>1</v>
      </c>
      <c r="L258" s="37"/>
      <c r="M258" s="187" t="s">
        <v>1</v>
      </c>
      <c r="N258" s="188" t="s">
        <v>36</v>
      </c>
      <c r="O258" s="189">
        <v>0</v>
      </c>
      <c r="P258" s="189">
        <f t="shared" si="71"/>
        <v>0</v>
      </c>
      <c r="Q258" s="189">
        <v>0</v>
      </c>
      <c r="R258" s="189">
        <f t="shared" si="72"/>
        <v>0</v>
      </c>
      <c r="S258" s="189">
        <v>0</v>
      </c>
      <c r="T258" s="190">
        <f t="shared" si="7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1" t="s">
        <v>181</v>
      </c>
      <c r="AT258" s="191" t="s">
        <v>142</v>
      </c>
      <c r="AU258" s="191" t="s">
        <v>79</v>
      </c>
      <c r="AY258" s="18" t="s">
        <v>141</v>
      </c>
      <c r="BE258" s="192">
        <f t="shared" si="74"/>
        <v>0</v>
      </c>
      <c r="BF258" s="192">
        <f t="shared" si="75"/>
        <v>0</v>
      </c>
      <c r="BG258" s="192">
        <f t="shared" si="76"/>
        <v>0</v>
      </c>
      <c r="BH258" s="192">
        <f t="shared" si="77"/>
        <v>0</v>
      </c>
      <c r="BI258" s="192">
        <f t="shared" si="78"/>
        <v>0</v>
      </c>
      <c r="BJ258" s="18" t="s">
        <v>79</v>
      </c>
      <c r="BK258" s="192">
        <f t="shared" si="79"/>
        <v>0</v>
      </c>
      <c r="BL258" s="18" t="s">
        <v>181</v>
      </c>
      <c r="BM258" s="191" t="s">
        <v>1622</v>
      </c>
    </row>
    <row r="259" spans="1:65" s="2" customFormat="1" ht="21.75" customHeight="1">
      <c r="A259" s="32"/>
      <c r="B259" s="33"/>
      <c r="C259" s="181" t="s">
        <v>965</v>
      </c>
      <c r="D259" s="181" t="s">
        <v>142</v>
      </c>
      <c r="E259" s="182" t="s">
        <v>2671</v>
      </c>
      <c r="F259" s="183" t="s">
        <v>2672</v>
      </c>
      <c r="G259" s="184" t="s">
        <v>221</v>
      </c>
      <c r="H259" s="185">
        <v>16</v>
      </c>
      <c r="I259" s="257"/>
      <c r="J259" s="186">
        <f t="shared" si="70"/>
        <v>0</v>
      </c>
      <c r="K259" s="183" t="s">
        <v>1</v>
      </c>
      <c r="L259" s="37"/>
      <c r="M259" s="187" t="s">
        <v>1</v>
      </c>
      <c r="N259" s="188" t="s">
        <v>36</v>
      </c>
      <c r="O259" s="189">
        <v>0</v>
      </c>
      <c r="P259" s="189">
        <f t="shared" si="71"/>
        <v>0</v>
      </c>
      <c r="Q259" s="189">
        <v>0</v>
      </c>
      <c r="R259" s="189">
        <f t="shared" si="72"/>
        <v>0</v>
      </c>
      <c r="S259" s="189">
        <v>0</v>
      </c>
      <c r="T259" s="190">
        <f t="shared" si="7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1" t="s">
        <v>181</v>
      </c>
      <c r="AT259" s="191" t="s">
        <v>142</v>
      </c>
      <c r="AU259" s="191" t="s">
        <v>79</v>
      </c>
      <c r="AY259" s="18" t="s">
        <v>141</v>
      </c>
      <c r="BE259" s="192">
        <f t="shared" si="74"/>
        <v>0</v>
      </c>
      <c r="BF259" s="192">
        <f t="shared" si="75"/>
        <v>0</v>
      </c>
      <c r="BG259" s="192">
        <f t="shared" si="76"/>
        <v>0</v>
      </c>
      <c r="BH259" s="192">
        <f t="shared" si="77"/>
        <v>0</v>
      </c>
      <c r="BI259" s="192">
        <f t="shared" si="78"/>
        <v>0</v>
      </c>
      <c r="BJ259" s="18" t="s">
        <v>79</v>
      </c>
      <c r="BK259" s="192">
        <f t="shared" si="79"/>
        <v>0</v>
      </c>
      <c r="BL259" s="18" t="s">
        <v>181</v>
      </c>
      <c r="BM259" s="191" t="s">
        <v>1628</v>
      </c>
    </row>
    <row r="260" spans="1:65" s="2" customFormat="1" ht="16.5" customHeight="1">
      <c r="A260" s="32"/>
      <c r="B260" s="33"/>
      <c r="C260" s="181" t="s">
        <v>838</v>
      </c>
      <c r="D260" s="181" t="s">
        <v>142</v>
      </c>
      <c r="E260" s="182" t="s">
        <v>2673</v>
      </c>
      <c r="F260" s="183" t="s">
        <v>2674</v>
      </c>
      <c r="G260" s="184" t="s">
        <v>221</v>
      </c>
      <c r="H260" s="185">
        <v>16</v>
      </c>
      <c r="I260" s="257"/>
      <c r="J260" s="186">
        <f t="shared" si="70"/>
        <v>0</v>
      </c>
      <c r="K260" s="183" t="s">
        <v>1</v>
      </c>
      <c r="L260" s="37"/>
      <c r="M260" s="187" t="s">
        <v>1</v>
      </c>
      <c r="N260" s="188" t="s">
        <v>36</v>
      </c>
      <c r="O260" s="189">
        <v>0</v>
      </c>
      <c r="P260" s="189">
        <f t="shared" si="71"/>
        <v>0</v>
      </c>
      <c r="Q260" s="189">
        <v>0</v>
      </c>
      <c r="R260" s="189">
        <f t="shared" si="72"/>
        <v>0</v>
      </c>
      <c r="S260" s="189">
        <v>0</v>
      </c>
      <c r="T260" s="190">
        <f t="shared" si="7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1" t="s">
        <v>181</v>
      </c>
      <c r="AT260" s="191" t="s">
        <v>142</v>
      </c>
      <c r="AU260" s="191" t="s">
        <v>79</v>
      </c>
      <c r="AY260" s="18" t="s">
        <v>141</v>
      </c>
      <c r="BE260" s="192">
        <f t="shared" si="74"/>
        <v>0</v>
      </c>
      <c r="BF260" s="192">
        <f t="shared" si="75"/>
        <v>0</v>
      </c>
      <c r="BG260" s="192">
        <f t="shared" si="76"/>
        <v>0</v>
      </c>
      <c r="BH260" s="192">
        <f t="shared" si="77"/>
        <v>0</v>
      </c>
      <c r="BI260" s="192">
        <f t="shared" si="78"/>
        <v>0</v>
      </c>
      <c r="BJ260" s="18" t="s">
        <v>79</v>
      </c>
      <c r="BK260" s="192">
        <f t="shared" si="79"/>
        <v>0</v>
      </c>
      <c r="BL260" s="18" t="s">
        <v>181</v>
      </c>
      <c r="BM260" s="191" t="s">
        <v>1636</v>
      </c>
    </row>
    <row r="261" spans="1:65" s="2" customFormat="1" ht="21.75" customHeight="1">
      <c r="A261" s="32"/>
      <c r="B261" s="33"/>
      <c r="C261" s="181" t="s">
        <v>976</v>
      </c>
      <c r="D261" s="181" t="s">
        <v>142</v>
      </c>
      <c r="E261" s="182" t="s">
        <v>2675</v>
      </c>
      <c r="F261" s="183" t="s">
        <v>2676</v>
      </c>
      <c r="G261" s="184" t="s">
        <v>221</v>
      </c>
      <c r="H261" s="185">
        <v>39</v>
      </c>
      <c r="I261" s="257"/>
      <c r="J261" s="186">
        <f t="shared" si="70"/>
        <v>0</v>
      </c>
      <c r="K261" s="183" t="s">
        <v>1</v>
      </c>
      <c r="L261" s="37"/>
      <c r="M261" s="187" t="s">
        <v>1</v>
      </c>
      <c r="N261" s="188" t="s">
        <v>36</v>
      </c>
      <c r="O261" s="189">
        <v>0</v>
      </c>
      <c r="P261" s="189">
        <f t="shared" si="71"/>
        <v>0</v>
      </c>
      <c r="Q261" s="189">
        <v>0</v>
      </c>
      <c r="R261" s="189">
        <f t="shared" si="72"/>
        <v>0</v>
      </c>
      <c r="S261" s="189">
        <v>0</v>
      </c>
      <c r="T261" s="190">
        <f t="shared" si="7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1" t="s">
        <v>181</v>
      </c>
      <c r="AT261" s="191" t="s">
        <v>142</v>
      </c>
      <c r="AU261" s="191" t="s">
        <v>79</v>
      </c>
      <c r="AY261" s="18" t="s">
        <v>141</v>
      </c>
      <c r="BE261" s="192">
        <f t="shared" si="74"/>
        <v>0</v>
      </c>
      <c r="BF261" s="192">
        <f t="shared" si="75"/>
        <v>0</v>
      </c>
      <c r="BG261" s="192">
        <f t="shared" si="76"/>
        <v>0</v>
      </c>
      <c r="BH261" s="192">
        <f t="shared" si="77"/>
        <v>0</v>
      </c>
      <c r="BI261" s="192">
        <f t="shared" si="78"/>
        <v>0</v>
      </c>
      <c r="BJ261" s="18" t="s">
        <v>79</v>
      </c>
      <c r="BK261" s="192">
        <f t="shared" si="79"/>
        <v>0</v>
      </c>
      <c r="BL261" s="18" t="s">
        <v>181</v>
      </c>
      <c r="BM261" s="191" t="s">
        <v>1644</v>
      </c>
    </row>
    <row r="262" spans="1:65" s="2" customFormat="1" ht="21.75" customHeight="1">
      <c r="A262" s="32"/>
      <c r="B262" s="33"/>
      <c r="C262" s="181" t="s">
        <v>995</v>
      </c>
      <c r="D262" s="181" t="s">
        <v>142</v>
      </c>
      <c r="E262" s="182" t="s">
        <v>2677</v>
      </c>
      <c r="F262" s="183" t="s">
        <v>2678</v>
      </c>
      <c r="G262" s="184" t="s">
        <v>221</v>
      </c>
      <c r="H262" s="185">
        <v>5</v>
      </c>
      <c r="I262" s="257"/>
      <c r="J262" s="186">
        <f t="shared" si="70"/>
        <v>0</v>
      </c>
      <c r="K262" s="183" t="s">
        <v>1</v>
      </c>
      <c r="L262" s="37"/>
      <c r="M262" s="187" t="s">
        <v>1</v>
      </c>
      <c r="N262" s="188" t="s">
        <v>36</v>
      </c>
      <c r="O262" s="189">
        <v>0</v>
      </c>
      <c r="P262" s="189">
        <f t="shared" si="71"/>
        <v>0</v>
      </c>
      <c r="Q262" s="189">
        <v>0</v>
      </c>
      <c r="R262" s="189">
        <f t="shared" si="72"/>
        <v>0</v>
      </c>
      <c r="S262" s="189">
        <v>0</v>
      </c>
      <c r="T262" s="190">
        <f t="shared" si="7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1" t="s">
        <v>181</v>
      </c>
      <c r="AT262" s="191" t="s">
        <v>142</v>
      </c>
      <c r="AU262" s="191" t="s">
        <v>79</v>
      </c>
      <c r="AY262" s="18" t="s">
        <v>141</v>
      </c>
      <c r="BE262" s="192">
        <f t="shared" si="74"/>
        <v>0</v>
      </c>
      <c r="BF262" s="192">
        <f t="shared" si="75"/>
        <v>0</v>
      </c>
      <c r="BG262" s="192">
        <f t="shared" si="76"/>
        <v>0</v>
      </c>
      <c r="BH262" s="192">
        <f t="shared" si="77"/>
        <v>0</v>
      </c>
      <c r="BI262" s="192">
        <f t="shared" si="78"/>
        <v>0</v>
      </c>
      <c r="BJ262" s="18" t="s">
        <v>79</v>
      </c>
      <c r="BK262" s="192">
        <f t="shared" si="79"/>
        <v>0</v>
      </c>
      <c r="BL262" s="18" t="s">
        <v>181</v>
      </c>
      <c r="BM262" s="191" t="s">
        <v>1650</v>
      </c>
    </row>
    <row r="263" spans="1:65" s="2" customFormat="1" ht="16.5" customHeight="1">
      <c r="A263" s="32"/>
      <c r="B263" s="33"/>
      <c r="C263" s="181" t="s">
        <v>1003</v>
      </c>
      <c r="D263" s="181" t="s">
        <v>142</v>
      </c>
      <c r="E263" s="182" t="s">
        <v>2679</v>
      </c>
      <c r="F263" s="183" t="s">
        <v>2680</v>
      </c>
      <c r="G263" s="184" t="s">
        <v>221</v>
      </c>
      <c r="H263" s="185">
        <v>5</v>
      </c>
      <c r="I263" s="257"/>
      <c r="J263" s="186">
        <f t="shared" si="70"/>
        <v>0</v>
      </c>
      <c r="K263" s="183" t="s">
        <v>1</v>
      </c>
      <c r="L263" s="37"/>
      <c r="M263" s="187" t="s">
        <v>1</v>
      </c>
      <c r="N263" s="188" t="s">
        <v>36</v>
      </c>
      <c r="O263" s="189">
        <v>0</v>
      </c>
      <c r="P263" s="189">
        <f t="shared" si="71"/>
        <v>0</v>
      </c>
      <c r="Q263" s="189">
        <v>0</v>
      </c>
      <c r="R263" s="189">
        <f t="shared" si="72"/>
        <v>0</v>
      </c>
      <c r="S263" s="189">
        <v>0</v>
      </c>
      <c r="T263" s="190">
        <f t="shared" si="7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1" t="s">
        <v>181</v>
      </c>
      <c r="AT263" s="191" t="s">
        <v>142</v>
      </c>
      <c r="AU263" s="191" t="s">
        <v>79</v>
      </c>
      <c r="AY263" s="18" t="s">
        <v>141</v>
      </c>
      <c r="BE263" s="192">
        <f t="shared" si="74"/>
        <v>0</v>
      </c>
      <c r="BF263" s="192">
        <f t="shared" si="75"/>
        <v>0</v>
      </c>
      <c r="BG263" s="192">
        <f t="shared" si="76"/>
        <v>0</v>
      </c>
      <c r="BH263" s="192">
        <f t="shared" si="77"/>
        <v>0</v>
      </c>
      <c r="BI263" s="192">
        <f t="shared" si="78"/>
        <v>0</v>
      </c>
      <c r="BJ263" s="18" t="s">
        <v>79</v>
      </c>
      <c r="BK263" s="192">
        <f t="shared" si="79"/>
        <v>0</v>
      </c>
      <c r="BL263" s="18" t="s">
        <v>181</v>
      </c>
      <c r="BM263" s="191" t="s">
        <v>1658</v>
      </c>
    </row>
    <row r="264" spans="1:65" s="2" customFormat="1" ht="16.5" customHeight="1">
      <c r="A264" s="32"/>
      <c r="B264" s="33"/>
      <c r="C264" s="181" t="s">
        <v>1008</v>
      </c>
      <c r="D264" s="181" t="s">
        <v>142</v>
      </c>
      <c r="E264" s="182" t="s">
        <v>2681</v>
      </c>
      <c r="F264" s="183" t="s">
        <v>2682</v>
      </c>
      <c r="G264" s="184" t="s">
        <v>221</v>
      </c>
      <c r="H264" s="185">
        <v>2</v>
      </c>
      <c r="I264" s="257"/>
      <c r="J264" s="186">
        <f t="shared" si="70"/>
        <v>0</v>
      </c>
      <c r="K264" s="183" t="s">
        <v>1</v>
      </c>
      <c r="L264" s="37"/>
      <c r="M264" s="187" t="s">
        <v>1</v>
      </c>
      <c r="N264" s="188" t="s">
        <v>36</v>
      </c>
      <c r="O264" s="189">
        <v>0</v>
      </c>
      <c r="P264" s="189">
        <f t="shared" si="71"/>
        <v>0</v>
      </c>
      <c r="Q264" s="189">
        <v>0</v>
      </c>
      <c r="R264" s="189">
        <f t="shared" si="72"/>
        <v>0</v>
      </c>
      <c r="S264" s="189">
        <v>0</v>
      </c>
      <c r="T264" s="190">
        <f t="shared" si="7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1" t="s">
        <v>181</v>
      </c>
      <c r="AT264" s="191" t="s">
        <v>142</v>
      </c>
      <c r="AU264" s="191" t="s">
        <v>79</v>
      </c>
      <c r="AY264" s="18" t="s">
        <v>141</v>
      </c>
      <c r="BE264" s="192">
        <f t="shared" si="74"/>
        <v>0</v>
      </c>
      <c r="BF264" s="192">
        <f t="shared" si="75"/>
        <v>0</v>
      </c>
      <c r="BG264" s="192">
        <f t="shared" si="76"/>
        <v>0</v>
      </c>
      <c r="BH264" s="192">
        <f t="shared" si="77"/>
        <v>0</v>
      </c>
      <c r="BI264" s="192">
        <f t="shared" si="78"/>
        <v>0</v>
      </c>
      <c r="BJ264" s="18" t="s">
        <v>79</v>
      </c>
      <c r="BK264" s="192">
        <f t="shared" si="79"/>
        <v>0</v>
      </c>
      <c r="BL264" s="18" t="s">
        <v>181</v>
      </c>
      <c r="BM264" s="191" t="s">
        <v>1667</v>
      </c>
    </row>
    <row r="265" spans="1:65" s="2" customFormat="1" ht="16.5" customHeight="1">
      <c r="A265" s="32"/>
      <c r="B265" s="33"/>
      <c r="C265" s="181" t="s">
        <v>837</v>
      </c>
      <c r="D265" s="181" t="s">
        <v>142</v>
      </c>
      <c r="E265" s="182" t="s">
        <v>2683</v>
      </c>
      <c r="F265" s="183" t="s">
        <v>2684</v>
      </c>
      <c r="G265" s="184" t="s">
        <v>221</v>
      </c>
      <c r="H265" s="185">
        <v>2</v>
      </c>
      <c r="I265" s="257"/>
      <c r="J265" s="186">
        <f t="shared" si="70"/>
        <v>0</v>
      </c>
      <c r="K265" s="183" t="s">
        <v>1</v>
      </c>
      <c r="L265" s="37"/>
      <c r="M265" s="187" t="s">
        <v>1</v>
      </c>
      <c r="N265" s="188" t="s">
        <v>36</v>
      </c>
      <c r="O265" s="189">
        <v>0</v>
      </c>
      <c r="P265" s="189">
        <f t="shared" si="71"/>
        <v>0</v>
      </c>
      <c r="Q265" s="189">
        <v>0</v>
      </c>
      <c r="R265" s="189">
        <f t="shared" si="72"/>
        <v>0</v>
      </c>
      <c r="S265" s="189">
        <v>0</v>
      </c>
      <c r="T265" s="190">
        <f t="shared" si="7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1" t="s">
        <v>181</v>
      </c>
      <c r="AT265" s="191" t="s">
        <v>142</v>
      </c>
      <c r="AU265" s="191" t="s">
        <v>79</v>
      </c>
      <c r="AY265" s="18" t="s">
        <v>141</v>
      </c>
      <c r="BE265" s="192">
        <f t="shared" si="74"/>
        <v>0</v>
      </c>
      <c r="BF265" s="192">
        <f t="shared" si="75"/>
        <v>0</v>
      </c>
      <c r="BG265" s="192">
        <f t="shared" si="76"/>
        <v>0</v>
      </c>
      <c r="BH265" s="192">
        <f t="shared" si="77"/>
        <v>0</v>
      </c>
      <c r="BI265" s="192">
        <f t="shared" si="78"/>
        <v>0</v>
      </c>
      <c r="BJ265" s="18" t="s">
        <v>79</v>
      </c>
      <c r="BK265" s="192">
        <f t="shared" si="79"/>
        <v>0</v>
      </c>
      <c r="BL265" s="18" t="s">
        <v>181</v>
      </c>
      <c r="BM265" s="191" t="s">
        <v>1676</v>
      </c>
    </row>
    <row r="266" spans="1:65" s="2" customFormat="1" ht="21.75" customHeight="1">
      <c r="A266" s="32"/>
      <c r="B266" s="33"/>
      <c r="C266" s="181" t="s">
        <v>1016</v>
      </c>
      <c r="D266" s="181" t="s">
        <v>142</v>
      </c>
      <c r="E266" s="182" t="s">
        <v>2685</v>
      </c>
      <c r="F266" s="183" t="s">
        <v>2686</v>
      </c>
      <c r="G266" s="184" t="s">
        <v>221</v>
      </c>
      <c r="H266" s="185">
        <v>1</v>
      </c>
      <c r="I266" s="257"/>
      <c r="J266" s="186">
        <f t="shared" si="70"/>
        <v>0</v>
      </c>
      <c r="K266" s="183" t="s">
        <v>1</v>
      </c>
      <c r="L266" s="37"/>
      <c r="M266" s="187" t="s">
        <v>1</v>
      </c>
      <c r="N266" s="188" t="s">
        <v>36</v>
      </c>
      <c r="O266" s="189">
        <v>0</v>
      </c>
      <c r="P266" s="189">
        <f t="shared" si="71"/>
        <v>0</v>
      </c>
      <c r="Q266" s="189">
        <v>0</v>
      </c>
      <c r="R266" s="189">
        <f t="shared" si="72"/>
        <v>0</v>
      </c>
      <c r="S266" s="189">
        <v>0</v>
      </c>
      <c r="T266" s="190">
        <f t="shared" si="7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1" t="s">
        <v>181</v>
      </c>
      <c r="AT266" s="191" t="s">
        <v>142</v>
      </c>
      <c r="AU266" s="191" t="s">
        <v>79</v>
      </c>
      <c r="AY266" s="18" t="s">
        <v>141</v>
      </c>
      <c r="BE266" s="192">
        <f t="shared" si="74"/>
        <v>0</v>
      </c>
      <c r="BF266" s="192">
        <f t="shared" si="75"/>
        <v>0</v>
      </c>
      <c r="BG266" s="192">
        <f t="shared" si="76"/>
        <v>0</v>
      </c>
      <c r="BH266" s="192">
        <f t="shared" si="77"/>
        <v>0</v>
      </c>
      <c r="BI266" s="192">
        <f t="shared" si="78"/>
        <v>0</v>
      </c>
      <c r="BJ266" s="18" t="s">
        <v>79</v>
      </c>
      <c r="BK266" s="192">
        <f t="shared" si="79"/>
        <v>0</v>
      </c>
      <c r="BL266" s="18" t="s">
        <v>181</v>
      </c>
      <c r="BM266" s="191" t="s">
        <v>1684</v>
      </c>
    </row>
    <row r="267" spans="1:65" s="2" customFormat="1" ht="21.75" customHeight="1">
      <c r="A267" s="32"/>
      <c r="B267" s="33"/>
      <c r="C267" s="181" t="s">
        <v>1021</v>
      </c>
      <c r="D267" s="181" t="s">
        <v>142</v>
      </c>
      <c r="E267" s="182" t="s">
        <v>2687</v>
      </c>
      <c r="F267" s="183" t="s">
        <v>2688</v>
      </c>
      <c r="G267" s="184" t="s">
        <v>221</v>
      </c>
      <c r="H267" s="185">
        <v>1</v>
      </c>
      <c r="I267" s="257"/>
      <c r="J267" s="186">
        <f t="shared" si="70"/>
        <v>0</v>
      </c>
      <c r="K267" s="183" t="s">
        <v>1</v>
      </c>
      <c r="L267" s="37"/>
      <c r="M267" s="187" t="s">
        <v>1</v>
      </c>
      <c r="N267" s="188" t="s">
        <v>36</v>
      </c>
      <c r="O267" s="189">
        <v>0</v>
      </c>
      <c r="P267" s="189">
        <f t="shared" si="71"/>
        <v>0</v>
      </c>
      <c r="Q267" s="189">
        <v>0</v>
      </c>
      <c r="R267" s="189">
        <f t="shared" si="72"/>
        <v>0</v>
      </c>
      <c r="S267" s="189">
        <v>0</v>
      </c>
      <c r="T267" s="190">
        <f t="shared" si="7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1" t="s">
        <v>181</v>
      </c>
      <c r="AT267" s="191" t="s">
        <v>142</v>
      </c>
      <c r="AU267" s="191" t="s">
        <v>79</v>
      </c>
      <c r="AY267" s="18" t="s">
        <v>141</v>
      </c>
      <c r="BE267" s="192">
        <f t="shared" si="74"/>
        <v>0</v>
      </c>
      <c r="BF267" s="192">
        <f t="shared" si="75"/>
        <v>0</v>
      </c>
      <c r="BG267" s="192">
        <f t="shared" si="76"/>
        <v>0</v>
      </c>
      <c r="BH267" s="192">
        <f t="shared" si="77"/>
        <v>0</v>
      </c>
      <c r="BI267" s="192">
        <f t="shared" si="78"/>
        <v>0</v>
      </c>
      <c r="BJ267" s="18" t="s">
        <v>79</v>
      </c>
      <c r="BK267" s="192">
        <f t="shared" si="79"/>
        <v>0</v>
      </c>
      <c r="BL267" s="18" t="s">
        <v>181</v>
      </c>
      <c r="BM267" s="191" t="s">
        <v>1692</v>
      </c>
    </row>
    <row r="268" spans="1:65" s="2" customFormat="1" ht="21.75" customHeight="1">
      <c r="A268" s="32"/>
      <c r="B268" s="33"/>
      <c r="C268" s="181" t="s">
        <v>1027</v>
      </c>
      <c r="D268" s="181" t="s">
        <v>142</v>
      </c>
      <c r="E268" s="182" t="s">
        <v>2689</v>
      </c>
      <c r="F268" s="183" t="s">
        <v>2690</v>
      </c>
      <c r="G268" s="184" t="s">
        <v>221</v>
      </c>
      <c r="H268" s="185">
        <v>1</v>
      </c>
      <c r="I268" s="257"/>
      <c r="J268" s="186">
        <f t="shared" si="70"/>
        <v>0</v>
      </c>
      <c r="K268" s="183" t="s">
        <v>1</v>
      </c>
      <c r="L268" s="37"/>
      <c r="M268" s="187" t="s">
        <v>1</v>
      </c>
      <c r="N268" s="188" t="s">
        <v>36</v>
      </c>
      <c r="O268" s="189">
        <v>0</v>
      </c>
      <c r="P268" s="189">
        <f t="shared" si="71"/>
        <v>0</v>
      </c>
      <c r="Q268" s="189">
        <v>0</v>
      </c>
      <c r="R268" s="189">
        <f t="shared" si="72"/>
        <v>0</v>
      </c>
      <c r="S268" s="189">
        <v>0</v>
      </c>
      <c r="T268" s="190">
        <f t="shared" si="7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1" t="s">
        <v>181</v>
      </c>
      <c r="AT268" s="191" t="s">
        <v>142</v>
      </c>
      <c r="AU268" s="191" t="s">
        <v>79</v>
      </c>
      <c r="AY268" s="18" t="s">
        <v>141</v>
      </c>
      <c r="BE268" s="192">
        <f t="shared" si="74"/>
        <v>0</v>
      </c>
      <c r="BF268" s="192">
        <f t="shared" si="75"/>
        <v>0</v>
      </c>
      <c r="BG268" s="192">
        <f t="shared" si="76"/>
        <v>0</v>
      </c>
      <c r="BH268" s="192">
        <f t="shared" si="77"/>
        <v>0</v>
      </c>
      <c r="BI268" s="192">
        <f t="shared" si="78"/>
        <v>0</v>
      </c>
      <c r="BJ268" s="18" t="s">
        <v>79</v>
      </c>
      <c r="BK268" s="192">
        <f t="shared" si="79"/>
        <v>0</v>
      </c>
      <c r="BL268" s="18" t="s">
        <v>181</v>
      </c>
      <c r="BM268" s="191" t="s">
        <v>1700</v>
      </c>
    </row>
    <row r="269" spans="1:65" s="2" customFormat="1" ht="21.75" customHeight="1">
      <c r="A269" s="32"/>
      <c r="B269" s="33"/>
      <c r="C269" s="181" t="s">
        <v>1033</v>
      </c>
      <c r="D269" s="181" t="s">
        <v>142</v>
      </c>
      <c r="E269" s="182" t="s">
        <v>2691</v>
      </c>
      <c r="F269" s="183" t="s">
        <v>2692</v>
      </c>
      <c r="G269" s="184" t="s">
        <v>221</v>
      </c>
      <c r="H269" s="185">
        <v>1</v>
      </c>
      <c r="I269" s="257"/>
      <c r="J269" s="186">
        <f t="shared" si="70"/>
        <v>0</v>
      </c>
      <c r="K269" s="183" t="s">
        <v>1</v>
      </c>
      <c r="L269" s="37"/>
      <c r="M269" s="187" t="s">
        <v>1</v>
      </c>
      <c r="N269" s="188" t="s">
        <v>36</v>
      </c>
      <c r="O269" s="189">
        <v>0</v>
      </c>
      <c r="P269" s="189">
        <f t="shared" si="71"/>
        <v>0</v>
      </c>
      <c r="Q269" s="189">
        <v>0</v>
      </c>
      <c r="R269" s="189">
        <f t="shared" si="72"/>
        <v>0</v>
      </c>
      <c r="S269" s="189">
        <v>0</v>
      </c>
      <c r="T269" s="190">
        <f t="shared" si="7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1" t="s">
        <v>181</v>
      </c>
      <c r="AT269" s="191" t="s">
        <v>142</v>
      </c>
      <c r="AU269" s="191" t="s">
        <v>79</v>
      </c>
      <c r="AY269" s="18" t="s">
        <v>141</v>
      </c>
      <c r="BE269" s="192">
        <f t="shared" si="74"/>
        <v>0</v>
      </c>
      <c r="BF269" s="192">
        <f t="shared" si="75"/>
        <v>0</v>
      </c>
      <c r="BG269" s="192">
        <f t="shared" si="76"/>
        <v>0</v>
      </c>
      <c r="BH269" s="192">
        <f t="shared" si="77"/>
        <v>0</v>
      </c>
      <c r="BI269" s="192">
        <f t="shared" si="78"/>
        <v>0</v>
      </c>
      <c r="BJ269" s="18" t="s">
        <v>79</v>
      </c>
      <c r="BK269" s="192">
        <f t="shared" si="79"/>
        <v>0</v>
      </c>
      <c r="BL269" s="18" t="s">
        <v>181</v>
      </c>
      <c r="BM269" s="191" t="s">
        <v>1715</v>
      </c>
    </row>
    <row r="270" spans="1:65" s="2" customFormat="1" ht="21.75" customHeight="1">
      <c r="A270" s="32"/>
      <c r="B270" s="33"/>
      <c r="C270" s="181" t="s">
        <v>1038</v>
      </c>
      <c r="D270" s="181" t="s">
        <v>142</v>
      </c>
      <c r="E270" s="182" t="s">
        <v>2693</v>
      </c>
      <c r="F270" s="183" t="s">
        <v>2694</v>
      </c>
      <c r="G270" s="184" t="s">
        <v>221</v>
      </c>
      <c r="H270" s="185">
        <v>1</v>
      </c>
      <c r="I270" s="257"/>
      <c r="J270" s="186">
        <f t="shared" si="70"/>
        <v>0</v>
      </c>
      <c r="K270" s="183" t="s">
        <v>1</v>
      </c>
      <c r="L270" s="37"/>
      <c r="M270" s="187" t="s">
        <v>1</v>
      </c>
      <c r="N270" s="188" t="s">
        <v>36</v>
      </c>
      <c r="O270" s="189">
        <v>0</v>
      </c>
      <c r="P270" s="189">
        <f t="shared" si="71"/>
        <v>0</v>
      </c>
      <c r="Q270" s="189">
        <v>0</v>
      </c>
      <c r="R270" s="189">
        <f t="shared" si="72"/>
        <v>0</v>
      </c>
      <c r="S270" s="189">
        <v>0</v>
      </c>
      <c r="T270" s="190">
        <f t="shared" si="7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1" t="s">
        <v>181</v>
      </c>
      <c r="AT270" s="191" t="s">
        <v>142</v>
      </c>
      <c r="AU270" s="191" t="s">
        <v>79</v>
      </c>
      <c r="AY270" s="18" t="s">
        <v>141</v>
      </c>
      <c r="BE270" s="192">
        <f t="shared" si="74"/>
        <v>0</v>
      </c>
      <c r="BF270" s="192">
        <f t="shared" si="75"/>
        <v>0</v>
      </c>
      <c r="BG270" s="192">
        <f t="shared" si="76"/>
        <v>0</v>
      </c>
      <c r="BH270" s="192">
        <f t="shared" si="77"/>
        <v>0</v>
      </c>
      <c r="BI270" s="192">
        <f t="shared" si="78"/>
        <v>0</v>
      </c>
      <c r="BJ270" s="18" t="s">
        <v>79</v>
      </c>
      <c r="BK270" s="192">
        <f t="shared" si="79"/>
        <v>0</v>
      </c>
      <c r="BL270" s="18" t="s">
        <v>181</v>
      </c>
      <c r="BM270" s="191" t="s">
        <v>1730</v>
      </c>
    </row>
    <row r="271" spans="1:65" s="2" customFormat="1" ht="21.75" customHeight="1">
      <c r="A271" s="32"/>
      <c r="B271" s="33"/>
      <c r="C271" s="181" t="s">
        <v>1042</v>
      </c>
      <c r="D271" s="181" t="s">
        <v>142</v>
      </c>
      <c r="E271" s="182" t="s">
        <v>2695</v>
      </c>
      <c r="F271" s="183" t="s">
        <v>2696</v>
      </c>
      <c r="G271" s="184" t="s">
        <v>221</v>
      </c>
      <c r="H271" s="185">
        <v>2</v>
      </c>
      <c r="I271" s="257"/>
      <c r="J271" s="186">
        <f t="shared" si="70"/>
        <v>0</v>
      </c>
      <c r="K271" s="183" t="s">
        <v>1</v>
      </c>
      <c r="L271" s="37"/>
      <c r="M271" s="187" t="s">
        <v>1</v>
      </c>
      <c r="N271" s="188" t="s">
        <v>36</v>
      </c>
      <c r="O271" s="189">
        <v>0</v>
      </c>
      <c r="P271" s="189">
        <f t="shared" si="71"/>
        <v>0</v>
      </c>
      <c r="Q271" s="189">
        <v>0</v>
      </c>
      <c r="R271" s="189">
        <f t="shared" si="72"/>
        <v>0</v>
      </c>
      <c r="S271" s="189">
        <v>0</v>
      </c>
      <c r="T271" s="190">
        <f t="shared" si="7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1" t="s">
        <v>181</v>
      </c>
      <c r="AT271" s="191" t="s">
        <v>142</v>
      </c>
      <c r="AU271" s="191" t="s">
        <v>79</v>
      </c>
      <c r="AY271" s="18" t="s">
        <v>141</v>
      </c>
      <c r="BE271" s="192">
        <f t="shared" si="74"/>
        <v>0</v>
      </c>
      <c r="BF271" s="192">
        <f t="shared" si="75"/>
        <v>0</v>
      </c>
      <c r="BG271" s="192">
        <f t="shared" si="76"/>
        <v>0</v>
      </c>
      <c r="BH271" s="192">
        <f t="shared" si="77"/>
        <v>0</v>
      </c>
      <c r="BI271" s="192">
        <f t="shared" si="78"/>
        <v>0</v>
      </c>
      <c r="BJ271" s="18" t="s">
        <v>79</v>
      </c>
      <c r="BK271" s="192">
        <f t="shared" si="79"/>
        <v>0</v>
      </c>
      <c r="BL271" s="18" t="s">
        <v>181</v>
      </c>
      <c r="BM271" s="191" t="s">
        <v>1739</v>
      </c>
    </row>
    <row r="272" spans="1:65" s="2" customFormat="1" ht="16.5" customHeight="1">
      <c r="A272" s="32"/>
      <c r="B272" s="33"/>
      <c r="C272" s="181" t="s">
        <v>1046</v>
      </c>
      <c r="D272" s="181" t="s">
        <v>142</v>
      </c>
      <c r="E272" s="182" t="s">
        <v>2697</v>
      </c>
      <c r="F272" s="183" t="s">
        <v>2698</v>
      </c>
      <c r="G272" s="184" t="s">
        <v>2435</v>
      </c>
      <c r="H272" s="185">
        <v>1802.3320000000001</v>
      </c>
      <c r="I272" s="257"/>
      <c r="J272" s="186">
        <f t="shared" si="70"/>
        <v>0</v>
      </c>
      <c r="K272" s="183" t="s">
        <v>1</v>
      </c>
      <c r="L272" s="37"/>
      <c r="M272" s="187" t="s">
        <v>1</v>
      </c>
      <c r="N272" s="188" t="s">
        <v>36</v>
      </c>
      <c r="O272" s="189">
        <v>0</v>
      </c>
      <c r="P272" s="189">
        <f t="shared" si="71"/>
        <v>0</v>
      </c>
      <c r="Q272" s="189">
        <v>0</v>
      </c>
      <c r="R272" s="189">
        <f t="shared" si="72"/>
        <v>0</v>
      </c>
      <c r="S272" s="189">
        <v>0</v>
      </c>
      <c r="T272" s="190">
        <f t="shared" si="7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1" t="s">
        <v>181</v>
      </c>
      <c r="AT272" s="191" t="s">
        <v>142</v>
      </c>
      <c r="AU272" s="191" t="s">
        <v>79</v>
      </c>
      <c r="AY272" s="18" t="s">
        <v>141</v>
      </c>
      <c r="BE272" s="192">
        <f t="shared" si="74"/>
        <v>0</v>
      </c>
      <c r="BF272" s="192">
        <f t="shared" si="75"/>
        <v>0</v>
      </c>
      <c r="BG272" s="192">
        <f t="shared" si="76"/>
        <v>0</v>
      </c>
      <c r="BH272" s="192">
        <f t="shared" si="77"/>
        <v>0</v>
      </c>
      <c r="BI272" s="192">
        <f t="shared" si="78"/>
        <v>0</v>
      </c>
      <c r="BJ272" s="18" t="s">
        <v>79</v>
      </c>
      <c r="BK272" s="192">
        <f t="shared" si="79"/>
        <v>0</v>
      </c>
      <c r="BL272" s="18" t="s">
        <v>181</v>
      </c>
      <c r="BM272" s="191" t="s">
        <v>1747</v>
      </c>
    </row>
    <row r="273" spans="1:65" s="12" customFormat="1" ht="25.9" customHeight="1">
      <c r="B273" s="168"/>
      <c r="C273" s="169"/>
      <c r="D273" s="170" t="s">
        <v>70</v>
      </c>
      <c r="E273" s="171" t="s">
        <v>2699</v>
      </c>
      <c r="F273" s="171" t="s">
        <v>2700</v>
      </c>
      <c r="G273" s="169"/>
      <c r="H273" s="169"/>
      <c r="I273" s="169"/>
      <c r="J273" s="172">
        <f>BK273</f>
        <v>0</v>
      </c>
      <c r="K273" s="169"/>
      <c r="L273" s="173"/>
      <c r="M273" s="174"/>
      <c r="N273" s="175"/>
      <c r="O273" s="175"/>
      <c r="P273" s="176">
        <f>SUM(P274:P311)</f>
        <v>0</v>
      </c>
      <c r="Q273" s="175"/>
      <c r="R273" s="176">
        <f>SUM(R274:R311)</f>
        <v>0</v>
      </c>
      <c r="S273" s="175"/>
      <c r="T273" s="177">
        <f>SUM(T274:T311)</f>
        <v>0</v>
      </c>
      <c r="AR273" s="178" t="s">
        <v>81</v>
      </c>
      <c r="AT273" s="179" t="s">
        <v>70</v>
      </c>
      <c r="AU273" s="179" t="s">
        <v>71</v>
      </c>
      <c r="AY273" s="178" t="s">
        <v>141</v>
      </c>
      <c r="BK273" s="180">
        <f>SUM(BK274:BK311)</f>
        <v>0</v>
      </c>
    </row>
    <row r="274" spans="1:65" s="2" customFormat="1" ht="16.5" customHeight="1">
      <c r="A274" s="32"/>
      <c r="B274" s="33"/>
      <c r="C274" s="181" t="s">
        <v>1051</v>
      </c>
      <c r="D274" s="181" t="s">
        <v>142</v>
      </c>
      <c r="E274" s="182" t="s">
        <v>2701</v>
      </c>
      <c r="F274" s="183" t="s">
        <v>2702</v>
      </c>
      <c r="G274" s="184" t="s">
        <v>221</v>
      </c>
      <c r="H274" s="185">
        <v>44</v>
      </c>
      <c r="I274" s="257"/>
      <c r="J274" s="186">
        <f t="shared" ref="J274:J311" si="80">ROUND(I274*H274,2)</f>
        <v>0</v>
      </c>
      <c r="K274" s="183" t="s">
        <v>1</v>
      </c>
      <c r="L274" s="37"/>
      <c r="M274" s="187" t="s">
        <v>1</v>
      </c>
      <c r="N274" s="188" t="s">
        <v>36</v>
      </c>
      <c r="O274" s="189">
        <v>0</v>
      </c>
      <c r="P274" s="189">
        <f t="shared" ref="P274:P311" si="81">O274*H274</f>
        <v>0</v>
      </c>
      <c r="Q274" s="189">
        <v>0</v>
      </c>
      <c r="R274" s="189">
        <f t="shared" ref="R274:R311" si="82">Q274*H274</f>
        <v>0</v>
      </c>
      <c r="S274" s="189">
        <v>0</v>
      </c>
      <c r="T274" s="190">
        <f t="shared" ref="T274:T311" si="83"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1" t="s">
        <v>181</v>
      </c>
      <c r="AT274" s="191" t="s">
        <v>142</v>
      </c>
      <c r="AU274" s="191" t="s">
        <v>79</v>
      </c>
      <c r="AY274" s="18" t="s">
        <v>141</v>
      </c>
      <c r="BE274" s="192">
        <f t="shared" ref="BE274:BE311" si="84">IF(N274="základní",J274,0)</f>
        <v>0</v>
      </c>
      <c r="BF274" s="192">
        <f t="shared" ref="BF274:BF311" si="85">IF(N274="snížená",J274,0)</f>
        <v>0</v>
      </c>
      <c r="BG274" s="192">
        <f t="shared" ref="BG274:BG311" si="86">IF(N274="zákl. přenesená",J274,0)</f>
        <v>0</v>
      </c>
      <c r="BH274" s="192">
        <f t="shared" ref="BH274:BH311" si="87">IF(N274="sníž. přenesená",J274,0)</f>
        <v>0</v>
      </c>
      <c r="BI274" s="192">
        <f t="shared" ref="BI274:BI311" si="88">IF(N274="nulová",J274,0)</f>
        <v>0</v>
      </c>
      <c r="BJ274" s="18" t="s">
        <v>79</v>
      </c>
      <c r="BK274" s="192">
        <f t="shared" ref="BK274:BK311" si="89">ROUND(I274*H274,2)</f>
        <v>0</v>
      </c>
      <c r="BL274" s="18" t="s">
        <v>181</v>
      </c>
      <c r="BM274" s="191" t="s">
        <v>1755</v>
      </c>
    </row>
    <row r="275" spans="1:65" s="2" customFormat="1" ht="16.5" customHeight="1">
      <c r="A275" s="32"/>
      <c r="B275" s="33"/>
      <c r="C275" s="181" t="s">
        <v>1054</v>
      </c>
      <c r="D275" s="181" t="s">
        <v>142</v>
      </c>
      <c r="E275" s="182" t="s">
        <v>2703</v>
      </c>
      <c r="F275" s="183" t="s">
        <v>2704</v>
      </c>
      <c r="G275" s="184" t="s">
        <v>249</v>
      </c>
      <c r="H275" s="185">
        <v>55.64</v>
      </c>
      <c r="I275" s="257"/>
      <c r="J275" s="186">
        <f t="shared" si="80"/>
        <v>0</v>
      </c>
      <c r="K275" s="183" t="s">
        <v>1</v>
      </c>
      <c r="L275" s="37"/>
      <c r="M275" s="187" t="s">
        <v>1</v>
      </c>
      <c r="N275" s="188" t="s">
        <v>36</v>
      </c>
      <c r="O275" s="189">
        <v>0</v>
      </c>
      <c r="P275" s="189">
        <f t="shared" si="81"/>
        <v>0</v>
      </c>
      <c r="Q275" s="189">
        <v>0</v>
      </c>
      <c r="R275" s="189">
        <f t="shared" si="82"/>
        <v>0</v>
      </c>
      <c r="S275" s="189">
        <v>0</v>
      </c>
      <c r="T275" s="190">
        <f t="shared" si="8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1" t="s">
        <v>181</v>
      </c>
      <c r="AT275" s="191" t="s">
        <v>142</v>
      </c>
      <c r="AU275" s="191" t="s">
        <v>79</v>
      </c>
      <c r="AY275" s="18" t="s">
        <v>141</v>
      </c>
      <c r="BE275" s="192">
        <f t="shared" si="84"/>
        <v>0</v>
      </c>
      <c r="BF275" s="192">
        <f t="shared" si="85"/>
        <v>0</v>
      </c>
      <c r="BG275" s="192">
        <f t="shared" si="86"/>
        <v>0</v>
      </c>
      <c r="BH275" s="192">
        <f t="shared" si="87"/>
        <v>0</v>
      </c>
      <c r="BI275" s="192">
        <f t="shared" si="88"/>
        <v>0</v>
      </c>
      <c r="BJ275" s="18" t="s">
        <v>79</v>
      </c>
      <c r="BK275" s="192">
        <f t="shared" si="89"/>
        <v>0</v>
      </c>
      <c r="BL275" s="18" t="s">
        <v>181</v>
      </c>
      <c r="BM275" s="191" t="s">
        <v>1764</v>
      </c>
    </row>
    <row r="276" spans="1:65" s="2" customFormat="1" ht="16.5" customHeight="1">
      <c r="A276" s="32"/>
      <c r="B276" s="33"/>
      <c r="C276" s="181" t="s">
        <v>638</v>
      </c>
      <c r="D276" s="181" t="s">
        <v>142</v>
      </c>
      <c r="E276" s="182" t="s">
        <v>2705</v>
      </c>
      <c r="F276" s="183" t="s">
        <v>2706</v>
      </c>
      <c r="G276" s="184" t="s">
        <v>221</v>
      </c>
      <c r="H276" s="185">
        <v>3</v>
      </c>
      <c r="I276" s="257"/>
      <c r="J276" s="186">
        <f t="shared" si="80"/>
        <v>0</v>
      </c>
      <c r="K276" s="183" t="s">
        <v>1</v>
      </c>
      <c r="L276" s="37"/>
      <c r="M276" s="187" t="s">
        <v>1</v>
      </c>
      <c r="N276" s="188" t="s">
        <v>36</v>
      </c>
      <c r="O276" s="189">
        <v>0</v>
      </c>
      <c r="P276" s="189">
        <f t="shared" si="81"/>
        <v>0</v>
      </c>
      <c r="Q276" s="189">
        <v>0</v>
      </c>
      <c r="R276" s="189">
        <f t="shared" si="82"/>
        <v>0</v>
      </c>
      <c r="S276" s="189">
        <v>0</v>
      </c>
      <c r="T276" s="190">
        <f t="shared" si="8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1" t="s">
        <v>181</v>
      </c>
      <c r="AT276" s="191" t="s">
        <v>142</v>
      </c>
      <c r="AU276" s="191" t="s">
        <v>79</v>
      </c>
      <c r="AY276" s="18" t="s">
        <v>141</v>
      </c>
      <c r="BE276" s="192">
        <f t="shared" si="84"/>
        <v>0</v>
      </c>
      <c r="BF276" s="192">
        <f t="shared" si="85"/>
        <v>0</v>
      </c>
      <c r="BG276" s="192">
        <f t="shared" si="86"/>
        <v>0</v>
      </c>
      <c r="BH276" s="192">
        <f t="shared" si="87"/>
        <v>0</v>
      </c>
      <c r="BI276" s="192">
        <f t="shared" si="88"/>
        <v>0</v>
      </c>
      <c r="BJ276" s="18" t="s">
        <v>79</v>
      </c>
      <c r="BK276" s="192">
        <f t="shared" si="89"/>
        <v>0</v>
      </c>
      <c r="BL276" s="18" t="s">
        <v>181</v>
      </c>
      <c r="BM276" s="191" t="s">
        <v>1800</v>
      </c>
    </row>
    <row r="277" spans="1:65" s="2" customFormat="1" ht="16.5" customHeight="1">
      <c r="A277" s="32"/>
      <c r="B277" s="33"/>
      <c r="C277" s="181" t="s">
        <v>1071</v>
      </c>
      <c r="D277" s="181" t="s">
        <v>142</v>
      </c>
      <c r="E277" s="182" t="s">
        <v>2707</v>
      </c>
      <c r="F277" s="183" t="s">
        <v>2708</v>
      </c>
      <c r="G277" s="184" t="s">
        <v>221</v>
      </c>
      <c r="H277" s="185">
        <v>22</v>
      </c>
      <c r="I277" s="257"/>
      <c r="J277" s="186">
        <f t="shared" si="80"/>
        <v>0</v>
      </c>
      <c r="K277" s="183" t="s">
        <v>1</v>
      </c>
      <c r="L277" s="37"/>
      <c r="M277" s="187" t="s">
        <v>1</v>
      </c>
      <c r="N277" s="188" t="s">
        <v>36</v>
      </c>
      <c r="O277" s="189">
        <v>0</v>
      </c>
      <c r="P277" s="189">
        <f t="shared" si="81"/>
        <v>0</v>
      </c>
      <c r="Q277" s="189">
        <v>0</v>
      </c>
      <c r="R277" s="189">
        <f t="shared" si="82"/>
        <v>0</v>
      </c>
      <c r="S277" s="189">
        <v>0</v>
      </c>
      <c r="T277" s="190">
        <f t="shared" si="8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1" t="s">
        <v>181</v>
      </c>
      <c r="AT277" s="191" t="s">
        <v>142</v>
      </c>
      <c r="AU277" s="191" t="s">
        <v>79</v>
      </c>
      <c r="AY277" s="18" t="s">
        <v>141</v>
      </c>
      <c r="BE277" s="192">
        <f t="shared" si="84"/>
        <v>0</v>
      </c>
      <c r="BF277" s="192">
        <f t="shared" si="85"/>
        <v>0</v>
      </c>
      <c r="BG277" s="192">
        <f t="shared" si="86"/>
        <v>0</v>
      </c>
      <c r="BH277" s="192">
        <f t="shared" si="87"/>
        <v>0</v>
      </c>
      <c r="BI277" s="192">
        <f t="shared" si="88"/>
        <v>0</v>
      </c>
      <c r="BJ277" s="18" t="s">
        <v>79</v>
      </c>
      <c r="BK277" s="192">
        <f t="shared" si="89"/>
        <v>0</v>
      </c>
      <c r="BL277" s="18" t="s">
        <v>181</v>
      </c>
      <c r="BM277" s="191" t="s">
        <v>1810</v>
      </c>
    </row>
    <row r="278" spans="1:65" s="2" customFormat="1" ht="16.5" customHeight="1">
      <c r="A278" s="32"/>
      <c r="B278" s="33"/>
      <c r="C278" s="181" t="s">
        <v>1076</v>
      </c>
      <c r="D278" s="181" t="s">
        <v>142</v>
      </c>
      <c r="E278" s="182" t="s">
        <v>2709</v>
      </c>
      <c r="F278" s="183" t="s">
        <v>2710</v>
      </c>
      <c r="G278" s="184" t="s">
        <v>221</v>
      </c>
      <c r="H278" s="185">
        <v>10</v>
      </c>
      <c r="I278" s="257"/>
      <c r="J278" s="186">
        <f t="shared" si="80"/>
        <v>0</v>
      </c>
      <c r="K278" s="183" t="s">
        <v>1</v>
      </c>
      <c r="L278" s="37"/>
      <c r="M278" s="187" t="s">
        <v>1</v>
      </c>
      <c r="N278" s="188" t="s">
        <v>36</v>
      </c>
      <c r="O278" s="189">
        <v>0</v>
      </c>
      <c r="P278" s="189">
        <f t="shared" si="81"/>
        <v>0</v>
      </c>
      <c r="Q278" s="189">
        <v>0</v>
      </c>
      <c r="R278" s="189">
        <f t="shared" si="82"/>
        <v>0</v>
      </c>
      <c r="S278" s="189">
        <v>0</v>
      </c>
      <c r="T278" s="190">
        <f t="shared" si="8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1" t="s">
        <v>181</v>
      </c>
      <c r="AT278" s="191" t="s">
        <v>142</v>
      </c>
      <c r="AU278" s="191" t="s">
        <v>79</v>
      </c>
      <c r="AY278" s="18" t="s">
        <v>141</v>
      </c>
      <c r="BE278" s="192">
        <f t="shared" si="84"/>
        <v>0</v>
      </c>
      <c r="BF278" s="192">
        <f t="shared" si="85"/>
        <v>0</v>
      </c>
      <c r="BG278" s="192">
        <f t="shared" si="86"/>
        <v>0</v>
      </c>
      <c r="BH278" s="192">
        <f t="shared" si="87"/>
        <v>0</v>
      </c>
      <c r="BI278" s="192">
        <f t="shared" si="88"/>
        <v>0</v>
      </c>
      <c r="BJ278" s="18" t="s">
        <v>79</v>
      </c>
      <c r="BK278" s="192">
        <f t="shared" si="89"/>
        <v>0</v>
      </c>
      <c r="BL278" s="18" t="s">
        <v>181</v>
      </c>
      <c r="BM278" s="191" t="s">
        <v>1818</v>
      </c>
    </row>
    <row r="279" spans="1:65" s="2" customFormat="1" ht="16.5" customHeight="1">
      <c r="A279" s="32"/>
      <c r="B279" s="33"/>
      <c r="C279" s="181" t="s">
        <v>1081</v>
      </c>
      <c r="D279" s="181" t="s">
        <v>142</v>
      </c>
      <c r="E279" s="182" t="s">
        <v>2711</v>
      </c>
      <c r="F279" s="183" t="s">
        <v>2712</v>
      </c>
      <c r="G279" s="184" t="s">
        <v>221</v>
      </c>
      <c r="H279" s="185">
        <v>4</v>
      </c>
      <c r="I279" s="257"/>
      <c r="J279" s="186">
        <f t="shared" si="80"/>
        <v>0</v>
      </c>
      <c r="K279" s="183" t="s">
        <v>1</v>
      </c>
      <c r="L279" s="37"/>
      <c r="M279" s="187" t="s">
        <v>1</v>
      </c>
      <c r="N279" s="188" t="s">
        <v>36</v>
      </c>
      <c r="O279" s="189">
        <v>0</v>
      </c>
      <c r="P279" s="189">
        <f t="shared" si="81"/>
        <v>0</v>
      </c>
      <c r="Q279" s="189">
        <v>0</v>
      </c>
      <c r="R279" s="189">
        <f t="shared" si="82"/>
        <v>0</v>
      </c>
      <c r="S279" s="189">
        <v>0</v>
      </c>
      <c r="T279" s="190">
        <f t="shared" si="8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1" t="s">
        <v>181</v>
      </c>
      <c r="AT279" s="191" t="s">
        <v>142</v>
      </c>
      <c r="AU279" s="191" t="s">
        <v>79</v>
      </c>
      <c r="AY279" s="18" t="s">
        <v>141</v>
      </c>
      <c r="BE279" s="192">
        <f t="shared" si="84"/>
        <v>0</v>
      </c>
      <c r="BF279" s="192">
        <f t="shared" si="85"/>
        <v>0</v>
      </c>
      <c r="BG279" s="192">
        <f t="shared" si="86"/>
        <v>0</v>
      </c>
      <c r="BH279" s="192">
        <f t="shared" si="87"/>
        <v>0</v>
      </c>
      <c r="BI279" s="192">
        <f t="shared" si="88"/>
        <v>0</v>
      </c>
      <c r="BJ279" s="18" t="s">
        <v>79</v>
      </c>
      <c r="BK279" s="192">
        <f t="shared" si="89"/>
        <v>0</v>
      </c>
      <c r="BL279" s="18" t="s">
        <v>181</v>
      </c>
      <c r="BM279" s="191" t="s">
        <v>1826</v>
      </c>
    </row>
    <row r="280" spans="1:65" s="2" customFormat="1" ht="16.5" customHeight="1">
      <c r="A280" s="32"/>
      <c r="B280" s="33"/>
      <c r="C280" s="181" t="s">
        <v>1086</v>
      </c>
      <c r="D280" s="181" t="s">
        <v>142</v>
      </c>
      <c r="E280" s="182" t="s">
        <v>2713</v>
      </c>
      <c r="F280" s="183" t="s">
        <v>2714</v>
      </c>
      <c r="G280" s="184" t="s">
        <v>221</v>
      </c>
      <c r="H280" s="185">
        <v>1</v>
      </c>
      <c r="I280" s="257"/>
      <c r="J280" s="186">
        <f t="shared" si="80"/>
        <v>0</v>
      </c>
      <c r="K280" s="183" t="s">
        <v>1</v>
      </c>
      <c r="L280" s="37"/>
      <c r="M280" s="187" t="s">
        <v>1</v>
      </c>
      <c r="N280" s="188" t="s">
        <v>36</v>
      </c>
      <c r="O280" s="189">
        <v>0</v>
      </c>
      <c r="P280" s="189">
        <f t="shared" si="81"/>
        <v>0</v>
      </c>
      <c r="Q280" s="189">
        <v>0</v>
      </c>
      <c r="R280" s="189">
        <f t="shared" si="82"/>
        <v>0</v>
      </c>
      <c r="S280" s="189">
        <v>0</v>
      </c>
      <c r="T280" s="190">
        <f t="shared" si="8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1" t="s">
        <v>181</v>
      </c>
      <c r="AT280" s="191" t="s">
        <v>142</v>
      </c>
      <c r="AU280" s="191" t="s">
        <v>79</v>
      </c>
      <c r="AY280" s="18" t="s">
        <v>141</v>
      </c>
      <c r="BE280" s="192">
        <f t="shared" si="84"/>
        <v>0</v>
      </c>
      <c r="BF280" s="192">
        <f t="shared" si="85"/>
        <v>0</v>
      </c>
      <c r="BG280" s="192">
        <f t="shared" si="86"/>
        <v>0</v>
      </c>
      <c r="BH280" s="192">
        <f t="shared" si="87"/>
        <v>0</v>
      </c>
      <c r="BI280" s="192">
        <f t="shared" si="88"/>
        <v>0</v>
      </c>
      <c r="BJ280" s="18" t="s">
        <v>79</v>
      </c>
      <c r="BK280" s="192">
        <f t="shared" si="89"/>
        <v>0</v>
      </c>
      <c r="BL280" s="18" t="s">
        <v>181</v>
      </c>
      <c r="BM280" s="191" t="s">
        <v>1843</v>
      </c>
    </row>
    <row r="281" spans="1:65" s="2" customFormat="1" ht="16.5" customHeight="1">
      <c r="A281" s="32"/>
      <c r="B281" s="33"/>
      <c r="C281" s="181" t="s">
        <v>1091</v>
      </c>
      <c r="D281" s="181" t="s">
        <v>142</v>
      </c>
      <c r="E281" s="182" t="s">
        <v>2715</v>
      </c>
      <c r="F281" s="183" t="s">
        <v>2716</v>
      </c>
      <c r="G281" s="184" t="s">
        <v>221</v>
      </c>
      <c r="H281" s="185">
        <v>96</v>
      </c>
      <c r="I281" s="257"/>
      <c r="J281" s="186">
        <f t="shared" si="80"/>
        <v>0</v>
      </c>
      <c r="K281" s="183" t="s">
        <v>1</v>
      </c>
      <c r="L281" s="37"/>
      <c r="M281" s="187" t="s">
        <v>1</v>
      </c>
      <c r="N281" s="188" t="s">
        <v>36</v>
      </c>
      <c r="O281" s="189">
        <v>0</v>
      </c>
      <c r="P281" s="189">
        <f t="shared" si="81"/>
        <v>0</v>
      </c>
      <c r="Q281" s="189">
        <v>0</v>
      </c>
      <c r="R281" s="189">
        <f t="shared" si="82"/>
        <v>0</v>
      </c>
      <c r="S281" s="189">
        <v>0</v>
      </c>
      <c r="T281" s="190">
        <f t="shared" si="8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1" t="s">
        <v>181</v>
      </c>
      <c r="AT281" s="191" t="s">
        <v>142</v>
      </c>
      <c r="AU281" s="191" t="s">
        <v>79</v>
      </c>
      <c r="AY281" s="18" t="s">
        <v>141</v>
      </c>
      <c r="BE281" s="192">
        <f t="shared" si="84"/>
        <v>0</v>
      </c>
      <c r="BF281" s="192">
        <f t="shared" si="85"/>
        <v>0</v>
      </c>
      <c r="BG281" s="192">
        <f t="shared" si="86"/>
        <v>0</v>
      </c>
      <c r="BH281" s="192">
        <f t="shared" si="87"/>
        <v>0</v>
      </c>
      <c r="BI281" s="192">
        <f t="shared" si="88"/>
        <v>0</v>
      </c>
      <c r="BJ281" s="18" t="s">
        <v>79</v>
      </c>
      <c r="BK281" s="192">
        <f t="shared" si="89"/>
        <v>0</v>
      </c>
      <c r="BL281" s="18" t="s">
        <v>181</v>
      </c>
      <c r="BM281" s="191" t="s">
        <v>1853</v>
      </c>
    </row>
    <row r="282" spans="1:65" s="2" customFormat="1" ht="21.75" customHeight="1">
      <c r="A282" s="32"/>
      <c r="B282" s="33"/>
      <c r="C282" s="181" t="s">
        <v>1099</v>
      </c>
      <c r="D282" s="181" t="s">
        <v>142</v>
      </c>
      <c r="E282" s="182" t="s">
        <v>2717</v>
      </c>
      <c r="F282" s="183" t="s">
        <v>2718</v>
      </c>
      <c r="G282" s="184" t="s">
        <v>221</v>
      </c>
      <c r="H282" s="185">
        <v>4</v>
      </c>
      <c r="I282" s="257"/>
      <c r="J282" s="186">
        <f t="shared" si="80"/>
        <v>0</v>
      </c>
      <c r="K282" s="183" t="s">
        <v>1</v>
      </c>
      <c r="L282" s="37"/>
      <c r="M282" s="187" t="s">
        <v>1</v>
      </c>
      <c r="N282" s="188" t="s">
        <v>36</v>
      </c>
      <c r="O282" s="189">
        <v>0</v>
      </c>
      <c r="P282" s="189">
        <f t="shared" si="81"/>
        <v>0</v>
      </c>
      <c r="Q282" s="189">
        <v>0</v>
      </c>
      <c r="R282" s="189">
        <f t="shared" si="82"/>
        <v>0</v>
      </c>
      <c r="S282" s="189">
        <v>0</v>
      </c>
      <c r="T282" s="190">
        <f t="shared" si="8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1" t="s">
        <v>181</v>
      </c>
      <c r="AT282" s="191" t="s">
        <v>142</v>
      </c>
      <c r="AU282" s="191" t="s">
        <v>79</v>
      </c>
      <c r="AY282" s="18" t="s">
        <v>141</v>
      </c>
      <c r="BE282" s="192">
        <f t="shared" si="84"/>
        <v>0</v>
      </c>
      <c r="BF282" s="192">
        <f t="shared" si="85"/>
        <v>0</v>
      </c>
      <c r="BG282" s="192">
        <f t="shared" si="86"/>
        <v>0</v>
      </c>
      <c r="BH282" s="192">
        <f t="shared" si="87"/>
        <v>0</v>
      </c>
      <c r="BI282" s="192">
        <f t="shared" si="88"/>
        <v>0</v>
      </c>
      <c r="BJ282" s="18" t="s">
        <v>79</v>
      </c>
      <c r="BK282" s="192">
        <f t="shared" si="89"/>
        <v>0</v>
      </c>
      <c r="BL282" s="18" t="s">
        <v>181</v>
      </c>
      <c r="BM282" s="191" t="s">
        <v>1863</v>
      </c>
    </row>
    <row r="283" spans="1:65" s="2" customFormat="1" ht="16.5" customHeight="1">
      <c r="A283" s="32"/>
      <c r="B283" s="33"/>
      <c r="C283" s="181" t="s">
        <v>1102</v>
      </c>
      <c r="D283" s="181" t="s">
        <v>142</v>
      </c>
      <c r="E283" s="182" t="s">
        <v>2719</v>
      </c>
      <c r="F283" s="183" t="s">
        <v>2720</v>
      </c>
      <c r="G283" s="184" t="s">
        <v>249</v>
      </c>
      <c r="H283" s="185">
        <v>55.64</v>
      </c>
      <c r="I283" s="257"/>
      <c r="J283" s="186">
        <f t="shared" si="80"/>
        <v>0</v>
      </c>
      <c r="K283" s="183" t="s">
        <v>1</v>
      </c>
      <c r="L283" s="37"/>
      <c r="M283" s="187" t="s">
        <v>1</v>
      </c>
      <c r="N283" s="188" t="s">
        <v>36</v>
      </c>
      <c r="O283" s="189">
        <v>0</v>
      </c>
      <c r="P283" s="189">
        <f t="shared" si="81"/>
        <v>0</v>
      </c>
      <c r="Q283" s="189">
        <v>0</v>
      </c>
      <c r="R283" s="189">
        <f t="shared" si="82"/>
        <v>0</v>
      </c>
      <c r="S283" s="189">
        <v>0</v>
      </c>
      <c r="T283" s="190">
        <f t="shared" si="8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1" t="s">
        <v>181</v>
      </c>
      <c r="AT283" s="191" t="s">
        <v>142</v>
      </c>
      <c r="AU283" s="191" t="s">
        <v>79</v>
      </c>
      <c r="AY283" s="18" t="s">
        <v>141</v>
      </c>
      <c r="BE283" s="192">
        <f t="shared" si="84"/>
        <v>0</v>
      </c>
      <c r="BF283" s="192">
        <f t="shared" si="85"/>
        <v>0</v>
      </c>
      <c r="BG283" s="192">
        <f t="shared" si="86"/>
        <v>0</v>
      </c>
      <c r="BH283" s="192">
        <f t="shared" si="87"/>
        <v>0</v>
      </c>
      <c r="BI283" s="192">
        <f t="shared" si="88"/>
        <v>0</v>
      </c>
      <c r="BJ283" s="18" t="s">
        <v>79</v>
      </c>
      <c r="BK283" s="192">
        <f t="shared" si="89"/>
        <v>0</v>
      </c>
      <c r="BL283" s="18" t="s">
        <v>181</v>
      </c>
      <c r="BM283" s="191" t="s">
        <v>1875</v>
      </c>
    </row>
    <row r="284" spans="1:65" s="2" customFormat="1" ht="16.5" customHeight="1">
      <c r="A284" s="32"/>
      <c r="B284" s="33"/>
      <c r="C284" s="181" t="s">
        <v>1105</v>
      </c>
      <c r="D284" s="181" t="s">
        <v>142</v>
      </c>
      <c r="E284" s="182" t="s">
        <v>2721</v>
      </c>
      <c r="F284" s="183" t="s">
        <v>2722</v>
      </c>
      <c r="G284" s="184" t="s">
        <v>338</v>
      </c>
      <c r="H284" s="185">
        <v>1.3959999999999999</v>
      </c>
      <c r="I284" s="257"/>
      <c r="J284" s="186">
        <f t="shared" si="80"/>
        <v>0</v>
      </c>
      <c r="K284" s="183" t="s">
        <v>1</v>
      </c>
      <c r="L284" s="37"/>
      <c r="M284" s="187" t="s">
        <v>1</v>
      </c>
      <c r="N284" s="188" t="s">
        <v>36</v>
      </c>
      <c r="O284" s="189">
        <v>0</v>
      </c>
      <c r="P284" s="189">
        <f t="shared" si="81"/>
        <v>0</v>
      </c>
      <c r="Q284" s="189">
        <v>0</v>
      </c>
      <c r="R284" s="189">
        <f t="shared" si="82"/>
        <v>0</v>
      </c>
      <c r="S284" s="189">
        <v>0</v>
      </c>
      <c r="T284" s="190">
        <f t="shared" si="8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1" t="s">
        <v>181</v>
      </c>
      <c r="AT284" s="191" t="s">
        <v>142</v>
      </c>
      <c r="AU284" s="191" t="s">
        <v>79</v>
      </c>
      <c r="AY284" s="18" t="s">
        <v>141</v>
      </c>
      <c r="BE284" s="192">
        <f t="shared" si="84"/>
        <v>0</v>
      </c>
      <c r="BF284" s="192">
        <f t="shared" si="85"/>
        <v>0</v>
      </c>
      <c r="BG284" s="192">
        <f t="shared" si="86"/>
        <v>0</v>
      </c>
      <c r="BH284" s="192">
        <f t="shared" si="87"/>
        <v>0</v>
      </c>
      <c r="BI284" s="192">
        <f t="shared" si="88"/>
        <v>0</v>
      </c>
      <c r="BJ284" s="18" t="s">
        <v>79</v>
      </c>
      <c r="BK284" s="192">
        <f t="shared" si="89"/>
        <v>0</v>
      </c>
      <c r="BL284" s="18" t="s">
        <v>181</v>
      </c>
      <c r="BM284" s="191" t="s">
        <v>1885</v>
      </c>
    </row>
    <row r="285" spans="1:65" s="2" customFormat="1" ht="21.75" customHeight="1">
      <c r="A285" s="32"/>
      <c r="B285" s="33"/>
      <c r="C285" s="181" t="s">
        <v>1111</v>
      </c>
      <c r="D285" s="181" t="s">
        <v>142</v>
      </c>
      <c r="E285" s="182" t="s">
        <v>2723</v>
      </c>
      <c r="F285" s="183" t="s">
        <v>2724</v>
      </c>
      <c r="G285" s="184" t="s">
        <v>221</v>
      </c>
      <c r="H285" s="185">
        <v>1</v>
      </c>
      <c r="I285" s="257"/>
      <c r="J285" s="186">
        <f t="shared" si="80"/>
        <v>0</v>
      </c>
      <c r="K285" s="183" t="s">
        <v>1</v>
      </c>
      <c r="L285" s="37"/>
      <c r="M285" s="187" t="s">
        <v>1</v>
      </c>
      <c r="N285" s="188" t="s">
        <v>36</v>
      </c>
      <c r="O285" s="189">
        <v>0</v>
      </c>
      <c r="P285" s="189">
        <f t="shared" si="81"/>
        <v>0</v>
      </c>
      <c r="Q285" s="189">
        <v>0</v>
      </c>
      <c r="R285" s="189">
        <f t="shared" si="82"/>
        <v>0</v>
      </c>
      <c r="S285" s="189">
        <v>0</v>
      </c>
      <c r="T285" s="190">
        <f t="shared" si="8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1" t="s">
        <v>181</v>
      </c>
      <c r="AT285" s="191" t="s">
        <v>142</v>
      </c>
      <c r="AU285" s="191" t="s">
        <v>79</v>
      </c>
      <c r="AY285" s="18" t="s">
        <v>141</v>
      </c>
      <c r="BE285" s="192">
        <f t="shared" si="84"/>
        <v>0</v>
      </c>
      <c r="BF285" s="192">
        <f t="shared" si="85"/>
        <v>0</v>
      </c>
      <c r="BG285" s="192">
        <f t="shared" si="86"/>
        <v>0</v>
      </c>
      <c r="BH285" s="192">
        <f t="shared" si="87"/>
        <v>0</v>
      </c>
      <c r="BI285" s="192">
        <f t="shared" si="88"/>
        <v>0</v>
      </c>
      <c r="BJ285" s="18" t="s">
        <v>79</v>
      </c>
      <c r="BK285" s="192">
        <f t="shared" si="89"/>
        <v>0</v>
      </c>
      <c r="BL285" s="18" t="s">
        <v>181</v>
      </c>
      <c r="BM285" s="191" t="s">
        <v>1894</v>
      </c>
    </row>
    <row r="286" spans="1:65" s="2" customFormat="1" ht="21.75" customHeight="1">
      <c r="A286" s="32"/>
      <c r="B286" s="33"/>
      <c r="C286" s="181" t="s">
        <v>1116</v>
      </c>
      <c r="D286" s="181" t="s">
        <v>142</v>
      </c>
      <c r="E286" s="182" t="s">
        <v>2725</v>
      </c>
      <c r="F286" s="183" t="s">
        <v>2726</v>
      </c>
      <c r="G286" s="184" t="s">
        <v>221</v>
      </c>
      <c r="H286" s="185">
        <v>1</v>
      </c>
      <c r="I286" s="257"/>
      <c r="J286" s="186">
        <f t="shared" si="80"/>
        <v>0</v>
      </c>
      <c r="K286" s="183" t="s">
        <v>1</v>
      </c>
      <c r="L286" s="37"/>
      <c r="M286" s="187" t="s">
        <v>1</v>
      </c>
      <c r="N286" s="188" t="s">
        <v>36</v>
      </c>
      <c r="O286" s="189">
        <v>0</v>
      </c>
      <c r="P286" s="189">
        <f t="shared" si="81"/>
        <v>0</v>
      </c>
      <c r="Q286" s="189">
        <v>0</v>
      </c>
      <c r="R286" s="189">
        <f t="shared" si="82"/>
        <v>0</v>
      </c>
      <c r="S286" s="189">
        <v>0</v>
      </c>
      <c r="T286" s="190">
        <f t="shared" si="8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91" t="s">
        <v>181</v>
      </c>
      <c r="AT286" s="191" t="s">
        <v>142</v>
      </c>
      <c r="AU286" s="191" t="s">
        <v>79</v>
      </c>
      <c r="AY286" s="18" t="s">
        <v>141</v>
      </c>
      <c r="BE286" s="192">
        <f t="shared" si="84"/>
        <v>0</v>
      </c>
      <c r="BF286" s="192">
        <f t="shared" si="85"/>
        <v>0</v>
      </c>
      <c r="BG286" s="192">
        <f t="shared" si="86"/>
        <v>0</v>
      </c>
      <c r="BH286" s="192">
        <f t="shared" si="87"/>
        <v>0</v>
      </c>
      <c r="BI286" s="192">
        <f t="shared" si="88"/>
        <v>0</v>
      </c>
      <c r="BJ286" s="18" t="s">
        <v>79</v>
      </c>
      <c r="BK286" s="192">
        <f t="shared" si="89"/>
        <v>0</v>
      </c>
      <c r="BL286" s="18" t="s">
        <v>181</v>
      </c>
      <c r="BM286" s="191" t="s">
        <v>1903</v>
      </c>
    </row>
    <row r="287" spans="1:65" s="2" customFormat="1" ht="21.75" customHeight="1">
      <c r="A287" s="32"/>
      <c r="B287" s="33"/>
      <c r="C287" s="181" t="s">
        <v>1121</v>
      </c>
      <c r="D287" s="181" t="s">
        <v>142</v>
      </c>
      <c r="E287" s="182" t="s">
        <v>2727</v>
      </c>
      <c r="F287" s="183" t="s">
        <v>2728</v>
      </c>
      <c r="G287" s="184" t="s">
        <v>221</v>
      </c>
      <c r="H287" s="185">
        <v>1</v>
      </c>
      <c r="I287" s="257"/>
      <c r="J287" s="186">
        <f t="shared" si="80"/>
        <v>0</v>
      </c>
      <c r="K287" s="183" t="s">
        <v>1</v>
      </c>
      <c r="L287" s="37"/>
      <c r="M287" s="187" t="s">
        <v>1</v>
      </c>
      <c r="N287" s="188" t="s">
        <v>36</v>
      </c>
      <c r="O287" s="189">
        <v>0</v>
      </c>
      <c r="P287" s="189">
        <f t="shared" si="81"/>
        <v>0</v>
      </c>
      <c r="Q287" s="189">
        <v>0</v>
      </c>
      <c r="R287" s="189">
        <f t="shared" si="82"/>
        <v>0</v>
      </c>
      <c r="S287" s="189">
        <v>0</v>
      </c>
      <c r="T287" s="190">
        <f t="shared" si="8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91" t="s">
        <v>181</v>
      </c>
      <c r="AT287" s="191" t="s">
        <v>142</v>
      </c>
      <c r="AU287" s="191" t="s">
        <v>79</v>
      </c>
      <c r="AY287" s="18" t="s">
        <v>141</v>
      </c>
      <c r="BE287" s="192">
        <f t="shared" si="84"/>
        <v>0</v>
      </c>
      <c r="BF287" s="192">
        <f t="shared" si="85"/>
        <v>0</v>
      </c>
      <c r="BG287" s="192">
        <f t="shared" si="86"/>
        <v>0</v>
      </c>
      <c r="BH287" s="192">
        <f t="shared" si="87"/>
        <v>0</v>
      </c>
      <c r="BI287" s="192">
        <f t="shared" si="88"/>
        <v>0</v>
      </c>
      <c r="BJ287" s="18" t="s">
        <v>79</v>
      </c>
      <c r="BK287" s="192">
        <f t="shared" si="89"/>
        <v>0</v>
      </c>
      <c r="BL287" s="18" t="s">
        <v>181</v>
      </c>
      <c r="BM287" s="191" t="s">
        <v>1945</v>
      </c>
    </row>
    <row r="288" spans="1:65" s="2" customFormat="1" ht="21.75" customHeight="1">
      <c r="A288" s="32"/>
      <c r="B288" s="33"/>
      <c r="C288" s="181" t="s">
        <v>1126</v>
      </c>
      <c r="D288" s="181" t="s">
        <v>142</v>
      </c>
      <c r="E288" s="182" t="s">
        <v>2729</v>
      </c>
      <c r="F288" s="183" t="s">
        <v>2730</v>
      </c>
      <c r="G288" s="184" t="s">
        <v>221</v>
      </c>
      <c r="H288" s="185">
        <v>1</v>
      </c>
      <c r="I288" s="257"/>
      <c r="J288" s="186">
        <f t="shared" si="80"/>
        <v>0</v>
      </c>
      <c r="K288" s="183" t="s">
        <v>1</v>
      </c>
      <c r="L288" s="37"/>
      <c r="M288" s="187" t="s">
        <v>1</v>
      </c>
      <c r="N288" s="188" t="s">
        <v>36</v>
      </c>
      <c r="O288" s="189">
        <v>0</v>
      </c>
      <c r="P288" s="189">
        <f t="shared" si="81"/>
        <v>0</v>
      </c>
      <c r="Q288" s="189">
        <v>0</v>
      </c>
      <c r="R288" s="189">
        <f t="shared" si="82"/>
        <v>0</v>
      </c>
      <c r="S288" s="189">
        <v>0</v>
      </c>
      <c r="T288" s="190">
        <f t="shared" si="8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1" t="s">
        <v>181</v>
      </c>
      <c r="AT288" s="191" t="s">
        <v>142</v>
      </c>
      <c r="AU288" s="191" t="s">
        <v>79</v>
      </c>
      <c r="AY288" s="18" t="s">
        <v>141</v>
      </c>
      <c r="BE288" s="192">
        <f t="shared" si="84"/>
        <v>0</v>
      </c>
      <c r="BF288" s="192">
        <f t="shared" si="85"/>
        <v>0</v>
      </c>
      <c r="BG288" s="192">
        <f t="shared" si="86"/>
        <v>0</v>
      </c>
      <c r="BH288" s="192">
        <f t="shared" si="87"/>
        <v>0</v>
      </c>
      <c r="BI288" s="192">
        <f t="shared" si="88"/>
        <v>0</v>
      </c>
      <c r="BJ288" s="18" t="s">
        <v>79</v>
      </c>
      <c r="BK288" s="192">
        <f t="shared" si="89"/>
        <v>0</v>
      </c>
      <c r="BL288" s="18" t="s">
        <v>181</v>
      </c>
      <c r="BM288" s="191" t="s">
        <v>1954</v>
      </c>
    </row>
    <row r="289" spans="1:65" s="2" customFormat="1" ht="21.75" customHeight="1">
      <c r="A289" s="32"/>
      <c r="B289" s="33"/>
      <c r="C289" s="181" t="s">
        <v>1131</v>
      </c>
      <c r="D289" s="181" t="s">
        <v>142</v>
      </c>
      <c r="E289" s="182" t="s">
        <v>2731</v>
      </c>
      <c r="F289" s="183" t="s">
        <v>2732</v>
      </c>
      <c r="G289" s="184" t="s">
        <v>221</v>
      </c>
      <c r="H289" s="185">
        <v>2</v>
      </c>
      <c r="I289" s="257"/>
      <c r="J289" s="186">
        <f t="shared" si="80"/>
        <v>0</v>
      </c>
      <c r="K289" s="183" t="s">
        <v>1</v>
      </c>
      <c r="L289" s="37"/>
      <c r="M289" s="187" t="s">
        <v>1</v>
      </c>
      <c r="N289" s="188" t="s">
        <v>36</v>
      </c>
      <c r="O289" s="189">
        <v>0</v>
      </c>
      <c r="P289" s="189">
        <f t="shared" si="81"/>
        <v>0</v>
      </c>
      <c r="Q289" s="189">
        <v>0</v>
      </c>
      <c r="R289" s="189">
        <f t="shared" si="82"/>
        <v>0</v>
      </c>
      <c r="S289" s="189">
        <v>0</v>
      </c>
      <c r="T289" s="190">
        <f t="shared" si="8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1" t="s">
        <v>181</v>
      </c>
      <c r="AT289" s="191" t="s">
        <v>142</v>
      </c>
      <c r="AU289" s="191" t="s">
        <v>79</v>
      </c>
      <c r="AY289" s="18" t="s">
        <v>141</v>
      </c>
      <c r="BE289" s="192">
        <f t="shared" si="84"/>
        <v>0</v>
      </c>
      <c r="BF289" s="192">
        <f t="shared" si="85"/>
        <v>0</v>
      </c>
      <c r="BG289" s="192">
        <f t="shared" si="86"/>
        <v>0</v>
      </c>
      <c r="BH289" s="192">
        <f t="shared" si="87"/>
        <v>0</v>
      </c>
      <c r="BI289" s="192">
        <f t="shared" si="88"/>
        <v>0</v>
      </c>
      <c r="BJ289" s="18" t="s">
        <v>79</v>
      </c>
      <c r="BK289" s="192">
        <f t="shared" si="89"/>
        <v>0</v>
      </c>
      <c r="BL289" s="18" t="s">
        <v>181</v>
      </c>
      <c r="BM289" s="191" t="s">
        <v>1963</v>
      </c>
    </row>
    <row r="290" spans="1:65" s="2" customFormat="1" ht="21.75" customHeight="1">
      <c r="A290" s="32"/>
      <c r="B290" s="33"/>
      <c r="C290" s="181" t="s">
        <v>1136</v>
      </c>
      <c r="D290" s="181" t="s">
        <v>142</v>
      </c>
      <c r="E290" s="182" t="s">
        <v>2733</v>
      </c>
      <c r="F290" s="183" t="s">
        <v>2734</v>
      </c>
      <c r="G290" s="184" t="s">
        <v>221</v>
      </c>
      <c r="H290" s="185">
        <v>1</v>
      </c>
      <c r="I290" s="257"/>
      <c r="J290" s="186">
        <f t="shared" si="80"/>
        <v>0</v>
      </c>
      <c r="K290" s="183" t="s">
        <v>1</v>
      </c>
      <c r="L290" s="37"/>
      <c r="M290" s="187" t="s">
        <v>1</v>
      </c>
      <c r="N290" s="188" t="s">
        <v>36</v>
      </c>
      <c r="O290" s="189">
        <v>0</v>
      </c>
      <c r="P290" s="189">
        <f t="shared" si="81"/>
        <v>0</v>
      </c>
      <c r="Q290" s="189">
        <v>0</v>
      </c>
      <c r="R290" s="189">
        <f t="shared" si="82"/>
        <v>0</v>
      </c>
      <c r="S290" s="189">
        <v>0</v>
      </c>
      <c r="T290" s="190">
        <f t="shared" si="8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91" t="s">
        <v>181</v>
      </c>
      <c r="AT290" s="191" t="s">
        <v>142</v>
      </c>
      <c r="AU290" s="191" t="s">
        <v>79</v>
      </c>
      <c r="AY290" s="18" t="s">
        <v>141</v>
      </c>
      <c r="BE290" s="192">
        <f t="shared" si="84"/>
        <v>0</v>
      </c>
      <c r="BF290" s="192">
        <f t="shared" si="85"/>
        <v>0</v>
      </c>
      <c r="BG290" s="192">
        <f t="shared" si="86"/>
        <v>0</v>
      </c>
      <c r="BH290" s="192">
        <f t="shared" si="87"/>
        <v>0</v>
      </c>
      <c r="BI290" s="192">
        <f t="shared" si="88"/>
        <v>0</v>
      </c>
      <c r="BJ290" s="18" t="s">
        <v>79</v>
      </c>
      <c r="BK290" s="192">
        <f t="shared" si="89"/>
        <v>0</v>
      </c>
      <c r="BL290" s="18" t="s">
        <v>181</v>
      </c>
      <c r="BM290" s="191" t="s">
        <v>1975</v>
      </c>
    </row>
    <row r="291" spans="1:65" s="2" customFormat="1" ht="21.75" customHeight="1">
      <c r="A291" s="32"/>
      <c r="B291" s="33"/>
      <c r="C291" s="181" t="s">
        <v>1140</v>
      </c>
      <c r="D291" s="181" t="s">
        <v>142</v>
      </c>
      <c r="E291" s="182" t="s">
        <v>2735</v>
      </c>
      <c r="F291" s="183" t="s">
        <v>2736</v>
      </c>
      <c r="G291" s="184" t="s">
        <v>221</v>
      </c>
      <c r="H291" s="185">
        <v>1</v>
      </c>
      <c r="I291" s="257"/>
      <c r="J291" s="186">
        <f t="shared" si="80"/>
        <v>0</v>
      </c>
      <c r="K291" s="183" t="s">
        <v>1</v>
      </c>
      <c r="L291" s="37"/>
      <c r="M291" s="187" t="s">
        <v>1</v>
      </c>
      <c r="N291" s="188" t="s">
        <v>36</v>
      </c>
      <c r="O291" s="189">
        <v>0</v>
      </c>
      <c r="P291" s="189">
        <f t="shared" si="81"/>
        <v>0</v>
      </c>
      <c r="Q291" s="189">
        <v>0</v>
      </c>
      <c r="R291" s="189">
        <f t="shared" si="82"/>
        <v>0</v>
      </c>
      <c r="S291" s="189">
        <v>0</v>
      </c>
      <c r="T291" s="190">
        <f t="shared" si="8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91" t="s">
        <v>181</v>
      </c>
      <c r="AT291" s="191" t="s">
        <v>142</v>
      </c>
      <c r="AU291" s="191" t="s">
        <v>79</v>
      </c>
      <c r="AY291" s="18" t="s">
        <v>141</v>
      </c>
      <c r="BE291" s="192">
        <f t="shared" si="84"/>
        <v>0</v>
      </c>
      <c r="BF291" s="192">
        <f t="shared" si="85"/>
        <v>0</v>
      </c>
      <c r="BG291" s="192">
        <f t="shared" si="86"/>
        <v>0</v>
      </c>
      <c r="BH291" s="192">
        <f t="shared" si="87"/>
        <v>0</v>
      </c>
      <c r="BI291" s="192">
        <f t="shared" si="88"/>
        <v>0</v>
      </c>
      <c r="BJ291" s="18" t="s">
        <v>79</v>
      </c>
      <c r="BK291" s="192">
        <f t="shared" si="89"/>
        <v>0</v>
      </c>
      <c r="BL291" s="18" t="s">
        <v>181</v>
      </c>
      <c r="BM291" s="191" t="s">
        <v>1986</v>
      </c>
    </row>
    <row r="292" spans="1:65" s="2" customFormat="1" ht="21.75" customHeight="1">
      <c r="A292" s="32"/>
      <c r="B292" s="33"/>
      <c r="C292" s="181" t="s">
        <v>1144</v>
      </c>
      <c r="D292" s="181" t="s">
        <v>142</v>
      </c>
      <c r="E292" s="182" t="s">
        <v>2737</v>
      </c>
      <c r="F292" s="183" t="s">
        <v>2738</v>
      </c>
      <c r="G292" s="184" t="s">
        <v>221</v>
      </c>
      <c r="H292" s="185">
        <v>5</v>
      </c>
      <c r="I292" s="257"/>
      <c r="J292" s="186">
        <f t="shared" si="80"/>
        <v>0</v>
      </c>
      <c r="K292" s="183" t="s">
        <v>1</v>
      </c>
      <c r="L292" s="37"/>
      <c r="M292" s="187" t="s">
        <v>1</v>
      </c>
      <c r="N292" s="188" t="s">
        <v>36</v>
      </c>
      <c r="O292" s="189">
        <v>0</v>
      </c>
      <c r="P292" s="189">
        <f t="shared" si="81"/>
        <v>0</v>
      </c>
      <c r="Q292" s="189">
        <v>0</v>
      </c>
      <c r="R292" s="189">
        <f t="shared" si="82"/>
        <v>0</v>
      </c>
      <c r="S292" s="189">
        <v>0</v>
      </c>
      <c r="T292" s="190">
        <f t="shared" si="8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1" t="s">
        <v>181</v>
      </c>
      <c r="AT292" s="191" t="s">
        <v>142</v>
      </c>
      <c r="AU292" s="191" t="s">
        <v>79</v>
      </c>
      <c r="AY292" s="18" t="s">
        <v>141</v>
      </c>
      <c r="BE292" s="192">
        <f t="shared" si="84"/>
        <v>0</v>
      </c>
      <c r="BF292" s="192">
        <f t="shared" si="85"/>
        <v>0</v>
      </c>
      <c r="BG292" s="192">
        <f t="shared" si="86"/>
        <v>0</v>
      </c>
      <c r="BH292" s="192">
        <f t="shared" si="87"/>
        <v>0</v>
      </c>
      <c r="BI292" s="192">
        <f t="shared" si="88"/>
        <v>0</v>
      </c>
      <c r="BJ292" s="18" t="s">
        <v>79</v>
      </c>
      <c r="BK292" s="192">
        <f t="shared" si="89"/>
        <v>0</v>
      </c>
      <c r="BL292" s="18" t="s">
        <v>181</v>
      </c>
      <c r="BM292" s="191" t="s">
        <v>1994</v>
      </c>
    </row>
    <row r="293" spans="1:65" s="2" customFormat="1" ht="21.75" customHeight="1">
      <c r="A293" s="32"/>
      <c r="B293" s="33"/>
      <c r="C293" s="181" t="s">
        <v>1149</v>
      </c>
      <c r="D293" s="181" t="s">
        <v>142</v>
      </c>
      <c r="E293" s="182" t="s">
        <v>2739</v>
      </c>
      <c r="F293" s="183" t="s">
        <v>2740</v>
      </c>
      <c r="G293" s="184" t="s">
        <v>221</v>
      </c>
      <c r="H293" s="185">
        <v>3</v>
      </c>
      <c r="I293" s="257"/>
      <c r="J293" s="186">
        <f t="shared" si="80"/>
        <v>0</v>
      </c>
      <c r="K293" s="183" t="s">
        <v>1</v>
      </c>
      <c r="L293" s="37"/>
      <c r="M293" s="187" t="s">
        <v>1</v>
      </c>
      <c r="N293" s="188" t="s">
        <v>36</v>
      </c>
      <c r="O293" s="189">
        <v>0</v>
      </c>
      <c r="P293" s="189">
        <f t="shared" si="81"/>
        <v>0</v>
      </c>
      <c r="Q293" s="189">
        <v>0</v>
      </c>
      <c r="R293" s="189">
        <f t="shared" si="82"/>
        <v>0</v>
      </c>
      <c r="S293" s="189">
        <v>0</v>
      </c>
      <c r="T293" s="190">
        <f t="shared" si="8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91" t="s">
        <v>181</v>
      </c>
      <c r="AT293" s="191" t="s">
        <v>142</v>
      </c>
      <c r="AU293" s="191" t="s">
        <v>79</v>
      </c>
      <c r="AY293" s="18" t="s">
        <v>141</v>
      </c>
      <c r="BE293" s="192">
        <f t="shared" si="84"/>
        <v>0</v>
      </c>
      <c r="BF293" s="192">
        <f t="shared" si="85"/>
        <v>0</v>
      </c>
      <c r="BG293" s="192">
        <f t="shared" si="86"/>
        <v>0</v>
      </c>
      <c r="BH293" s="192">
        <f t="shared" si="87"/>
        <v>0</v>
      </c>
      <c r="BI293" s="192">
        <f t="shared" si="88"/>
        <v>0</v>
      </c>
      <c r="BJ293" s="18" t="s">
        <v>79</v>
      </c>
      <c r="BK293" s="192">
        <f t="shared" si="89"/>
        <v>0</v>
      </c>
      <c r="BL293" s="18" t="s">
        <v>181</v>
      </c>
      <c r="BM293" s="191" t="s">
        <v>2016</v>
      </c>
    </row>
    <row r="294" spans="1:65" s="2" customFormat="1" ht="21.75" customHeight="1">
      <c r="A294" s="32"/>
      <c r="B294" s="33"/>
      <c r="C294" s="181" t="s">
        <v>1156</v>
      </c>
      <c r="D294" s="181" t="s">
        <v>142</v>
      </c>
      <c r="E294" s="182" t="s">
        <v>2741</v>
      </c>
      <c r="F294" s="183" t="s">
        <v>2742</v>
      </c>
      <c r="G294" s="184" t="s">
        <v>221</v>
      </c>
      <c r="H294" s="185">
        <v>1</v>
      </c>
      <c r="I294" s="257"/>
      <c r="J294" s="186">
        <f t="shared" si="80"/>
        <v>0</v>
      </c>
      <c r="K294" s="183" t="s">
        <v>1</v>
      </c>
      <c r="L294" s="37"/>
      <c r="M294" s="187" t="s">
        <v>1</v>
      </c>
      <c r="N294" s="188" t="s">
        <v>36</v>
      </c>
      <c r="O294" s="189">
        <v>0</v>
      </c>
      <c r="P294" s="189">
        <f t="shared" si="81"/>
        <v>0</v>
      </c>
      <c r="Q294" s="189">
        <v>0</v>
      </c>
      <c r="R294" s="189">
        <f t="shared" si="82"/>
        <v>0</v>
      </c>
      <c r="S294" s="189">
        <v>0</v>
      </c>
      <c r="T294" s="190">
        <f t="shared" si="8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1" t="s">
        <v>181</v>
      </c>
      <c r="AT294" s="191" t="s">
        <v>142</v>
      </c>
      <c r="AU294" s="191" t="s">
        <v>79</v>
      </c>
      <c r="AY294" s="18" t="s">
        <v>141</v>
      </c>
      <c r="BE294" s="192">
        <f t="shared" si="84"/>
        <v>0</v>
      </c>
      <c r="BF294" s="192">
        <f t="shared" si="85"/>
        <v>0</v>
      </c>
      <c r="BG294" s="192">
        <f t="shared" si="86"/>
        <v>0</v>
      </c>
      <c r="BH294" s="192">
        <f t="shared" si="87"/>
        <v>0</v>
      </c>
      <c r="BI294" s="192">
        <f t="shared" si="88"/>
        <v>0</v>
      </c>
      <c r="BJ294" s="18" t="s">
        <v>79</v>
      </c>
      <c r="BK294" s="192">
        <f t="shared" si="89"/>
        <v>0</v>
      </c>
      <c r="BL294" s="18" t="s">
        <v>181</v>
      </c>
      <c r="BM294" s="191" t="s">
        <v>2030</v>
      </c>
    </row>
    <row r="295" spans="1:65" s="2" customFormat="1" ht="21.75" customHeight="1">
      <c r="A295" s="32"/>
      <c r="B295" s="33"/>
      <c r="C295" s="181" t="s">
        <v>1161</v>
      </c>
      <c r="D295" s="181" t="s">
        <v>142</v>
      </c>
      <c r="E295" s="182" t="s">
        <v>2743</v>
      </c>
      <c r="F295" s="183" t="s">
        <v>2744</v>
      </c>
      <c r="G295" s="184" t="s">
        <v>221</v>
      </c>
      <c r="H295" s="185">
        <v>1</v>
      </c>
      <c r="I295" s="257"/>
      <c r="J295" s="186">
        <f t="shared" si="80"/>
        <v>0</v>
      </c>
      <c r="K295" s="183" t="s">
        <v>1</v>
      </c>
      <c r="L295" s="37"/>
      <c r="M295" s="187" t="s">
        <v>1</v>
      </c>
      <c r="N295" s="188" t="s">
        <v>36</v>
      </c>
      <c r="O295" s="189">
        <v>0</v>
      </c>
      <c r="P295" s="189">
        <f t="shared" si="81"/>
        <v>0</v>
      </c>
      <c r="Q295" s="189">
        <v>0</v>
      </c>
      <c r="R295" s="189">
        <f t="shared" si="82"/>
        <v>0</v>
      </c>
      <c r="S295" s="189">
        <v>0</v>
      </c>
      <c r="T295" s="190">
        <f t="shared" si="8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91" t="s">
        <v>181</v>
      </c>
      <c r="AT295" s="191" t="s">
        <v>142</v>
      </c>
      <c r="AU295" s="191" t="s">
        <v>79</v>
      </c>
      <c r="AY295" s="18" t="s">
        <v>141</v>
      </c>
      <c r="BE295" s="192">
        <f t="shared" si="84"/>
        <v>0</v>
      </c>
      <c r="BF295" s="192">
        <f t="shared" si="85"/>
        <v>0</v>
      </c>
      <c r="BG295" s="192">
        <f t="shared" si="86"/>
        <v>0</v>
      </c>
      <c r="BH295" s="192">
        <f t="shared" si="87"/>
        <v>0</v>
      </c>
      <c r="BI295" s="192">
        <f t="shared" si="88"/>
        <v>0</v>
      </c>
      <c r="BJ295" s="18" t="s">
        <v>79</v>
      </c>
      <c r="BK295" s="192">
        <f t="shared" si="89"/>
        <v>0</v>
      </c>
      <c r="BL295" s="18" t="s">
        <v>181</v>
      </c>
      <c r="BM295" s="191" t="s">
        <v>2050</v>
      </c>
    </row>
    <row r="296" spans="1:65" s="2" customFormat="1" ht="21.75" customHeight="1">
      <c r="A296" s="32"/>
      <c r="B296" s="33"/>
      <c r="C296" s="181" t="s">
        <v>1172</v>
      </c>
      <c r="D296" s="181" t="s">
        <v>142</v>
      </c>
      <c r="E296" s="182" t="s">
        <v>2745</v>
      </c>
      <c r="F296" s="183" t="s">
        <v>2746</v>
      </c>
      <c r="G296" s="184" t="s">
        <v>221</v>
      </c>
      <c r="H296" s="185">
        <v>2</v>
      </c>
      <c r="I296" s="257"/>
      <c r="J296" s="186">
        <f t="shared" si="80"/>
        <v>0</v>
      </c>
      <c r="K296" s="183" t="s">
        <v>1</v>
      </c>
      <c r="L296" s="37"/>
      <c r="M296" s="187" t="s">
        <v>1</v>
      </c>
      <c r="N296" s="188" t="s">
        <v>36</v>
      </c>
      <c r="O296" s="189">
        <v>0</v>
      </c>
      <c r="P296" s="189">
        <f t="shared" si="81"/>
        <v>0</v>
      </c>
      <c r="Q296" s="189">
        <v>0</v>
      </c>
      <c r="R296" s="189">
        <f t="shared" si="82"/>
        <v>0</v>
      </c>
      <c r="S296" s="189">
        <v>0</v>
      </c>
      <c r="T296" s="190">
        <f t="shared" si="8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1" t="s">
        <v>181</v>
      </c>
      <c r="AT296" s="191" t="s">
        <v>142</v>
      </c>
      <c r="AU296" s="191" t="s">
        <v>79</v>
      </c>
      <c r="AY296" s="18" t="s">
        <v>141</v>
      </c>
      <c r="BE296" s="192">
        <f t="shared" si="84"/>
        <v>0</v>
      </c>
      <c r="BF296" s="192">
        <f t="shared" si="85"/>
        <v>0</v>
      </c>
      <c r="BG296" s="192">
        <f t="shared" si="86"/>
        <v>0</v>
      </c>
      <c r="BH296" s="192">
        <f t="shared" si="87"/>
        <v>0</v>
      </c>
      <c r="BI296" s="192">
        <f t="shared" si="88"/>
        <v>0</v>
      </c>
      <c r="BJ296" s="18" t="s">
        <v>79</v>
      </c>
      <c r="BK296" s="192">
        <f t="shared" si="89"/>
        <v>0</v>
      </c>
      <c r="BL296" s="18" t="s">
        <v>181</v>
      </c>
      <c r="BM296" s="191" t="s">
        <v>2064</v>
      </c>
    </row>
    <row r="297" spans="1:65" s="2" customFormat="1" ht="21.75" customHeight="1">
      <c r="A297" s="32"/>
      <c r="B297" s="33"/>
      <c r="C297" s="181" t="s">
        <v>1177</v>
      </c>
      <c r="D297" s="181" t="s">
        <v>142</v>
      </c>
      <c r="E297" s="182" t="s">
        <v>2747</v>
      </c>
      <c r="F297" s="183" t="s">
        <v>2748</v>
      </c>
      <c r="G297" s="184" t="s">
        <v>221</v>
      </c>
      <c r="H297" s="185">
        <v>3</v>
      </c>
      <c r="I297" s="257"/>
      <c r="J297" s="186">
        <f t="shared" si="80"/>
        <v>0</v>
      </c>
      <c r="K297" s="183" t="s">
        <v>1</v>
      </c>
      <c r="L297" s="37"/>
      <c r="M297" s="187" t="s">
        <v>1</v>
      </c>
      <c r="N297" s="188" t="s">
        <v>36</v>
      </c>
      <c r="O297" s="189">
        <v>0</v>
      </c>
      <c r="P297" s="189">
        <f t="shared" si="81"/>
        <v>0</v>
      </c>
      <c r="Q297" s="189">
        <v>0</v>
      </c>
      <c r="R297" s="189">
        <f t="shared" si="82"/>
        <v>0</v>
      </c>
      <c r="S297" s="189">
        <v>0</v>
      </c>
      <c r="T297" s="190">
        <f t="shared" si="8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91" t="s">
        <v>181</v>
      </c>
      <c r="AT297" s="191" t="s">
        <v>142</v>
      </c>
      <c r="AU297" s="191" t="s">
        <v>79</v>
      </c>
      <c r="AY297" s="18" t="s">
        <v>141</v>
      </c>
      <c r="BE297" s="192">
        <f t="shared" si="84"/>
        <v>0</v>
      </c>
      <c r="BF297" s="192">
        <f t="shared" si="85"/>
        <v>0</v>
      </c>
      <c r="BG297" s="192">
        <f t="shared" si="86"/>
        <v>0</v>
      </c>
      <c r="BH297" s="192">
        <f t="shared" si="87"/>
        <v>0</v>
      </c>
      <c r="BI297" s="192">
        <f t="shared" si="88"/>
        <v>0</v>
      </c>
      <c r="BJ297" s="18" t="s">
        <v>79</v>
      </c>
      <c r="BK297" s="192">
        <f t="shared" si="89"/>
        <v>0</v>
      </c>
      <c r="BL297" s="18" t="s">
        <v>181</v>
      </c>
      <c r="BM297" s="191" t="s">
        <v>2072</v>
      </c>
    </row>
    <row r="298" spans="1:65" s="2" customFormat="1" ht="21.75" customHeight="1">
      <c r="A298" s="32"/>
      <c r="B298" s="33"/>
      <c r="C298" s="181" t="s">
        <v>1186</v>
      </c>
      <c r="D298" s="181" t="s">
        <v>142</v>
      </c>
      <c r="E298" s="182" t="s">
        <v>2749</v>
      </c>
      <c r="F298" s="183" t="s">
        <v>2750</v>
      </c>
      <c r="G298" s="184" t="s">
        <v>221</v>
      </c>
      <c r="H298" s="185">
        <v>1</v>
      </c>
      <c r="I298" s="257"/>
      <c r="J298" s="186">
        <f t="shared" si="80"/>
        <v>0</v>
      </c>
      <c r="K298" s="183" t="s">
        <v>1</v>
      </c>
      <c r="L298" s="37"/>
      <c r="M298" s="187" t="s">
        <v>1</v>
      </c>
      <c r="N298" s="188" t="s">
        <v>36</v>
      </c>
      <c r="O298" s="189">
        <v>0</v>
      </c>
      <c r="P298" s="189">
        <f t="shared" si="81"/>
        <v>0</v>
      </c>
      <c r="Q298" s="189">
        <v>0</v>
      </c>
      <c r="R298" s="189">
        <f t="shared" si="82"/>
        <v>0</v>
      </c>
      <c r="S298" s="189">
        <v>0</v>
      </c>
      <c r="T298" s="190">
        <f t="shared" si="8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1" t="s">
        <v>181</v>
      </c>
      <c r="AT298" s="191" t="s">
        <v>142</v>
      </c>
      <c r="AU298" s="191" t="s">
        <v>79</v>
      </c>
      <c r="AY298" s="18" t="s">
        <v>141</v>
      </c>
      <c r="BE298" s="192">
        <f t="shared" si="84"/>
        <v>0</v>
      </c>
      <c r="BF298" s="192">
        <f t="shared" si="85"/>
        <v>0</v>
      </c>
      <c r="BG298" s="192">
        <f t="shared" si="86"/>
        <v>0</v>
      </c>
      <c r="BH298" s="192">
        <f t="shared" si="87"/>
        <v>0</v>
      </c>
      <c r="BI298" s="192">
        <f t="shared" si="88"/>
        <v>0</v>
      </c>
      <c r="BJ298" s="18" t="s">
        <v>79</v>
      </c>
      <c r="BK298" s="192">
        <f t="shared" si="89"/>
        <v>0</v>
      </c>
      <c r="BL298" s="18" t="s">
        <v>181</v>
      </c>
      <c r="BM298" s="191" t="s">
        <v>2082</v>
      </c>
    </row>
    <row r="299" spans="1:65" s="2" customFormat="1" ht="21.75" customHeight="1">
      <c r="A299" s="32"/>
      <c r="B299" s="33"/>
      <c r="C299" s="181" t="s">
        <v>1191</v>
      </c>
      <c r="D299" s="181" t="s">
        <v>142</v>
      </c>
      <c r="E299" s="182" t="s">
        <v>2751</v>
      </c>
      <c r="F299" s="183" t="s">
        <v>2752</v>
      </c>
      <c r="G299" s="184" t="s">
        <v>221</v>
      </c>
      <c r="H299" s="185">
        <v>1</v>
      </c>
      <c r="I299" s="257"/>
      <c r="J299" s="186">
        <f t="shared" si="80"/>
        <v>0</v>
      </c>
      <c r="K299" s="183" t="s">
        <v>1</v>
      </c>
      <c r="L299" s="37"/>
      <c r="M299" s="187" t="s">
        <v>1</v>
      </c>
      <c r="N299" s="188" t="s">
        <v>36</v>
      </c>
      <c r="O299" s="189">
        <v>0</v>
      </c>
      <c r="P299" s="189">
        <f t="shared" si="81"/>
        <v>0</v>
      </c>
      <c r="Q299" s="189">
        <v>0</v>
      </c>
      <c r="R299" s="189">
        <f t="shared" si="82"/>
        <v>0</v>
      </c>
      <c r="S299" s="189">
        <v>0</v>
      </c>
      <c r="T299" s="190">
        <f t="shared" si="8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91" t="s">
        <v>181</v>
      </c>
      <c r="AT299" s="191" t="s">
        <v>142</v>
      </c>
      <c r="AU299" s="191" t="s">
        <v>79</v>
      </c>
      <c r="AY299" s="18" t="s">
        <v>141</v>
      </c>
      <c r="BE299" s="192">
        <f t="shared" si="84"/>
        <v>0</v>
      </c>
      <c r="BF299" s="192">
        <f t="shared" si="85"/>
        <v>0</v>
      </c>
      <c r="BG299" s="192">
        <f t="shared" si="86"/>
        <v>0</v>
      </c>
      <c r="BH299" s="192">
        <f t="shared" si="87"/>
        <v>0</v>
      </c>
      <c r="BI299" s="192">
        <f t="shared" si="88"/>
        <v>0</v>
      </c>
      <c r="BJ299" s="18" t="s">
        <v>79</v>
      </c>
      <c r="BK299" s="192">
        <f t="shared" si="89"/>
        <v>0</v>
      </c>
      <c r="BL299" s="18" t="s">
        <v>181</v>
      </c>
      <c r="BM299" s="191" t="s">
        <v>2094</v>
      </c>
    </row>
    <row r="300" spans="1:65" s="2" customFormat="1" ht="21.75" customHeight="1">
      <c r="A300" s="32"/>
      <c r="B300" s="33"/>
      <c r="C300" s="181" t="s">
        <v>1197</v>
      </c>
      <c r="D300" s="181" t="s">
        <v>142</v>
      </c>
      <c r="E300" s="182" t="s">
        <v>2753</v>
      </c>
      <c r="F300" s="183" t="s">
        <v>2754</v>
      </c>
      <c r="G300" s="184" t="s">
        <v>221</v>
      </c>
      <c r="H300" s="185">
        <v>2</v>
      </c>
      <c r="I300" s="257"/>
      <c r="J300" s="186">
        <f t="shared" si="80"/>
        <v>0</v>
      </c>
      <c r="K300" s="183" t="s">
        <v>1</v>
      </c>
      <c r="L300" s="37"/>
      <c r="M300" s="187" t="s">
        <v>1</v>
      </c>
      <c r="N300" s="188" t="s">
        <v>36</v>
      </c>
      <c r="O300" s="189">
        <v>0</v>
      </c>
      <c r="P300" s="189">
        <f t="shared" si="81"/>
        <v>0</v>
      </c>
      <c r="Q300" s="189">
        <v>0</v>
      </c>
      <c r="R300" s="189">
        <f t="shared" si="82"/>
        <v>0</v>
      </c>
      <c r="S300" s="189">
        <v>0</v>
      </c>
      <c r="T300" s="190">
        <f t="shared" si="8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1" t="s">
        <v>181</v>
      </c>
      <c r="AT300" s="191" t="s">
        <v>142</v>
      </c>
      <c r="AU300" s="191" t="s">
        <v>79</v>
      </c>
      <c r="AY300" s="18" t="s">
        <v>141</v>
      </c>
      <c r="BE300" s="192">
        <f t="shared" si="84"/>
        <v>0</v>
      </c>
      <c r="BF300" s="192">
        <f t="shared" si="85"/>
        <v>0</v>
      </c>
      <c r="BG300" s="192">
        <f t="shared" si="86"/>
        <v>0</v>
      </c>
      <c r="BH300" s="192">
        <f t="shared" si="87"/>
        <v>0</v>
      </c>
      <c r="BI300" s="192">
        <f t="shared" si="88"/>
        <v>0</v>
      </c>
      <c r="BJ300" s="18" t="s">
        <v>79</v>
      </c>
      <c r="BK300" s="192">
        <f t="shared" si="89"/>
        <v>0</v>
      </c>
      <c r="BL300" s="18" t="s">
        <v>181</v>
      </c>
      <c r="BM300" s="191" t="s">
        <v>2105</v>
      </c>
    </row>
    <row r="301" spans="1:65" s="2" customFormat="1" ht="21.75" customHeight="1">
      <c r="A301" s="32"/>
      <c r="B301" s="33"/>
      <c r="C301" s="181" t="s">
        <v>1202</v>
      </c>
      <c r="D301" s="181" t="s">
        <v>142</v>
      </c>
      <c r="E301" s="182" t="s">
        <v>2755</v>
      </c>
      <c r="F301" s="183" t="s">
        <v>2756</v>
      </c>
      <c r="G301" s="184" t="s">
        <v>221</v>
      </c>
      <c r="H301" s="185">
        <v>3</v>
      </c>
      <c r="I301" s="257"/>
      <c r="J301" s="186">
        <f t="shared" si="80"/>
        <v>0</v>
      </c>
      <c r="K301" s="183" t="s">
        <v>1</v>
      </c>
      <c r="L301" s="37"/>
      <c r="M301" s="187" t="s">
        <v>1</v>
      </c>
      <c r="N301" s="188" t="s">
        <v>36</v>
      </c>
      <c r="O301" s="189">
        <v>0</v>
      </c>
      <c r="P301" s="189">
        <f t="shared" si="81"/>
        <v>0</v>
      </c>
      <c r="Q301" s="189">
        <v>0</v>
      </c>
      <c r="R301" s="189">
        <f t="shared" si="82"/>
        <v>0</v>
      </c>
      <c r="S301" s="189">
        <v>0</v>
      </c>
      <c r="T301" s="190">
        <f t="shared" si="8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1" t="s">
        <v>181</v>
      </c>
      <c r="AT301" s="191" t="s">
        <v>142</v>
      </c>
      <c r="AU301" s="191" t="s">
        <v>79</v>
      </c>
      <c r="AY301" s="18" t="s">
        <v>141</v>
      </c>
      <c r="BE301" s="192">
        <f t="shared" si="84"/>
        <v>0</v>
      </c>
      <c r="BF301" s="192">
        <f t="shared" si="85"/>
        <v>0</v>
      </c>
      <c r="BG301" s="192">
        <f t="shared" si="86"/>
        <v>0</v>
      </c>
      <c r="BH301" s="192">
        <f t="shared" si="87"/>
        <v>0</v>
      </c>
      <c r="BI301" s="192">
        <f t="shared" si="88"/>
        <v>0</v>
      </c>
      <c r="BJ301" s="18" t="s">
        <v>79</v>
      </c>
      <c r="BK301" s="192">
        <f t="shared" si="89"/>
        <v>0</v>
      </c>
      <c r="BL301" s="18" t="s">
        <v>181</v>
      </c>
      <c r="BM301" s="191" t="s">
        <v>2757</v>
      </c>
    </row>
    <row r="302" spans="1:65" s="2" customFormat="1" ht="21.75" customHeight="1">
      <c r="A302" s="32"/>
      <c r="B302" s="33"/>
      <c r="C302" s="181" t="s">
        <v>1207</v>
      </c>
      <c r="D302" s="181" t="s">
        <v>142</v>
      </c>
      <c r="E302" s="182" t="s">
        <v>2758</v>
      </c>
      <c r="F302" s="183" t="s">
        <v>2759</v>
      </c>
      <c r="G302" s="184" t="s">
        <v>221</v>
      </c>
      <c r="H302" s="185">
        <v>2</v>
      </c>
      <c r="I302" s="257"/>
      <c r="J302" s="186">
        <f t="shared" si="80"/>
        <v>0</v>
      </c>
      <c r="K302" s="183" t="s">
        <v>1</v>
      </c>
      <c r="L302" s="37"/>
      <c r="M302" s="187" t="s">
        <v>1</v>
      </c>
      <c r="N302" s="188" t="s">
        <v>36</v>
      </c>
      <c r="O302" s="189">
        <v>0</v>
      </c>
      <c r="P302" s="189">
        <f t="shared" si="81"/>
        <v>0</v>
      </c>
      <c r="Q302" s="189">
        <v>0</v>
      </c>
      <c r="R302" s="189">
        <f t="shared" si="82"/>
        <v>0</v>
      </c>
      <c r="S302" s="189">
        <v>0</v>
      </c>
      <c r="T302" s="190">
        <f t="shared" si="8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1" t="s">
        <v>181</v>
      </c>
      <c r="AT302" s="191" t="s">
        <v>142</v>
      </c>
      <c r="AU302" s="191" t="s">
        <v>79</v>
      </c>
      <c r="AY302" s="18" t="s">
        <v>141</v>
      </c>
      <c r="BE302" s="192">
        <f t="shared" si="84"/>
        <v>0</v>
      </c>
      <c r="BF302" s="192">
        <f t="shared" si="85"/>
        <v>0</v>
      </c>
      <c r="BG302" s="192">
        <f t="shared" si="86"/>
        <v>0</v>
      </c>
      <c r="BH302" s="192">
        <f t="shared" si="87"/>
        <v>0</v>
      </c>
      <c r="BI302" s="192">
        <f t="shared" si="88"/>
        <v>0</v>
      </c>
      <c r="BJ302" s="18" t="s">
        <v>79</v>
      </c>
      <c r="BK302" s="192">
        <f t="shared" si="89"/>
        <v>0</v>
      </c>
      <c r="BL302" s="18" t="s">
        <v>181</v>
      </c>
      <c r="BM302" s="191" t="s">
        <v>2760</v>
      </c>
    </row>
    <row r="303" spans="1:65" s="2" customFormat="1" ht="21.75" customHeight="1">
      <c r="A303" s="32"/>
      <c r="B303" s="33"/>
      <c r="C303" s="181" t="s">
        <v>1213</v>
      </c>
      <c r="D303" s="181" t="s">
        <v>142</v>
      </c>
      <c r="E303" s="182" t="s">
        <v>2761</v>
      </c>
      <c r="F303" s="183" t="s">
        <v>2762</v>
      </c>
      <c r="G303" s="184" t="s">
        <v>221</v>
      </c>
      <c r="H303" s="185">
        <v>1</v>
      </c>
      <c r="I303" s="257"/>
      <c r="J303" s="186">
        <f t="shared" si="80"/>
        <v>0</v>
      </c>
      <c r="K303" s="183" t="s">
        <v>1</v>
      </c>
      <c r="L303" s="37"/>
      <c r="M303" s="187" t="s">
        <v>1</v>
      </c>
      <c r="N303" s="188" t="s">
        <v>36</v>
      </c>
      <c r="O303" s="189">
        <v>0</v>
      </c>
      <c r="P303" s="189">
        <f t="shared" si="81"/>
        <v>0</v>
      </c>
      <c r="Q303" s="189">
        <v>0</v>
      </c>
      <c r="R303" s="189">
        <f t="shared" si="82"/>
        <v>0</v>
      </c>
      <c r="S303" s="189">
        <v>0</v>
      </c>
      <c r="T303" s="190">
        <f t="shared" si="8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91" t="s">
        <v>181</v>
      </c>
      <c r="AT303" s="191" t="s">
        <v>142</v>
      </c>
      <c r="AU303" s="191" t="s">
        <v>79</v>
      </c>
      <c r="AY303" s="18" t="s">
        <v>141</v>
      </c>
      <c r="BE303" s="192">
        <f t="shared" si="84"/>
        <v>0</v>
      </c>
      <c r="BF303" s="192">
        <f t="shared" si="85"/>
        <v>0</v>
      </c>
      <c r="BG303" s="192">
        <f t="shared" si="86"/>
        <v>0</v>
      </c>
      <c r="BH303" s="192">
        <f t="shared" si="87"/>
        <v>0</v>
      </c>
      <c r="BI303" s="192">
        <f t="shared" si="88"/>
        <v>0</v>
      </c>
      <c r="BJ303" s="18" t="s">
        <v>79</v>
      </c>
      <c r="BK303" s="192">
        <f t="shared" si="89"/>
        <v>0</v>
      </c>
      <c r="BL303" s="18" t="s">
        <v>181</v>
      </c>
      <c r="BM303" s="191" t="s">
        <v>2763</v>
      </c>
    </row>
    <row r="304" spans="1:65" s="2" customFormat="1" ht="21.75" customHeight="1">
      <c r="A304" s="32"/>
      <c r="B304" s="33"/>
      <c r="C304" s="181" t="s">
        <v>1219</v>
      </c>
      <c r="D304" s="181" t="s">
        <v>142</v>
      </c>
      <c r="E304" s="182" t="s">
        <v>2764</v>
      </c>
      <c r="F304" s="183" t="s">
        <v>2765</v>
      </c>
      <c r="G304" s="184" t="s">
        <v>221</v>
      </c>
      <c r="H304" s="185">
        <v>1</v>
      </c>
      <c r="I304" s="257"/>
      <c r="J304" s="186">
        <f t="shared" si="80"/>
        <v>0</v>
      </c>
      <c r="K304" s="183" t="s">
        <v>1</v>
      </c>
      <c r="L304" s="37"/>
      <c r="M304" s="187" t="s">
        <v>1</v>
      </c>
      <c r="N304" s="188" t="s">
        <v>36</v>
      </c>
      <c r="O304" s="189">
        <v>0</v>
      </c>
      <c r="P304" s="189">
        <f t="shared" si="81"/>
        <v>0</v>
      </c>
      <c r="Q304" s="189">
        <v>0</v>
      </c>
      <c r="R304" s="189">
        <f t="shared" si="82"/>
        <v>0</v>
      </c>
      <c r="S304" s="189">
        <v>0</v>
      </c>
      <c r="T304" s="190">
        <f t="shared" si="8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1" t="s">
        <v>181</v>
      </c>
      <c r="AT304" s="191" t="s">
        <v>142</v>
      </c>
      <c r="AU304" s="191" t="s">
        <v>79</v>
      </c>
      <c r="AY304" s="18" t="s">
        <v>141</v>
      </c>
      <c r="BE304" s="192">
        <f t="shared" si="84"/>
        <v>0</v>
      </c>
      <c r="BF304" s="192">
        <f t="shared" si="85"/>
        <v>0</v>
      </c>
      <c r="BG304" s="192">
        <f t="shared" si="86"/>
        <v>0</v>
      </c>
      <c r="BH304" s="192">
        <f t="shared" si="87"/>
        <v>0</v>
      </c>
      <c r="BI304" s="192">
        <f t="shared" si="88"/>
        <v>0</v>
      </c>
      <c r="BJ304" s="18" t="s">
        <v>79</v>
      </c>
      <c r="BK304" s="192">
        <f t="shared" si="89"/>
        <v>0</v>
      </c>
      <c r="BL304" s="18" t="s">
        <v>181</v>
      </c>
      <c r="BM304" s="191" t="s">
        <v>2766</v>
      </c>
    </row>
    <row r="305" spans="1:65" s="2" customFormat="1" ht="21.75" customHeight="1">
      <c r="A305" s="32"/>
      <c r="B305" s="33"/>
      <c r="C305" s="181" t="s">
        <v>1223</v>
      </c>
      <c r="D305" s="181" t="s">
        <v>142</v>
      </c>
      <c r="E305" s="182" t="s">
        <v>2767</v>
      </c>
      <c r="F305" s="183" t="s">
        <v>2768</v>
      </c>
      <c r="G305" s="184" t="s">
        <v>221</v>
      </c>
      <c r="H305" s="185">
        <v>1</v>
      </c>
      <c r="I305" s="257"/>
      <c r="J305" s="186">
        <f t="shared" si="80"/>
        <v>0</v>
      </c>
      <c r="K305" s="183" t="s">
        <v>1</v>
      </c>
      <c r="L305" s="37"/>
      <c r="M305" s="187" t="s">
        <v>1</v>
      </c>
      <c r="N305" s="188" t="s">
        <v>36</v>
      </c>
      <c r="O305" s="189">
        <v>0</v>
      </c>
      <c r="P305" s="189">
        <f t="shared" si="81"/>
        <v>0</v>
      </c>
      <c r="Q305" s="189">
        <v>0</v>
      </c>
      <c r="R305" s="189">
        <f t="shared" si="82"/>
        <v>0</v>
      </c>
      <c r="S305" s="189">
        <v>0</v>
      </c>
      <c r="T305" s="190">
        <f t="shared" si="8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91" t="s">
        <v>181</v>
      </c>
      <c r="AT305" s="191" t="s">
        <v>142</v>
      </c>
      <c r="AU305" s="191" t="s">
        <v>79</v>
      </c>
      <c r="AY305" s="18" t="s">
        <v>141</v>
      </c>
      <c r="BE305" s="192">
        <f t="shared" si="84"/>
        <v>0</v>
      </c>
      <c r="BF305" s="192">
        <f t="shared" si="85"/>
        <v>0</v>
      </c>
      <c r="BG305" s="192">
        <f t="shared" si="86"/>
        <v>0</v>
      </c>
      <c r="BH305" s="192">
        <f t="shared" si="87"/>
        <v>0</v>
      </c>
      <c r="BI305" s="192">
        <f t="shared" si="88"/>
        <v>0</v>
      </c>
      <c r="BJ305" s="18" t="s">
        <v>79</v>
      </c>
      <c r="BK305" s="192">
        <f t="shared" si="89"/>
        <v>0</v>
      </c>
      <c r="BL305" s="18" t="s">
        <v>181</v>
      </c>
      <c r="BM305" s="191" t="s">
        <v>2769</v>
      </c>
    </row>
    <row r="306" spans="1:65" s="2" customFormat="1" ht="21.75" customHeight="1">
      <c r="A306" s="32"/>
      <c r="B306" s="33"/>
      <c r="C306" s="181" t="s">
        <v>1228</v>
      </c>
      <c r="D306" s="181" t="s">
        <v>142</v>
      </c>
      <c r="E306" s="182" t="s">
        <v>2770</v>
      </c>
      <c r="F306" s="183" t="s">
        <v>2771</v>
      </c>
      <c r="G306" s="184" t="s">
        <v>221</v>
      </c>
      <c r="H306" s="185">
        <v>4</v>
      </c>
      <c r="I306" s="257"/>
      <c r="J306" s="186">
        <f t="shared" si="80"/>
        <v>0</v>
      </c>
      <c r="K306" s="183" t="s">
        <v>1</v>
      </c>
      <c r="L306" s="37"/>
      <c r="M306" s="187" t="s">
        <v>1</v>
      </c>
      <c r="N306" s="188" t="s">
        <v>36</v>
      </c>
      <c r="O306" s="189">
        <v>0</v>
      </c>
      <c r="P306" s="189">
        <f t="shared" si="81"/>
        <v>0</v>
      </c>
      <c r="Q306" s="189">
        <v>0</v>
      </c>
      <c r="R306" s="189">
        <f t="shared" si="82"/>
        <v>0</v>
      </c>
      <c r="S306" s="189">
        <v>0</v>
      </c>
      <c r="T306" s="190">
        <f t="shared" si="8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1" t="s">
        <v>181</v>
      </c>
      <c r="AT306" s="191" t="s">
        <v>142</v>
      </c>
      <c r="AU306" s="191" t="s">
        <v>79</v>
      </c>
      <c r="AY306" s="18" t="s">
        <v>141</v>
      </c>
      <c r="BE306" s="192">
        <f t="shared" si="84"/>
        <v>0</v>
      </c>
      <c r="BF306" s="192">
        <f t="shared" si="85"/>
        <v>0</v>
      </c>
      <c r="BG306" s="192">
        <f t="shared" si="86"/>
        <v>0</v>
      </c>
      <c r="BH306" s="192">
        <f t="shared" si="87"/>
        <v>0</v>
      </c>
      <c r="BI306" s="192">
        <f t="shared" si="88"/>
        <v>0</v>
      </c>
      <c r="BJ306" s="18" t="s">
        <v>79</v>
      </c>
      <c r="BK306" s="192">
        <f t="shared" si="89"/>
        <v>0</v>
      </c>
      <c r="BL306" s="18" t="s">
        <v>181</v>
      </c>
      <c r="BM306" s="191" t="s">
        <v>2772</v>
      </c>
    </row>
    <row r="307" spans="1:65" s="2" customFormat="1" ht="21.75" customHeight="1">
      <c r="A307" s="32"/>
      <c r="B307" s="33"/>
      <c r="C307" s="181" t="s">
        <v>1233</v>
      </c>
      <c r="D307" s="181" t="s">
        <v>142</v>
      </c>
      <c r="E307" s="182" t="s">
        <v>2773</v>
      </c>
      <c r="F307" s="183" t="s">
        <v>2774</v>
      </c>
      <c r="G307" s="184" t="s">
        <v>221</v>
      </c>
      <c r="H307" s="185">
        <v>1</v>
      </c>
      <c r="I307" s="257"/>
      <c r="J307" s="186">
        <f t="shared" si="80"/>
        <v>0</v>
      </c>
      <c r="K307" s="183" t="s">
        <v>1</v>
      </c>
      <c r="L307" s="37"/>
      <c r="M307" s="187" t="s">
        <v>1</v>
      </c>
      <c r="N307" s="188" t="s">
        <v>36</v>
      </c>
      <c r="O307" s="189">
        <v>0</v>
      </c>
      <c r="P307" s="189">
        <f t="shared" si="81"/>
        <v>0</v>
      </c>
      <c r="Q307" s="189">
        <v>0</v>
      </c>
      <c r="R307" s="189">
        <f t="shared" si="82"/>
        <v>0</v>
      </c>
      <c r="S307" s="189">
        <v>0</v>
      </c>
      <c r="T307" s="190">
        <f t="shared" si="8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91" t="s">
        <v>181</v>
      </c>
      <c r="AT307" s="191" t="s">
        <v>142</v>
      </c>
      <c r="AU307" s="191" t="s">
        <v>79</v>
      </c>
      <c r="AY307" s="18" t="s">
        <v>141</v>
      </c>
      <c r="BE307" s="192">
        <f t="shared" si="84"/>
        <v>0</v>
      </c>
      <c r="BF307" s="192">
        <f t="shared" si="85"/>
        <v>0</v>
      </c>
      <c r="BG307" s="192">
        <f t="shared" si="86"/>
        <v>0</v>
      </c>
      <c r="BH307" s="192">
        <f t="shared" si="87"/>
        <v>0</v>
      </c>
      <c r="BI307" s="192">
        <f t="shared" si="88"/>
        <v>0</v>
      </c>
      <c r="BJ307" s="18" t="s">
        <v>79</v>
      </c>
      <c r="BK307" s="192">
        <f t="shared" si="89"/>
        <v>0</v>
      </c>
      <c r="BL307" s="18" t="s">
        <v>181</v>
      </c>
      <c r="BM307" s="191" t="s">
        <v>2775</v>
      </c>
    </row>
    <row r="308" spans="1:65" s="2" customFormat="1" ht="21.75" customHeight="1">
      <c r="A308" s="32"/>
      <c r="B308" s="33"/>
      <c r="C308" s="181" t="s">
        <v>1238</v>
      </c>
      <c r="D308" s="181" t="s">
        <v>142</v>
      </c>
      <c r="E308" s="182" t="s">
        <v>2776</v>
      </c>
      <c r="F308" s="183" t="s">
        <v>2777</v>
      </c>
      <c r="G308" s="184" t="s">
        <v>221</v>
      </c>
      <c r="H308" s="185">
        <v>1</v>
      </c>
      <c r="I308" s="257"/>
      <c r="J308" s="186">
        <f t="shared" si="80"/>
        <v>0</v>
      </c>
      <c r="K308" s="183" t="s">
        <v>1</v>
      </c>
      <c r="L308" s="37"/>
      <c r="M308" s="187" t="s">
        <v>1</v>
      </c>
      <c r="N308" s="188" t="s">
        <v>36</v>
      </c>
      <c r="O308" s="189">
        <v>0</v>
      </c>
      <c r="P308" s="189">
        <f t="shared" si="81"/>
        <v>0</v>
      </c>
      <c r="Q308" s="189">
        <v>0</v>
      </c>
      <c r="R308" s="189">
        <f t="shared" si="82"/>
        <v>0</v>
      </c>
      <c r="S308" s="189">
        <v>0</v>
      </c>
      <c r="T308" s="190">
        <f t="shared" si="8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1" t="s">
        <v>181</v>
      </c>
      <c r="AT308" s="191" t="s">
        <v>142</v>
      </c>
      <c r="AU308" s="191" t="s">
        <v>79</v>
      </c>
      <c r="AY308" s="18" t="s">
        <v>141</v>
      </c>
      <c r="BE308" s="192">
        <f t="shared" si="84"/>
        <v>0</v>
      </c>
      <c r="BF308" s="192">
        <f t="shared" si="85"/>
        <v>0</v>
      </c>
      <c r="BG308" s="192">
        <f t="shared" si="86"/>
        <v>0</v>
      </c>
      <c r="BH308" s="192">
        <f t="shared" si="87"/>
        <v>0</v>
      </c>
      <c r="BI308" s="192">
        <f t="shared" si="88"/>
        <v>0</v>
      </c>
      <c r="BJ308" s="18" t="s">
        <v>79</v>
      </c>
      <c r="BK308" s="192">
        <f t="shared" si="89"/>
        <v>0</v>
      </c>
      <c r="BL308" s="18" t="s">
        <v>181</v>
      </c>
      <c r="BM308" s="191" t="s">
        <v>2778</v>
      </c>
    </row>
    <row r="309" spans="1:65" s="2" customFormat="1" ht="21.75" customHeight="1">
      <c r="A309" s="32"/>
      <c r="B309" s="33"/>
      <c r="C309" s="181" t="s">
        <v>1243</v>
      </c>
      <c r="D309" s="181" t="s">
        <v>142</v>
      </c>
      <c r="E309" s="182" t="s">
        <v>2779</v>
      </c>
      <c r="F309" s="183" t="s">
        <v>2780</v>
      </c>
      <c r="G309" s="184" t="s">
        <v>221</v>
      </c>
      <c r="H309" s="185">
        <v>1</v>
      </c>
      <c r="I309" s="257"/>
      <c r="J309" s="186">
        <f t="shared" si="80"/>
        <v>0</v>
      </c>
      <c r="K309" s="183" t="s">
        <v>1</v>
      </c>
      <c r="L309" s="37"/>
      <c r="M309" s="187" t="s">
        <v>1</v>
      </c>
      <c r="N309" s="188" t="s">
        <v>36</v>
      </c>
      <c r="O309" s="189">
        <v>0</v>
      </c>
      <c r="P309" s="189">
        <f t="shared" si="81"/>
        <v>0</v>
      </c>
      <c r="Q309" s="189">
        <v>0</v>
      </c>
      <c r="R309" s="189">
        <f t="shared" si="82"/>
        <v>0</v>
      </c>
      <c r="S309" s="189">
        <v>0</v>
      </c>
      <c r="T309" s="190">
        <f t="shared" si="8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91" t="s">
        <v>181</v>
      </c>
      <c r="AT309" s="191" t="s">
        <v>142</v>
      </c>
      <c r="AU309" s="191" t="s">
        <v>79</v>
      </c>
      <c r="AY309" s="18" t="s">
        <v>141</v>
      </c>
      <c r="BE309" s="192">
        <f t="shared" si="84"/>
        <v>0</v>
      </c>
      <c r="BF309" s="192">
        <f t="shared" si="85"/>
        <v>0</v>
      </c>
      <c r="BG309" s="192">
        <f t="shared" si="86"/>
        <v>0</v>
      </c>
      <c r="BH309" s="192">
        <f t="shared" si="87"/>
        <v>0</v>
      </c>
      <c r="BI309" s="192">
        <f t="shared" si="88"/>
        <v>0</v>
      </c>
      <c r="BJ309" s="18" t="s">
        <v>79</v>
      </c>
      <c r="BK309" s="192">
        <f t="shared" si="89"/>
        <v>0</v>
      </c>
      <c r="BL309" s="18" t="s">
        <v>181</v>
      </c>
      <c r="BM309" s="191" t="s">
        <v>2781</v>
      </c>
    </row>
    <row r="310" spans="1:65" s="2" customFormat="1" ht="21.75" customHeight="1">
      <c r="A310" s="32"/>
      <c r="B310" s="33"/>
      <c r="C310" s="181" t="s">
        <v>1249</v>
      </c>
      <c r="D310" s="181" t="s">
        <v>142</v>
      </c>
      <c r="E310" s="182" t="s">
        <v>2782</v>
      </c>
      <c r="F310" s="183" t="s">
        <v>2783</v>
      </c>
      <c r="G310" s="184" t="s">
        <v>221</v>
      </c>
      <c r="H310" s="185">
        <v>2</v>
      </c>
      <c r="I310" s="257"/>
      <c r="J310" s="186">
        <f t="shared" si="80"/>
        <v>0</v>
      </c>
      <c r="K310" s="183" t="s">
        <v>1</v>
      </c>
      <c r="L310" s="37"/>
      <c r="M310" s="187" t="s">
        <v>1</v>
      </c>
      <c r="N310" s="188" t="s">
        <v>36</v>
      </c>
      <c r="O310" s="189">
        <v>0</v>
      </c>
      <c r="P310" s="189">
        <f t="shared" si="81"/>
        <v>0</v>
      </c>
      <c r="Q310" s="189">
        <v>0</v>
      </c>
      <c r="R310" s="189">
        <f t="shared" si="82"/>
        <v>0</v>
      </c>
      <c r="S310" s="189">
        <v>0</v>
      </c>
      <c r="T310" s="190">
        <f t="shared" si="8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1" t="s">
        <v>181</v>
      </c>
      <c r="AT310" s="191" t="s">
        <v>142</v>
      </c>
      <c r="AU310" s="191" t="s">
        <v>79</v>
      </c>
      <c r="AY310" s="18" t="s">
        <v>141</v>
      </c>
      <c r="BE310" s="192">
        <f t="shared" si="84"/>
        <v>0</v>
      </c>
      <c r="BF310" s="192">
        <f t="shared" si="85"/>
        <v>0</v>
      </c>
      <c r="BG310" s="192">
        <f t="shared" si="86"/>
        <v>0</v>
      </c>
      <c r="BH310" s="192">
        <f t="shared" si="87"/>
        <v>0</v>
      </c>
      <c r="BI310" s="192">
        <f t="shared" si="88"/>
        <v>0</v>
      </c>
      <c r="BJ310" s="18" t="s">
        <v>79</v>
      </c>
      <c r="BK310" s="192">
        <f t="shared" si="89"/>
        <v>0</v>
      </c>
      <c r="BL310" s="18" t="s">
        <v>181</v>
      </c>
      <c r="BM310" s="191" t="s">
        <v>2784</v>
      </c>
    </row>
    <row r="311" spans="1:65" s="2" customFormat="1" ht="16.5" customHeight="1">
      <c r="A311" s="32"/>
      <c r="B311" s="33"/>
      <c r="C311" s="181" t="s">
        <v>1256</v>
      </c>
      <c r="D311" s="181" t="s">
        <v>142</v>
      </c>
      <c r="E311" s="182" t="s">
        <v>2785</v>
      </c>
      <c r="F311" s="183" t="s">
        <v>2786</v>
      </c>
      <c r="G311" s="184" t="s">
        <v>2435</v>
      </c>
      <c r="H311" s="185">
        <v>3429.134</v>
      </c>
      <c r="I311" s="257"/>
      <c r="J311" s="186">
        <f t="shared" si="80"/>
        <v>0</v>
      </c>
      <c r="K311" s="183" t="s">
        <v>1</v>
      </c>
      <c r="L311" s="37"/>
      <c r="M311" s="187" t="s">
        <v>1</v>
      </c>
      <c r="N311" s="188" t="s">
        <v>36</v>
      </c>
      <c r="O311" s="189">
        <v>0</v>
      </c>
      <c r="P311" s="189">
        <f t="shared" si="81"/>
        <v>0</v>
      </c>
      <c r="Q311" s="189">
        <v>0</v>
      </c>
      <c r="R311" s="189">
        <f t="shared" si="82"/>
        <v>0</v>
      </c>
      <c r="S311" s="189">
        <v>0</v>
      </c>
      <c r="T311" s="190">
        <f t="shared" si="8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91" t="s">
        <v>181</v>
      </c>
      <c r="AT311" s="191" t="s">
        <v>142</v>
      </c>
      <c r="AU311" s="191" t="s">
        <v>79</v>
      </c>
      <c r="AY311" s="18" t="s">
        <v>141</v>
      </c>
      <c r="BE311" s="192">
        <f t="shared" si="84"/>
        <v>0</v>
      </c>
      <c r="BF311" s="192">
        <f t="shared" si="85"/>
        <v>0</v>
      </c>
      <c r="BG311" s="192">
        <f t="shared" si="86"/>
        <v>0</v>
      </c>
      <c r="BH311" s="192">
        <f t="shared" si="87"/>
        <v>0</v>
      </c>
      <c r="BI311" s="192">
        <f t="shared" si="88"/>
        <v>0</v>
      </c>
      <c r="BJ311" s="18" t="s">
        <v>79</v>
      </c>
      <c r="BK311" s="192">
        <f t="shared" si="89"/>
        <v>0</v>
      </c>
      <c r="BL311" s="18" t="s">
        <v>181</v>
      </c>
      <c r="BM311" s="191" t="s">
        <v>2787</v>
      </c>
    </row>
    <row r="312" spans="1:65" s="12" customFormat="1" ht="25.9" customHeight="1">
      <c r="B312" s="168"/>
      <c r="C312" s="169"/>
      <c r="D312" s="170" t="s">
        <v>70</v>
      </c>
      <c r="E312" s="171" t="s">
        <v>2054</v>
      </c>
      <c r="F312" s="171" t="s">
        <v>2788</v>
      </c>
      <c r="G312" s="169"/>
      <c r="H312" s="169"/>
      <c r="I312" s="169"/>
      <c r="J312" s="172">
        <f>BK312</f>
        <v>0</v>
      </c>
      <c r="K312" s="169"/>
      <c r="L312" s="173"/>
      <c r="M312" s="174"/>
      <c r="N312" s="175"/>
      <c r="O312" s="175"/>
      <c r="P312" s="176">
        <f>P313</f>
        <v>0</v>
      </c>
      <c r="Q312" s="175"/>
      <c r="R312" s="176">
        <f>R313</f>
        <v>0</v>
      </c>
      <c r="S312" s="175"/>
      <c r="T312" s="177">
        <f>T313</f>
        <v>0</v>
      </c>
      <c r="AR312" s="178" t="s">
        <v>81</v>
      </c>
      <c r="AT312" s="179" t="s">
        <v>70</v>
      </c>
      <c r="AU312" s="179" t="s">
        <v>71</v>
      </c>
      <c r="AY312" s="178" t="s">
        <v>141</v>
      </c>
      <c r="BK312" s="180">
        <f>BK313</f>
        <v>0</v>
      </c>
    </row>
    <row r="313" spans="1:65" s="2" customFormat="1" ht="16.5" customHeight="1">
      <c r="A313" s="32"/>
      <c r="B313" s="33"/>
      <c r="C313" s="181" t="s">
        <v>1263</v>
      </c>
      <c r="D313" s="181" t="s">
        <v>142</v>
      </c>
      <c r="E313" s="182" t="s">
        <v>2789</v>
      </c>
      <c r="F313" s="183" t="s">
        <v>2790</v>
      </c>
      <c r="G313" s="184" t="s">
        <v>238</v>
      </c>
      <c r="H313" s="185">
        <v>323</v>
      </c>
      <c r="I313" s="257"/>
      <c r="J313" s="186">
        <f>ROUND(I313*H313,2)</f>
        <v>0</v>
      </c>
      <c r="K313" s="183" t="s">
        <v>1</v>
      </c>
      <c r="L313" s="37"/>
      <c r="M313" s="187" t="s">
        <v>1</v>
      </c>
      <c r="N313" s="188" t="s">
        <v>36</v>
      </c>
      <c r="O313" s="189">
        <v>0</v>
      </c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91" t="s">
        <v>181</v>
      </c>
      <c r="AT313" s="191" t="s">
        <v>142</v>
      </c>
      <c r="AU313" s="191" t="s">
        <v>79</v>
      </c>
      <c r="AY313" s="18" t="s">
        <v>141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8" t="s">
        <v>79</v>
      </c>
      <c r="BK313" s="192">
        <f>ROUND(I313*H313,2)</f>
        <v>0</v>
      </c>
      <c r="BL313" s="18" t="s">
        <v>181</v>
      </c>
      <c r="BM313" s="191" t="s">
        <v>2791</v>
      </c>
    </row>
    <row r="314" spans="1:65" s="12" customFormat="1" ht="25.9" customHeight="1">
      <c r="B314" s="168"/>
      <c r="C314" s="169"/>
      <c r="D314" s="170" t="s">
        <v>70</v>
      </c>
      <c r="E314" s="171" t="s">
        <v>2792</v>
      </c>
      <c r="F314" s="171" t="s">
        <v>160</v>
      </c>
      <c r="G314" s="169"/>
      <c r="H314" s="169"/>
      <c r="I314" s="169"/>
      <c r="J314" s="172">
        <f>BK314</f>
        <v>0</v>
      </c>
      <c r="K314" s="169"/>
      <c r="L314" s="173"/>
      <c r="M314" s="174"/>
      <c r="N314" s="175"/>
      <c r="O314" s="175"/>
      <c r="P314" s="176">
        <f>P315</f>
        <v>0</v>
      </c>
      <c r="Q314" s="175"/>
      <c r="R314" s="176">
        <f>R315</f>
        <v>0</v>
      </c>
      <c r="S314" s="175"/>
      <c r="T314" s="177">
        <f>T315</f>
        <v>0</v>
      </c>
      <c r="AR314" s="178" t="s">
        <v>79</v>
      </c>
      <c r="AT314" s="179" t="s">
        <v>70</v>
      </c>
      <c r="AU314" s="179" t="s">
        <v>71</v>
      </c>
      <c r="AY314" s="178" t="s">
        <v>141</v>
      </c>
      <c r="BK314" s="180">
        <f>BK315</f>
        <v>0</v>
      </c>
    </row>
    <row r="315" spans="1:65" s="2" customFormat="1" ht="16.5" customHeight="1">
      <c r="A315" s="32"/>
      <c r="B315" s="33"/>
      <c r="C315" s="181" t="s">
        <v>1268</v>
      </c>
      <c r="D315" s="181" t="s">
        <v>142</v>
      </c>
      <c r="E315" s="182" t="s">
        <v>2793</v>
      </c>
      <c r="F315" s="183" t="s">
        <v>2794</v>
      </c>
      <c r="G315" s="184" t="s">
        <v>957</v>
      </c>
      <c r="H315" s="185">
        <v>1</v>
      </c>
      <c r="I315" s="257"/>
      <c r="J315" s="186">
        <f>ROUND(I315*H315,2)</f>
        <v>0</v>
      </c>
      <c r="K315" s="183" t="s">
        <v>1</v>
      </c>
      <c r="L315" s="37"/>
      <c r="M315" s="187" t="s">
        <v>1</v>
      </c>
      <c r="N315" s="188" t="s">
        <v>36</v>
      </c>
      <c r="O315" s="189">
        <v>0</v>
      </c>
      <c r="P315" s="189">
        <f>O315*H315</f>
        <v>0</v>
      </c>
      <c r="Q315" s="189">
        <v>0</v>
      </c>
      <c r="R315" s="189">
        <f>Q315*H315</f>
        <v>0</v>
      </c>
      <c r="S315" s="189">
        <v>0</v>
      </c>
      <c r="T315" s="190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91" t="s">
        <v>146</v>
      </c>
      <c r="AT315" s="191" t="s">
        <v>142</v>
      </c>
      <c r="AU315" s="191" t="s">
        <v>79</v>
      </c>
      <c r="AY315" s="18" t="s">
        <v>141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8" t="s">
        <v>79</v>
      </c>
      <c r="BK315" s="192">
        <f>ROUND(I315*H315,2)</f>
        <v>0</v>
      </c>
      <c r="BL315" s="18" t="s">
        <v>146</v>
      </c>
      <c r="BM315" s="191" t="s">
        <v>2795</v>
      </c>
    </row>
    <row r="316" spans="1:65" s="12" customFormat="1" ht="25.9" customHeight="1">
      <c r="B316" s="168"/>
      <c r="C316" s="169"/>
      <c r="D316" s="170" t="s">
        <v>70</v>
      </c>
      <c r="E316" s="171" t="s">
        <v>2796</v>
      </c>
      <c r="F316" s="171" t="s">
        <v>2797</v>
      </c>
      <c r="G316" s="169"/>
      <c r="H316" s="169"/>
      <c r="I316" s="169"/>
      <c r="J316" s="172">
        <f>BK316</f>
        <v>0</v>
      </c>
      <c r="K316" s="169"/>
      <c r="L316" s="173"/>
      <c r="M316" s="174"/>
      <c r="N316" s="175"/>
      <c r="O316" s="175"/>
      <c r="P316" s="176">
        <f>SUM(P317:P321)</f>
        <v>0</v>
      </c>
      <c r="Q316" s="175"/>
      <c r="R316" s="176">
        <f>SUM(R317:R321)</f>
        <v>0</v>
      </c>
      <c r="S316" s="175"/>
      <c r="T316" s="177">
        <f>SUM(T317:T321)</f>
        <v>0</v>
      </c>
      <c r="AR316" s="178" t="s">
        <v>79</v>
      </c>
      <c r="AT316" s="179" t="s">
        <v>70</v>
      </c>
      <c r="AU316" s="179" t="s">
        <v>71</v>
      </c>
      <c r="AY316" s="178" t="s">
        <v>141</v>
      </c>
      <c r="BK316" s="180">
        <f>SUM(BK317:BK321)</f>
        <v>0</v>
      </c>
    </row>
    <row r="317" spans="1:65" s="2" customFormat="1" ht="21.75" customHeight="1">
      <c r="A317" s="32"/>
      <c r="B317" s="33"/>
      <c r="C317" s="181" t="s">
        <v>1273</v>
      </c>
      <c r="D317" s="181" t="s">
        <v>142</v>
      </c>
      <c r="E317" s="182" t="s">
        <v>2798</v>
      </c>
      <c r="F317" s="183" t="s">
        <v>2799</v>
      </c>
      <c r="G317" s="184" t="s">
        <v>338</v>
      </c>
      <c r="H317" s="185">
        <v>8.3119999999999994</v>
      </c>
      <c r="I317" s="257"/>
      <c r="J317" s="186">
        <f>ROUND(I317*H317,2)</f>
        <v>0</v>
      </c>
      <c r="K317" s="183" t="s">
        <v>1</v>
      </c>
      <c r="L317" s="37"/>
      <c r="M317" s="187" t="s">
        <v>1</v>
      </c>
      <c r="N317" s="188" t="s">
        <v>36</v>
      </c>
      <c r="O317" s="189">
        <v>0</v>
      </c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91" t="s">
        <v>146</v>
      </c>
      <c r="AT317" s="191" t="s">
        <v>142</v>
      </c>
      <c r="AU317" s="191" t="s">
        <v>79</v>
      </c>
      <c r="AY317" s="18" t="s">
        <v>141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8" t="s">
        <v>79</v>
      </c>
      <c r="BK317" s="192">
        <f>ROUND(I317*H317,2)</f>
        <v>0</v>
      </c>
      <c r="BL317" s="18" t="s">
        <v>146</v>
      </c>
      <c r="BM317" s="191" t="s">
        <v>2800</v>
      </c>
    </row>
    <row r="318" spans="1:65" s="13" customFormat="1">
      <c r="B318" s="193"/>
      <c r="C318" s="194"/>
      <c r="D318" s="195" t="s">
        <v>147</v>
      </c>
      <c r="E318" s="196" t="s">
        <v>1</v>
      </c>
      <c r="F318" s="197" t="s">
        <v>2801</v>
      </c>
      <c r="G318" s="194"/>
      <c r="H318" s="196" t="s">
        <v>1</v>
      </c>
      <c r="I318" s="194"/>
      <c r="J318" s="194"/>
      <c r="K318" s="194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147</v>
      </c>
      <c r="AU318" s="202" t="s">
        <v>79</v>
      </c>
      <c r="AV318" s="13" t="s">
        <v>79</v>
      </c>
      <c r="AW318" s="13" t="s">
        <v>26</v>
      </c>
      <c r="AX318" s="13" t="s">
        <v>71</v>
      </c>
      <c r="AY318" s="202" t="s">
        <v>141</v>
      </c>
    </row>
    <row r="319" spans="1:65" s="13" customFormat="1">
      <c r="B319" s="193"/>
      <c r="C319" s="194"/>
      <c r="D319" s="195" t="s">
        <v>147</v>
      </c>
      <c r="E319" s="196" t="s">
        <v>1</v>
      </c>
      <c r="F319" s="197" t="s">
        <v>2802</v>
      </c>
      <c r="G319" s="194"/>
      <c r="H319" s="196" t="s">
        <v>1</v>
      </c>
      <c r="I319" s="194"/>
      <c r="J319" s="194"/>
      <c r="K319" s="194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147</v>
      </c>
      <c r="AU319" s="202" t="s">
        <v>79</v>
      </c>
      <c r="AV319" s="13" t="s">
        <v>79</v>
      </c>
      <c r="AW319" s="13" t="s">
        <v>26</v>
      </c>
      <c r="AX319" s="13" t="s">
        <v>71</v>
      </c>
      <c r="AY319" s="202" t="s">
        <v>141</v>
      </c>
    </row>
    <row r="320" spans="1:65" s="13" customFormat="1">
      <c r="B320" s="193"/>
      <c r="C320" s="194"/>
      <c r="D320" s="195" t="s">
        <v>147</v>
      </c>
      <c r="E320" s="196" t="s">
        <v>1</v>
      </c>
      <c r="F320" s="197" t="s">
        <v>985</v>
      </c>
      <c r="G320" s="194"/>
      <c r="H320" s="196" t="s">
        <v>1</v>
      </c>
      <c r="I320" s="194"/>
      <c r="J320" s="194"/>
      <c r="K320" s="194"/>
      <c r="L320" s="198"/>
      <c r="M320" s="199"/>
      <c r="N320" s="200"/>
      <c r="O320" s="200"/>
      <c r="P320" s="200"/>
      <c r="Q320" s="200"/>
      <c r="R320" s="200"/>
      <c r="S320" s="200"/>
      <c r="T320" s="201"/>
      <c r="AT320" s="202" t="s">
        <v>147</v>
      </c>
      <c r="AU320" s="202" t="s">
        <v>79</v>
      </c>
      <c r="AV320" s="13" t="s">
        <v>79</v>
      </c>
      <c r="AW320" s="13" t="s">
        <v>26</v>
      </c>
      <c r="AX320" s="13" t="s">
        <v>71</v>
      </c>
      <c r="AY320" s="202" t="s">
        <v>141</v>
      </c>
    </row>
    <row r="321" spans="1:51" s="14" customFormat="1">
      <c r="B321" s="203"/>
      <c r="C321" s="204"/>
      <c r="D321" s="195" t="s">
        <v>147</v>
      </c>
      <c r="E321" s="205" t="s">
        <v>1</v>
      </c>
      <c r="F321" s="206" t="s">
        <v>2803</v>
      </c>
      <c r="G321" s="204"/>
      <c r="H321" s="207">
        <v>8.3119999999999994</v>
      </c>
      <c r="I321" s="204"/>
      <c r="J321" s="204"/>
      <c r="K321" s="204"/>
      <c r="L321" s="208"/>
      <c r="M321" s="238"/>
      <c r="N321" s="239"/>
      <c r="O321" s="239"/>
      <c r="P321" s="239"/>
      <c r="Q321" s="239"/>
      <c r="R321" s="239"/>
      <c r="S321" s="239"/>
      <c r="T321" s="240"/>
      <c r="AT321" s="212" t="s">
        <v>147</v>
      </c>
      <c r="AU321" s="212" t="s">
        <v>79</v>
      </c>
      <c r="AV321" s="14" t="s">
        <v>81</v>
      </c>
      <c r="AW321" s="14" t="s">
        <v>26</v>
      </c>
      <c r="AX321" s="14" t="s">
        <v>79</v>
      </c>
      <c r="AY321" s="212" t="s">
        <v>141</v>
      </c>
    </row>
    <row r="322" spans="1:51" s="2" customFormat="1" ht="6.95" customHeight="1">
      <c r="A322" s="3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37"/>
      <c r="M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</row>
  </sheetData>
  <autoFilter ref="C125:K32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BM316"/>
  <sheetViews>
    <sheetView showGridLines="0" topLeftCell="A54" workbookViewId="0">
      <selection activeCell="H327" sqref="H3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72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111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2804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ROUND(J128,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ROUND((SUM(BE128:BE315)),  2)</f>
        <v>0</v>
      </c>
      <c r="G33" s="32"/>
      <c r="H33" s="32"/>
      <c r="I33" s="122">
        <v>0.21</v>
      </c>
      <c r="J33" s="121">
        <f>ROUND(((SUM(BE128:BE315))*I33),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ROUND((SUM(BF128:BF315)),  2)</f>
        <v>0</v>
      </c>
      <c r="G34" s="32"/>
      <c r="H34" s="32"/>
      <c r="I34" s="122">
        <v>0.15</v>
      </c>
      <c r="J34" s="121">
        <f>ROUND(((SUM(BF128:BF315))*I34),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ROUND((SUM(BG128:BG315)),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ROUND((SUM(BH128:BH315)),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ROUND((SUM(BI128:BI315)),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09 - EI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J128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2805</v>
      </c>
      <c r="E97" s="148"/>
      <c r="F97" s="148"/>
      <c r="G97" s="148"/>
      <c r="H97" s="148"/>
      <c r="I97" s="148"/>
      <c r="J97" s="149">
        <f>J129</f>
        <v>0</v>
      </c>
      <c r="K97" s="146"/>
      <c r="L97" s="150"/>
    </row>
    <row r="98" spans="1:31" s="9" customFormat="1" ht="24.95" customHeight="1">
      <c r="B98" s="145"/>
      <c r="C98" s="146"/>
      <c r="D98" s="147" t="s">
        <v>2806</v>
      </c>
      <c r="E98" s="148"/>
      <c r="F98" s="148"/>
      <c r="G98" s="148"/>
      <c r="H98" s="148"/>
      <c r="I98" s="148"/>
      <c r="J98" s="149">
        <f>J185</f>
        <v>0</v>
      </c>
      <c r="K98" s="146"/>
      <c r="L98" s="150"/>
    </row>
    <row r="99" spans="1:31" s="9" customFormat="1" ht="24.95" customHeight="1">
      <c r="B99" s="145"/>
      <c r="C99" s="146"/>
      <c r="D99" s="147" t="s">
        <v>2807</v>
      </c>
      <c r="E99" s="148"/>
      <c r="F99" s="148"/>
      <c r="G99" s="148"/>
      <c r="H99" s="148"/>
      <c r="I99" s="148"/>
      <c r="J99" s="149">
        <f>J193</f>
        <v>0</v>
      </c>
      <c r="K99" s="146"/>
      <c r="L99" s="150"/>
    </row>
    <row r="100" spans="1:31" s="9" customFormat="1" ht="24.95" customHeight="1">
      <c r="B100" s="145"/>
      <c r="C100" s="146"/>
      <c r="D100" s="147" t="s">
        <v>2808</v>
      </c>
      <c r="E100" s="148"/>
      <c r="F100" s="148"/>
      <c r="G100" s="148"/>
      <c r="H100" s="148"/>
      <c r="I100" s="148"/>
      <c r="J100" s="149">
        <f>J201</f>
        <v>0</v>
      </c>
      <c r="K100" s="146"/>
      <c r="L100" s="150"/>
    </row>
    <row r="101" spans="1:31" s="9" customFormat="1" ht="24.95" customHeight="1">
      <c r="B101" s="145"/>
      <c r="C101" s="146"/>
      <c r="D101" s="147" t="s">
        <v>2809</v>
      </c>
      <c r="E101" s="148"/>
      <c r="F101" s="148"/>
      <c r="G101" s="148"/>
      <c r="H101" s="148"/>
      <c r="I101" s="148"/>
      <c r="J101" s="149">
        <f>J217</f>
        <v>0</v>
      </c>
      <c r="K101" s="146"/>
      <c r="L101" s="150"/>
    </row>
    <row r="102" spans="1:31" s="9" customFormat="1" ht="24.95" customHeight="1">
      <c r="B102" s="145"/>
      <c r="C102" s="146"/>
      <c r="D102" s="147" t="s">
        <v>2810</v>
      </c>
      <c r="E102" s="148"/>
      <c r="F102" s="148"/>
      <c r="G102" s="148"/>
      <c r="H102" s="148"/>
      <c r="I102" s="148"/>
      <c r="J102" s="149">
        <f>J232</f>
        <v>0</v>
      </c>
      <c r="K102" s="146"/>
      <c r="L102" s="150"/>
    </row>
    <row r="103" spans="1:31" s="9" customFormat="1" ht="24.95" customHeight="1">
      <c r="B103" s="145"/>
      <c r="C103" s="146"/>
      <c r="D103" s="147" t="s">
        <v>2811</v>
      </c>
      <c r="E103" s="148"/>
      <c r="F103" s="148"/>
      <c r="G103" s="148"/>
      <c r="H103" s="148"/>
      <c r="I103" s="148"/>
      <c r="J103" s="149">
        <f>J235</f>
        <v>0</v>
      </c>
      <c r="K103" s="146"/>
      <c r="L103" s="150"/>
    </row>
    <row r="104" spans="1:31" s="9" customFormat="1" ht="24.95" customHeight="1">
      <c r="B104" s="145"/>
      <c r="C104" s="146"/>
      <c r="D104" s="147" t="s">
        <v>2812</v>
      </c>
      <c r="E104" s="148"/>
      <c r="F104" s="148"/>
      <c r="G104" s="148"/>
      <c r="H104" s="148"/>
      <c r="I104" s="148"/>
      <c r="J104" s="149">
        <f>J248</f>
        <v>0</v>
      </c>
      <c r="K104" s="146"/>
      <c r="L104" s="150"/>
    </row>
    <row r="105" spans="1:31" s="9" customFormat="1" ht="24.95" customHeight="1">
      <c r="B105" s="145"/>
      <c r="C105" s="146"/>
      <c r="D105" s="147" t="s">
        <v>2813</v>
      </c>
      <c r="E105" s="148"/>
      <c r="F105" s="148"/>
      <c r="G105" s="148"/>
      <c r="H105" s="148"/>
      <c r="I105" s="148"/>
      <c r="J105" s="149">
        <f>J266</f>
        <v>0</v>
      </c>
      <c r="K105" s="146"/>
      <c r="L105" s="150"/>
    </row>
    <row r="106" spans="1:31" s="9" customFormat="1" ht="24.95" customHeight="1">
      <c r="B106" s="145"/>
      <c r="C106" s="146"/>
      <c r="D106" s="147" t="s">
        <v>2814</v>
      </c>
      <c r="E106" s="148"/>
      <c r="F106" s="148"/>
      <c r="G106" s="148"/>
      <c r="H106" s="148"/>
      <c r="I106" s="148"/>
      <c r="J106" s="149">
        <f>J272</f>
        <v>0</v>
      </c>
      <c r="K106" s="146"/>
      <c r="L106" s="150"/>
    </row>
    <row r="107" spans="1:31" s="9" customFormat="1" ht="24.95" customHeight="1">
      <c r="B107" s="145"/>
      <c r="C107" s="146"/>
      <c r="D107" s="147" t="s">
        <v>2815</v>
      </c>
      <c r="E107" s="148"/>
      <c r="F107" s="148"/>
      <c r="G107" s="148"/>
      <c r="H107" s="148"/>
      <c r="I107" s="148"/>
      <c r="J107" s="149">
        <f>J284</f>
        <v>0</v>
      </c>
      <c r="K107" s="146"/>
      <c r="L107" s="150"/>
    </row>
    <row r="108" spans="1:31" s="9" customFormat="1" ht="24.95" customHeight="1">
      <c r="B108" s="145"/>
      <c r="C108" s="146"/>
      <c r="D108" s="147" t="s">
        <v>2816</v>
      </c>
      <c r="E108" s="148"/>
      <c r="F108" s="148"/>
      <c r="G108" s="148"/>
      <c r="H108" s="148"/>
      <c r="I108" s="148"/>
      <c r="J108" s="149">
        <f>J295</f>
        <v>0</v>
      </c>
      <c r="K108" s="146"/>
      <c r="L108" s="150"/>
    </row>
    <row r="109" spans="1:31" s="2" customFormat="1" ht="21.7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63" s="2" customFormat="1" ht="6.95" customHeight="1">
      <c r="A114" s="32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24.95" customHeight="1">
      <c r="A115" s="32"/>
      <c r="B115" s="33"/>
      <c r="C115" s="24" t="s">
        <v>127</v>
      </c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9" t="s">
        <v>14</v>
      </c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4"/>
      <c r="D118" s="34"/>
      <c r="E118" s="310" t="str">
        <f>E7</f>
        <v>VD Hněvkovice - rozšíření provozní budovy</v>
      </c>
      <c r="F118" s="311"/>
      <c r="G118" s="311"/>
      <c r="H118" s="311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>
      <c r="A119" s="32"/>
      <c r="B119" s="33"/>
      <c r="C119" s="29" t="s">
        <v>116</v>
      </c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>
      <c r="A120" s="32"/>
      <c r="B120" s="33"/>
      <c r="C120" s="34"/>
      <c r="D120" s="34"/>
      <c r="E120" s="302" t="str">
        <f>E9</f>
        <v>09 - EI</v>
      </c>
      <c r="F120" s="309"/>
      <c r="G120" s="309"/>
      <c r="H120" s="309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>
      <c r="A122" s="32"/>
      <c r="B122" s="33"/>
      <c r="C122" s="29" t="s">
        <v>17</v>
      </c>
      <c r="D122" s="34"/>
      <c r="E122" s="34"/>
      <c r="F122" s="27" t="str">
        <f>F12</f>
        <v xml:space="preserve"> </v>
      </c>
      <c r="G122" s="34"/>
      <c r="H122" s="34"/>
      <c r="I122" s="29" t="s">
        <v>19</v>
      </c>
      <c r="J122" s="64" t="str">
        <f>IF(J12="","",J12)</f>
        <v>prosinec 2019</v>
      </c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6.95" customHeight="1">
      <c r="A123" s="32"/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" customHeight="1">
      <c r="A124" s="32"/>
      <c r="B124" s="33"/>
      <c r="C124" s="29" t="s">
        <v>20</v>
      </c>
      <c r="D124" s="34"/>
      <c r="E124" s="34"/>
      <c r="F124" s="27" t="str">
        <f>E15</f>
        <v xml:space="preserve"> </v>
      </c>
      <c r="G124" s="34"/>
      <c r="H124" s="34"/>
      <c r="I124" s="29" t="s">
        <v>24</v>
      </c>
      <c r="J124" s="30" t="str">
        <f>E21</f>
        <v>Ing. Filip Duda</v>
      </c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25.7" customHeight="1">
      <c r="A125" s="32"/>
      <c r="B125" s="33"/>
      <c r="C125" s="29" t="s">
        <v>23</v>
      </c>
      <c r="D125" s="34"/>
      <c r="E125" s="34"/>
      <c r="F125" s="27" t="str">
        <f>IF(E18="","",E18)</f>
        <v xml:space="preserve"> </v>
      </c>
      <c r="G125" s="34"/>
      <c r="H125" s="34"/>
      <c r="I125" s="29" t="s">
        <v>27</v>
      </c>
      <c r="J125" s="30" t="str">
        <f>E24</f>
        <v>Filip Šimek www.rozp.cz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35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>
      <c r="A127" s="157"/>
      <c r="B127" s="158"/>
      <c r="C127" s="159" t="s">
        <v>128</v>
      </c>
      <c r="D127" s="160" t="s">
        <v>56</v>
      </c>
      <c r="E127" s="160" t="s">
        <v>52</v>
      </c>
      <c r="F127" s="160" t="s">
        <v>53</v>
      </c>
      <c r="G127" s="160" t="s">
        <v>129</v>
      </c>
      <c r="H127" s="160" t="s">
        <v>130</v>
      </c>
      <c r="I127" s="160" t="s">
        <v>131</v>
      </c>
      <c r="J127" s="160" t="s">
        <v>120</v>
      </c>
      <c r="K127" s="161" t="s">
        <v>132</v>
      </c>
      <c r="L127" s="162"/>
      <c r="M127" s="73" t="s">
        <v>1</v>
      </c>
      <c r="N127" s="74" t="s">
        <v>35</v>
      </c>
      <c r="O127" s="74" t="s">
        <v>133</v>
      </c>
      <c r="P127" s="74" t="s">
        <v>134</v>
      </c>
      <c r="Q127" s="74" t="s">
        <v>135</v>
      </c>
      <c r="R127" s="74" t="s">
        <v>136</v>
      </c>
      <c r="S127" s="74" t="s">
        <v>137</v>
      </c>
      <c r="T127" s="75" t="s">
        <v>138</v>
      </c>
      <c r="U127" s="157"/>
      <c r="V127" s="157"/>
      <c r="W127" s="157"/>
      <c r="X127" s="157"/>
      <c r="Y127" s="157"/>
      <c r="Z127" s="157"/>
      <c r="AA127" s="157"/>
      <c r="AB127" s="157"/>
      <c r="AC127" s="157"/>
      <c r="AD127" s="157"/>
      <c r="AE127" s="157"/>
    </row>
    <row r="128" spans="1:63" s="2" customFormat="1" ht="22.9" customHeight="1">
      <c r="A128" s="32"/>
      <c r="B128" s="33"/>
      <c r="C128" s="80" t="s">
        <v>139</v>
      </c>
      <c r="D128" s="34"/>
      <c r="E128" s="34"/>
      <c r="F128" s="34"/>
      <c r="G128" s="34"/>
      <c r="H128" s="34"/>
      <c r="I128" s="34"/>
      <c r="J128" s="163">
        <f>BK128</f>
        <v>0</v>
      </c>
      <c r="K128" s="34"/>
      <c r="L128" s="37"/>
      <c r="M128" s="76"/>
      <c r="N128" s="164"/>
      <c r="O128" s="77"/>
      <c r="P128" s="165">
        <f>P129+P185+P193+P201+P217+P232+P235+P248+P266+P272+P284+P295</f>
        <v>0</v>
      </c>
      <c r="Q128" s="77"/>
      <c r="R128" s="165">
        <f>R129+R185+R193+R201+R217+R232+R235+R248+R266+R272+R284+R295</f>
        <v>0</v>
      </c>
      <c r="S128" s="77"/>
      <c r="T128" s="166">
        <f>T129+T185+T193+T201+T217+T232+T235+T248+T266+T272+T284+T295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8" t="s">
        <v>70</v>
      </c>
      <c r="AU128" s="18" t="s">
        <v>122</v>
      </c>
      <c r="BK128" s="167">
        <f>BK129+BK185+BK193+BK201+BK217+BK232+BK235+BK248+BK266+BK272+BK284+BK295</f>
        <v>0</v>
      </c>
    </row>
    <row r="129" spans="1:65" s="12" customFormat="1" ht="25.9" customHeight="1">
      <c r="B129" s="168"/>
      <c r="C129" s="169"/>
      <c r="D129" s="170" t="s">
        <v>70</v>
      </c>
      <c r="E129" s="171" t="s">
        <v>2303</v>
      </c>
      <c r="F129" s="171" t="s">
        <v>2817</v>
      </c>
      <c r="G129" s="169"/>
      <c r="H129" s="169"/>
      <c r="I129" s="169"/>
      <c r="J129" s="172">
        <f>BK129</f>
        <v>0</v>
      </c>
      <c r="K129" s="169"/>
      <c r="L129" s="173"/>
      <c r="M129" s="174"/>
      <c r="N129" s="175"/>
      <c r="O129" s="175"/>
      <c r="P129" s="176">
        <f>SUM(P130:P184)</f>
        <v>0</v>
      </c>
      <c r="Q129" s="175"/>
      <c r="R129" s="176">
        <f>SUM(R130:R184)</f>
        <v>0</v>
      </c>
      <c r="S129" s="175"/>
      <c r="T129" s="177">
        <f>SUM(T130:T184)</f>
        <v>0</v>
      </c>
      <c r="AR129" s="178" t="s">
        <v>79</v>
      </c>
      <c r="AT129" s="179" t="s">
        <v>70</v>
      </c>
      <c r="AU129" s="179" t="s">
        <v>71</v>
      </c>
      <c r="AY129" s="178" t="s">
        <v>141</v>
      </c>
      <c r="BK129" s="180">
        <f>SUM(BK130:BK184)</f>
        <v>0</v>
      </c>
    </row>
    <row r="130" spans="1:65" s="2" customFormat="1" ht="16.5" customHeight="1">
      <c r="A130" s="32"/>
      <c r="B130" s="33"/>
      <c r="C130" s="181" t="s">
        <v>79</v>
      </c>
      <c r="D130" s="181" t="s">
        <v>142</v>
      </c>
      <c r="E130" s="182" t="s">
        <v>2818</v>
      </c>
      <c r="F130" s="183" t="s">
        <v>2819</v>
      </c>
      <c r="G130" s="184" t="s">
        <v>238</v>
      </c>
      <c r="H130" s="185">
        <v>140</v>
      </c>
      <c r="I130" s="257"/>
      <c r="J130" s="186">
        <f t="shared" ref="J130:J161" si="0">ROUND(I130*H130,2)</f>
        <v>0</v>
      </c>
      <c r="K130" s="183" t="s">
        <v>1</v>
      </c>
      <c r="L130" s="37"/>
      <c r="M130" s="187" t="s">
        <v>1</v>
      </c>
      <c r="N130" s="188" t="s">
        <v>36</v>
      </c>
      <c r="O130" s="189">
        <v>0</v>
      </c>
      <c r="P130" s="189">
        <f t="shared" ref="P130:P161" si="1">O130*H130</f>
        <v>0</v>
      </c>
      <c r="Q130" s="189">
        <v>0</v>
      </c>
      <c r="R130" s="189">
        <f t="shared" ref="R130:R161" si="2">Q130*H130</f>
        <v>0</v>
      </c>
      <c r="S130" s="189">
        <v>0</v>
      </c>
      <c r="T130" s="190">
        <f t="shared" ref="T130:T161" si="3"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1" t="s">
        <v>146</v>
      </c>
      <c r="AT130" s="191" t="s">
        <v>142</v>
      </c>
      <c r="AU130" s="191" t="s">
        <v>79</v>
      </c>
      <c r="AY130" s="18" t="s">
        <v>141</v>
      </c>
      <c r="BE130" s="192">
        <f t="shared" ref="BE130:BE161" si="4">IF(N130="základní",J130,0)</f>
        <v>0</v>
      </c>
      <c r="BF130" s="192">
        <f t="shared" ref="BF130:BF161" si="5">IF(N130="snížená",J130,0)</f>
        <v>0</v>
      </c>
      <c r="BG130" s="192">
        <f t="shared" ref="BG130:BG161" si="6">IF(N130="zákl. přenesená",J130,0)</f>
        <v>0</v>
      </c>
      <c r="BH130" s="192">
        <f t="shared" ref="BH130:BH161" si="7">IF(N130="sníž. přenesená",J130,0)</f>
        <v>0</v>
      </c>
      <c r="BI130" s="192">
        <f t="shared" ref="BI130:BI161" si="8">IF(N130="nulová",J130,0)</f>
        <v>0</v>
      </c>
      <c r="BJ130" s="18" t="s">
        <v>79</v>
      </c>
      <c r="BK130" s="192">
        <f t="shared" ref="BK130:BK161" si="9">ROUND(I130*H130,2)</f>
        <v>0</v>
      </c>
      <c r="BL130" s="18" t="s">
        <v>146</v>
      </c>
      <c r="BM130" s="191" t="s">
        <v>81</v>
      </c>
    </row>
    <row r="131" spans="1:65" s="2" customFormat="1" ht="16.5" customHeight="1">
      <c r="A131" s="32"/>
      <c r="B131" s="33"/>
      <c r="C131" s="181" t="s">
        <v>81</v>
      </c>
      <c r="D131" s="181" t="s">
        <v>142</v>
      </c>
      <c r="E131" s="182" t="s">
        <v>2820</v>
      </c>
      <c r="F131" s="183" t="s">
        <v>2821</v>
      </c>
      <c r="G131" s="184" t="s">
        <v>238</v>
      </c>
      <c r="H131" s="185">
        <v>120</v>
      </c>
      <c r="I131" s="257"/>
      <c r="J131" s="186">
        <f t="shared" si="0"/>
        <v>0</v>
      </c>
      <c r="K131" s="183" t="s">
        <v>1</v>
      </c>
      <c r="L131" s="37"/>
      <c r="M131" s="187" t="s">
        <v>1</v>
      </c>
      <c r="N131" s="188" t="s">
        <v>36</v>
      </c>
      <c r="O131" s="189">
        <v>0</v>
      </c>
      <c r="P131" s="189">
        <f t="shared" si="1"/>
        <v>0</v>
      </c>
      <c r="Q131" s="189">
        <v>0</v>
      </c>
      <c r="R131" s="189">
        <f t="shared" si="2"/>
        <v>0</v>
      </c>
      <c r="S131" s="189">
        <v>0</v>
      </c>
      <c r="T131" s="190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1" t="s">
        <v>146</v>
      </c>
      <c r="AT131" s="191" t="s">
        <v>142</v>
      </c>
      <c r="AU131" s="191" t="s">
        <v>79</v>
      </c>
      <c r="AY131" s="18" t="s">
        <v>141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8" t="s">
        <v>79</v>
      </c>
      <c r="BK131" s="192">
        <f t="shared" si="9"/>
        <v>0</v>
      </c>
      <c r="BL131" s="18" t="s">
        <v>146</v>
      </c>
      <c r="BM131" s="191" t="s">
        <v>146</v>
      </c>
    </row>
    <row r="132" spans="1:65" s="2" customFormat="1" ht="16.5" customHeight="1">
      <c r="A132" s="32"/>
      <c r="B132" s="33"/>
      <c r="C132" s="181" t="s">
        <v>153</v>
      </c>
      <c r="D132" s="181" t="s">
        <v>142</v>
      </c>
      <c r="E132" s="182" t="s">
        <v>2822</v>
      </c>
      <c r="F132" s="183" t="s">
        <v>2823</v>
      </c>
      <c r="G132" s="184" t="s">
        <v>238</v>
      </c>
      <c r="H132" s="185">
        <v>30</v>
      </c>
      <c r="I132" s="257"/>
      <c r="J132" s="186">
        <f t="shared" si="0"/>
        <v>0</v>
      </c>
      <c r="K132" s="183" t="s">
        <v>1</v>
      </c>
      <c r="L132" s="37"/>
      <c r="M132" s="187" t="s">
        <v>1</v>
      </c>
      <c r="N132" s="188" t="s">
        <v>36</v>
      </c>
      <c r="O132" s="189">
        <v>0</v>
      </c>
      <c r="P132" s="189">
        <f t="shared" si="1"/>
        <v>0</v>
      </c>
      <c r="Q132" s="189">
        <v>0</v>
      </c>
      <c r="R132" s="189">
        <f t="shared" si="2"/>
        <v>0</v>
      </c>
      <c r="S132" s="189">
        <v>0</v>
      </c>
      <c r="T132" s="190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1" t="s">
        <v>146</v>
      </c>
      <c r="AT132" s="191" t="s">
        <v>142</v>
      </c>
      <c r="AU132" s="191" t="s">
        <v>79</v>
      </c>
      <c r="AY132" s="18" t="s">
        <v>141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8" t="s">
        <v>79</v>
      </c>
      <c r="BK132" s="192">
        <f t="shared" si="9"/>
        <v>0</v>
      </c>
      <c r="BL132" s="18" t="s">
        <v>146</v>
      </c>
      <c r="BM132" s="191" t="s">
        <v>156</v>
      </c>
    </row>
    <row r="133" spans="1:65" s="2" customFormat="1" ht="16.5" customHeight="1">
      <c r="A133" s="32"/>
      <c r="B133" s="33"/>
      <c r="C133" s="181" t="s">
        <v>146</v>
      </c>
      <c r="D133" s="181" t="s">
        <v>142</v>
      </c>
      <c r="E133" s="182" t="s">
        <v>2824</v>
      </c>
      <c r="F133" s="183" t="s">
        <v>2825</v>
      </c>
      <c r="G133" s="184" t="s">
        <v>238</v>
      </c>
      <c r="H133" s="185">
        <v>40</v>
      </c>
      <c r="I133" s="257"/>
      <c r="J133" s="186">
        <f t="shared" si="0"/>
        <v>0</v>
      </c>
      <c r="K133" s="183" t="s">
        <v>1</v>
      </c>
      <c r="L133" s="37"/>
      <c r="M133" s="187" t="s">
        <v>1</v>
      </c>
      <c r="N133" s="188" t="s">
        <v>36</v>
      </c>
      <c r="O133" s="189">
        <v>0</v>
      </c>
      <c r="P133" s="189">
        <f t="shared" si="1"/>
        <v>0</v>
      </c>
      <c r="Q133" s="189">
        <v>0</v>
      </c>
      <c r="R133" s="189">
        <f t="shared" si="2"/>
        <v>0</v>
      </c>
      <c r="S133" s="189">
        <v>0</v>
      </c>
      <c r="T133" s="190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1" t="s">
        <v>146</v>
      </c>
      <c r="AT133" s="191" t="s">
        <v>142</v>
      </c>
      <c r="AU133" s="191" t="s">
        <v>79</v>
      </c>
      <c r="AY133" s="18" t="s">
        <v>141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8" t="s">
        <v>79</v>
      </c>
      <c r="BK133" s="192">
        <f t="shared" si="9"/>
        <v>0</v>
      </c>
      <c r="BL133" s="18" t="s">
        <v>146</v>
      </c>
      <c r="BM133" s="191" t="s">
        <v>159</v>
      </c>
    </row>
    <row r="134" spans="1:65" s="2" customFormat="1" ht="16.5" customHeight="1">
      <c r="A134" s="32"/>
      <c r="B134" s="33"/>
      <c r="C134" s="181" t="s">
        <v>161</v>
      </c>
      <c r="D134" s="181" t="s">
        <v>142</v>
      </c>
      <c r="E134" s="182" t="s">
        <v>2826</v>
      </c>
      <c r="F134" s="183" t="s">
        <v>2827</v>
      </c>
      <c r="G134" s="184" t="s">
        <v>238</v>
      </c>
      <c r="H134" s="185">
        <v>50</v>
      </c>
      <c r="I134" s="257"/>
      <c r="J134" s="186">
        <f t="shared" si="0"/>
        <v>0</v>
      </c>
      <c r="K134" s="183" t="s">
        <v>1</v>
      </c>
      <c r="L134" s="37"/>
      <c r="M134" s="187" t="s">
        <v>1</v>
      </c>
      <c r="N134" s="188" t="s">
        <v>36</v>
      </c>
      <c r="O134" s="189">
        <v>0</v>
      </c>
      <c r="P134" s="189">
        <f t="shared" si="1"/>
        <v>0</v>
      </c>
      <c r="Q134" s="189">
        <v>0</v>
      </c>
      <c r="R134" s="189">
        <f t="shared" si="2"/>
        <v>0</v>
      </c>
      <c r="S134" s="189">
        <v>0</v>
      </c>
      <c r="T134" s="190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1" t="s">
        <v>146</v>
      </c>
      <c r="AT134" s="191" t="s">
        <v>142</v>
      </c>
      <c r="AU134" s="191" t="s">
        <v>79</v>
      </c>
      <c r="AY134" s="18" t="s">
        <v>141</v>
      </c>
      <c r="BE134" s="192">
        <f t="shared" si="4"/>
        <v>0</v>
      </c>
      <c r="BF134" s="192">
        <f t="shared" si="5"/>
        <v>0</v>
      </c>
      <c r="BG134" s="192">
        <f t="shared" si="6"/>
        <v>0</v>
      </c>
      <c r="BH134" s="192">
        <f t="shared" si="7"/>
        <v>0</v>
      </c>
      <c r="BI134" s="192">
        <f t="shared" si="8"/>
        <v>0</v>
      </c>
      <c r="BJ134" s="18" t="s">
        <v>79</v>
      </c>
      <c r="BK134" s="192">
        <f t="shared" si="9"/>
        <v>0</v>
      </c>
      <c r="BL134" s="18" t="s">
        <v>146</v>
      </c>
      <c r="BM134" s="191" t="s">
        <v>112</v>
      </c>
    </row>
    <row r="135" spans="1:65" s="2" customFormat="1" ht="16.5" customHeight="1">
      <c r="A135" s="32"/>
      <c r="B135" s="33"/>
      <c r="C135" s="181" t="s">
        <v>156</v>
      </c>
      <c r="D135" s="181" t="s">
        <v>142</v>
      </c>
      <c r="E135" s="182" t="s">
        <v>2828</v>
      </c>
      <c r="F135" s="183" t="s">
        <v>2829</v>
      </c>
      <c r="G135" s="184" t="s">
        <v>238</v>
      </c>
      <c r="H135" s="185">
        <v>2840</v>
      </c>
      <c r="I135" s="257"/>
      <c r="J135" s="186">
        <f t="shared" si="0"/>
        <v>0</v>
      </c>
      <c r="K135" s="183" t="s">
        <v>1</v>
      </c>
      <c r="L135" s="37"/>
      <c r="M135" s="187" t="s">
        <v>1</v>
      </c>
      <c r="N135" s="188" t="s">
        <v>36</v>
      </c>
      <c r="O135" s="189">
        <v>0</v>
      </c>
      <c r="P135" s="189">
        <f t="shared" si="1"/>
        <v>0</v>
      </c>
      <c r="Q135" s="189">
        <v>0</v>
      </c>
      <c r="R135" s="189">
        <f t="shared" si="2"/>
        <v>0</v>
      </c>
      <c r="S135" s="189">
        <v>0</v>
      </c>
      <c r="T135" s="190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1" t="s">
        <v>146</v>
      </c>
      <c r="AT135" s="191" t="s">
        <v>142</v>
      </c>
      <c r="AU135" s="191" t="s">
        <v>79</v>
      </c>
      <c r="AY135" s="18" t="s">
        <v>141</v>
      </c>
      <c r="BE135" s="192">
        <f t="shared" si="4"/>
        <v>0</v>
      </c>
      <c r="BF135" s="192">
        <f t="shared" si="5"/>
        <v>0</v>
      </c>
      <c r="BG135" s="192">
        <f t="shared" si="6"/>
        <v>0</v>
      </c>
      <c r="BH135" s="192">
        <f t="shared" si="7"/>
        <v>0</v>
      </c>
      <c r="BI135" s="192">
        <f t="shared" si="8"/>
        <v>0</v>
      </c>
      <c r="BJ135" s="18" t="s">
        <v>79</v>
      </c>
      <c r="BK135" s="192">
        <f t="shared" si="9"/>
        <v>0</v>
      </c>
      <c r="BL135" s="18" t="s">
        <v>146</v>
      </c>
      <c r="BM135" s="191" t="s">
        <v>169</v>
      </c>
    </row>
    <row r="136" spans="1:65" s="2" customFormat="1" ht="16.5" customHeight="1">
      <c r="A136" s="32"/>
      <c r="B136" s="33"/>
      <c r="C136" s="181" t="s">
        <v>172</v>
      </c>
      <c r="D136" s="181" t="s">
        <v>142</v>
      </c>
      <c r="E136" s="182" t="s">
        <v>2830</v>
      </c>
      <c r="F136" s="183" t="s">
        <v>2831</v>
      </c>
      <c r="G136" s="184" t="s">
        <v>238</v>
      </c>
      <c r="H136" s="185">
        <v>2100</v>
      </c>
      <c r="I136" s="257"/>
      <c r="J136" s="186">
        <f t="shared" si="0"/>
        <v>0</v>
      </c>
      <c r="K136" s="183" t="s">
        <v>1</v>
      </c>
      <c r="L136" s="37"/>
      <c r="M136" s="187" t="s">
        <v>1</v>
      </c>
      <c r="N136" s="188" t="s">
        <v>36</v>
      </c>
      <c r="O136" s="189">
        <v>0</v>
      </c>
      <c r="P136" s="189">
        <f t="shared" si="1"/>
        <v>0</v>
      </c>
      <c r="Q136" s="189">
        <v>0</v>
      </c>
      <c r="R136" s="189">
        <f t="shared" si="2"/>
        <v>0</v>
      </c>
      <c r="S136" s="189">
        <v>0</v>
      </c>
      <c r="T136" s="190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1" t="s">
        <v>146</v>
      </c>
      <c r="AT136" s="191" t="s">
        <v>142</v>
      </c>
      <c r="AU136" s="191" t="s">
        <v>79</v>
      </c>
      <c r="AY136" s="18" t="s">
        <v>141</v>
      </c>
      <c r="BE136" s="192">
        <f t="shared" si="4"/>
        <v>0</v>
      </c>
      <c r="BF136" s="192">
        <f t="shared" si="5"/>
        <v>0</v>
      </c>
      <c r="BG136" s="192">
        <f t="shared" si="6"/>
        <v>0</v>
      </c>
      <c r="BH136" s="192">
        <f t="shared" si="7"/>
        <v>0</v>
      </c>
      <c r="BI136" s="192">
        <f t="shared" si="8"/>
        <v>0</v>
      </c>
      <c r="BJ136" s="18" t="s">
        <v>79</v>
      </c>
      <c r="BK136" s="192">
        <f t="shared" si="9"/>
        <v>0</v>
      </c>
      <c r="BL136" s="18" t="s">
        <v>146</v>
      </c>
      <c r="BM136" s="191" t="s">
        <v>175</v>
      </c>
    </row>
    <row r="137" spans="1:65" s="2" customFormat="1" ht="16.5" customHeight="1">
      <c r="A137" s="32"/>
      <c r="B137" s="33"/>
      <c r="C137" s="181" t="s">
        <v>159</v>
      </c>
      <c r="D137" s="181" t="s">
        <v>142</v>
      </c>
      <c r="E137" s="182" t="s">
        <v>2832</v>
      </c>
      <c r="F137" s="183" t="s">
        <v>2833</v>
      </c>
      <c r="G137" s="184" t="s">
        <v>238</v>
      </c>
      <c r="H137" s="185">
        <v>100</v>
      </c>
      <c r="I137" s="257"/>
      <c r="J137" s="186">
        <f t="shared" si="0"/>
        <v>0</v>
      </c>
      <c r="K137" s="183" t="s">
        <v>1</v>
      </c>
      <c r="L137" s="37"/>
      <c r="M137" s="187" t="s">
        <v>1</v>
      </c>
      <c r="N137" s="188" t="s">
        <v>36</v>
      </c>
      <c r="O137" s="189">
        <v>0</v>
      </c>
      <c r="P137" s="189">
        <f t="shared" si="1"/>
        <v>0</v>
      </c>
      <c r="Q137" s="189">
        <v>0</v>
      </c>
      <c r="R137" s="189">
        <f t="shared" si="2"/>
        <v>0</v>
      </c>
      <c r="S137" s="189">
        <v>0</v>
      </c>
      <c r="T137" s="190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1" t="s">
        <v>146</v>
      </c>
      <c r="AT137" s="191" t="s">
        <v>142</v>
      </c>
      <c r="AU137" s="191" t="s">
        <v>79</v>
      </c>
      <c r="AY137" s="18" t="s">
        <v>141</v>
      </c>
      <c r="BE137" s="192">
        <f t="shared" si="4"/>
        <v>0</v>
      </c>
      <c r="BF137" s="192">
        <f t="shared" si="5"/>
        <v>0</v>
      </c>
      <c r="BG137" s="192">
        <f t="shared" si="6"/>
        <v>0</v>
      </c>
      <c r="BH137" s="192">
        <f t="shared" si="7"/>
        <v>0</v>
      </c>
      <c r="BI137" s="192">
        <f t="shared" si="8"/>
        <v>0</v>
      </c>
      <c r="BJ137" s="18" t="s">
        <v>79</v>
      </c>
      <c r="BK137" s="192">
        <f t="shared" si="9"/>
        <v>0</v>
      </c>
      <c r="BL137" s="18" t="s">
        <v>146</v>
      </c>
      <c r="BM137" s="191" t="s">
        <v>181</v>
      </c>
    </row>
    <row r="138" spans="1:65" s="2" customFormat="1" ht="16.5" customHeight="1">
      <c r="A138" s="32"/>
      <c r="B138" s="33"/>
      <c r="C138" s="181" t="s">
        <v>184</v>
      </c>
      <c r="D138" s="181" t="s">
        <v>142</v>
      </c>
      <c r="E138" s="182" t="s">
        <v>2834</v>
      </c>
      <c r="F138" s="183" t="s">
        <v>2835</v>
      </c>
      <c r="G138" s="184" t="s">
        <v>238</v>
      </c>
      <c r="H138" s="185">
        <v>50</v>
      </c>
      <c r="I138" s="257"/>
      <c r="J138" s="186">
        <f t="shared" si="0"/>
        <v>0</v>
      </c>
      <c r="K138" s="183" t="s">
        <v>1</v>
      </c>
      <c r="L138" s="37"/>
      <c r="M138" s="187" t="s">
        <v>1</v>
      </c>
      <c r="N138" s="188" t="s">
        <v>36</v>
      </c>
      <c r="O138" s="189">
        <v>0</v>
      </c>
      <c r="P138" s="189">
        <f t="shared" si="1"/>
        <v>0</v>
      </c>
      <c r="Q138" s="189">
        <v>0</v>
      </c>
      <c r="R138" s="189">
        <f t="shared" si="2"/>
        <v>0</v>
      </c>
      <c r="S138" s="189">
        <v>0</v>
      </c>
      <c r="T138" s="190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1" t="s">
        <v>146</v>
      </c>
      <c r="AT138" s="191" t="s">
        <v>142</v>
      </c>
      <c r="AU138" s="191" t="s">
        <v>79</v>
      </c>
      <c r="AY138" s="18" t="s">
        <v>141</v>
      </c>
      <c r="BE138" s="192">
        <f t="shared" si="4"/>
        <v>0</v>
      </c>
      <c r="BF138" s="192">
        <f t="shared" si="5"/>
        <v>0</v>
      </c>
      <c r="BG138" s="192">
        <f t="shared" si="6"/>
        <v>0</v>
      </c>
      <c r="BH138" s="192">
        <f t="shared" si="7"/>
        <v>0</v>
      </c>
      <c r="BI138" s="192">
        <f t="shared" si="8"/>
        <v>0</v>
      </c>
      <c r="BJ138" s="18" t="s">
        <v>79</v>
      </c>
      <c r="BK138" s="192">
        <f t="shared" si="9"/>
        <v>0</v>
      </c>
      <c r="BL138" s="18" t="s">
        <v>146</v>
      </c>
      <c r="BM138" s="191" t="s">
        <v>187</v>
      </c>
    </row>
    <row r="139" spans="1:65" s="2" customFormat="1" ht="16.5" customHeight="1">
      <c r="A139" s="32"/>
      <c r="B139" s="33"/>
      <c r="C139" s="181" t="s">
        <v>112</v>
      </c>
      <c r="D139" s="181" t="s">
        <v>142</v>
      </c>
      <c r="E139" s="182" t="s">
        <v>2836</v>
      </c>
      <c r="F139" s="183" t="s">
        <v>2837</v>
      </c>
      <c r="G139" s="184" t="s">
        <v>238</v>
      </c>
      <c r="H139" s="185">
        <v>90</v>
      </c>
      <c r="I139" s="257"/>
      <c r="J139" s="186">
        <f t="shared" si="0"/>
        <v>0</v>
      </c>
      <c r="K139" s="183" t="s">
        <v>1</v>
      </c>
      <c r="L139" s="37"/>
      <c r="M139" s="187" t="s">
        <v>1</v>
      </c>
      <c r="N139" s="188" t="s">
        <v>36</v>
      </c>
      <c r="O139" s="189">
        <v>0</v>
      </c>
      <c r="P139" s="189">
        <f t="shared" si="1"/>
        <v>0</v>
      </c>
      <c r="Q139" s="189">
        <v>0</v>
      </c>
      <c r="R139" s="189">
        <f t="shared" si="2"/>
        <v>0</v>
      </c>
      <c r="S139" s="189">
        <v>0</v>
      </c>
      <c r="T139" s="190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1" t="s">
        <v>146</v>
      </c>
      <c r="AT139" s="191" t="s">
        <v>142</v>
      </c>
      <c r="AU139" s="191" t="s">
        <v>79</v>
      </c>
      <c r="AY139" s="18" t="s">
        <v>141</v>
      </c>
      <c r="BE139" s="192">
        <f t="shared" si="4"/>
        <v>0</v>
      </c>
      <c r="BF139" s="192">
        <f t="shared" si="5"/>
        <v>0</v>
      </c>
      <c r="BG139" s="192">
        <f t="shared" si="6"/>
        <v>0</v>
      </c>
      <c r="BH139" s="192">
        <f t="shared" si="7"/>
        <v>0</v>
      </c>
      <c r="BI139" s="192">
        <f t="shared" si="8"/>
        <v>0</v>
      </c>
      <c r="BJ139" s="18" t="s">
        <v>79</v>
      </c>
      <c r="BK139" s="192">
        <f t="shared" si="9"/>
        <v>0</v>
      </c>
      <c r="BL139" s="18" t="s">
        <v>146</v>
      </c>
      <c r="BM139" s="191" t="s">
        <v>191</v>
      </c>
    </row>
    <row r="140" spans="1:65" s="2" customFormat="1" ht="16.5" customHeight="1">
      <c r="A140" s="32"/>
      <c r="B140" s="33"/>
      <c r="C140" s="181" t="s">
        <v>196</v>
      </c>
      <c r="D140" s="181" t="s">
        <v>142</v>
      </c>
      <c r="E140" s="182" t="s">
        <v>2838</v>
      </c>
      <c r="F140" s="183" t="s">
        <v>2839</v>
      </c>
      <c r="G140" s="184" t="s">
        <v>238</v>
      </c>
      <c r="H140" s="185">
        <v>120</v>
      </c>
      <c r="I140" s="257"/>
      <c r="J140" s="186">
        <f t="shared" si="0"/>
        <v>0</v>
      </c>
      <c r="K140" s="183" t="s">
        <v>1</v>
      </c>
      <c r="L140" s="37"/>
      <c r="M140" s="187" t="s">
        <v>1</v>
      </c>
      <c r="N140" s="188" t="s">
        <v>36</v>
      </c>
      <c r="O140" s="189">
        <v>0</v>
      </c>
      <c r="P140" s="189">
        <f t="shared" si="1"/>
        <v>0</v>
      </c>
      <c r="Q140" s="189">
        <v>0</v>
      </c>
      <c r="R140" s="189">
        <f t="shared" si="2"/>
        <v>0</v>
      </c>
      <c r="S140" s="189">
        <v>0</v>
      </c>
      <c r="T140" s="190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1" t="s">
        <v>146</v>
      </c>
      <c r="AT140" s="191" t="s">
        <v>142</v>
      </c>
      <c r="AU140" s="191" t="s">
        <v>79</v>
      </c>
      <c r="AY140" s="18" t="s">
        <v>141</v>
      </c>
      <c r="BE140" s="192">
        <f t="shared" si="4"/>
        <v>0</v>
      </c>
      <c r="BF140" s="192">
        <f t="shared" si="5"/>
        <v>0</v>
      </c>
      <c r="BG140" s="192">
        <f t="shared" si="6"/>
        <v>0</v>
      </c>
      <c r="BH140" s="192">
        <f t="shared" si="7"/>
        <v>0</v>
      </c>
      <c r="BI140" s="192">
        <f t="shared" si="8"/>
        <v>0</v>
      </c>
      <c r="BJ140" s="18" t="s">
        <v>79</v>
      </c>
      <c r="BK140" s="192">
        <f t="shared" si="9"/>
        <v>0</v>
      </c>
      <c r="BL140" s="18" t="s">
        <v>146</v>
      </c>
      <c r="BM140" s="191" t="s">
        <v>199</v>
      </c>
    </row>
    <row r="141" spans="1:65" s="2" customFormat="1" ht="16.5" customHeight="1">
      <c r="A141" s="32"/>
      <c r="B141" s="33"/>
      <c r="C141" s="181" t="s">
        <v>169</v>
      </c>
      <c r="D141" s="181" t="s">
        <v>142</v>
      </c>
      <c r="E141" s="182" t="s">
        <v>2840</v>
      </c>
      <c r="F141" s="183" t="s">
        <v>2841</v>
      </c>
      <c r="G141" s="184" t="s">
        <v>238</v>
      </c>
      <c r="H141" s="185">
        <v>170</v>
      </c>
      <c r="I141" s="257"/>
      <c r="J141" s="186">
        <f t="shared" si="0"/>
        <v>0</v>
      </c>
      <c r="K141" s="183" t="s">
        <v>1</v>
      </c>
      <c r="L141" s="37"/>
      <c r="M141" s="187" t="s">
        <v>1</v>
      </c>
      <c r="N141" s="188" t="s">
        <v>36</v>
      </c>
      <c r="O141" s="189">
        <v>0</v>
      </c>
      <c r="P141" s="189">
        <f t="shared" si="1"/>
        <v>0</v>
      </c>
      <c r="Q141" s="189">
        <v>0</v>
      </c>
      <c r="R141" s="189">
        <f t="shared" si="2"/>
        <v>0</v>
      </c>
      <c r="S141" s="189">
        <v>0</v>
      </c>
      <c r="T141" s="190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1" t="s">
        <v>146</v>
      </c>
      <c r="AT141" s="191" t="s">
        <v>142</v>
      </c>
      <c r="AU141" s="191" t="s">
        <v>79</v>
      </c>
      <c r="AY141" s="18" t="s">
        <v>141</v>
      </c>
      <c r="BE141" s="192">
        <f t="shared" si="4"/>
        <v>0</v>
      </c>
      <c r="BF141" s="192">
        <f t="shared" si="5"/>
        <v>0</v>
      </c>
      <c r="BG141" s="192">
        <f t="shared" si="6"/>
        <v>0</v>
      </c>
      <c r="BH141" s="192">
        <f t="shared" si="7"/>
        <v>0</v>
      </c>
      <c r="BI141" s="192">
        <f t="shared" si="8"/>
        <v>0</v>
      </c>
      <c r="BJ141" s="18" t="s">
        <v>79</v>
      </c>
      <c r="BK141" s="192">
        <f t="shared" si="9"/>
        <v>0</v>
      </c>
      <c r="BL141" s="18" t="s">
        <v>146</v>
      </c>
      <c r="BM141" s="191" t="s">
        <v>203</v>
      </c>
    </row>
    <row r="142" spans="1:65" s="2" customFormat="1" ht="16.5" customHeight="1">
      <c r="A142" s="32"/>
      <c r="B142" s="33"/>
      <c r="C142" s="181" t="s">
        <v>204</v>
      </c>
      <c r="D142" s="181" t="s">
        <v>142</v>
      </c>
      <c r="E142" s="182" t="s">
        <v>2842</v>
      </c>
      <c r="F142" s="183" t="s">
        <v>2843</v>
      </c>
      <c r="G142" s="184" t="s">
        <v>238</v>
      </c>
      <c r="H142" s="185">
        <v>10</v>
      </c>
      <c r="I142" s="257"/>
      <c r="J142" s="186">
        <f t="shared" si="0"/>
        <v>0</v>
      </c>
      <c r="K142" s="183" t="s">
        <v>1</v>
      </c>
      <c r="L142" s="37"/>
      <c r="M142" s="187" t="s">
        <v>1</v>
      </c>
      <c r="N142" s="188" t="s">
        <v>36</v>
      </c>
      <c r="O142" s="189">
        <v>0</v>
      </c>
      <c r="P142" s="189">
        <f t="shared" si="1"/>
        <v>0</v>
      </c>
      <c r="Q142" s="189">
        <v>0</v>
      </c>
      <c r="R142" s="189">
        <f t="shared" si="2"/>
        <v>0</v>
      </c>
      <c r="S142" s="189">
        <v>0</v>
      </c>
      <c r="T142" s="190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1" t="s">
        <v>146</v>
      </c>
      <c r="AT142" s="191" t="s">
        <v>142</v>
      </c>
      <c r="AU142" s="191" t="s">
        <v>79</v>
      </c>
      <c r="AY142" s="18" t="s">
        <v>141</v>
      </c>
      <c r="BE142" s="192">
        <f t="shared" si="4"/>
        <v>0</v>
      </c>
      <c r="BF142" s="192">
        <f t="shared" si="5"/>
        <v>0</v>
      </c>
      <c r="BG142" s="192">
        <f t="shared" si="6"/>
        <v>0</v>
      </c>
      <c r="BH142" s="192">
        <f t="shared" si="7"/>
        <v>0</v>
      </c>
      <c r="BI142" s="192">
        <f t="shared" si="8"/>
        <v>0</v>
      </c>
      <c r="BJ142" s="18" t="s">
        <v>79</v>
      </c>
      <c r="BK142" s="192">
        <f t="shared" si="9"/>
        <v>0</v>
      </c>
      <c r="BL142" s="18" t="s">
        <v>146</v>
      </c>
      <c r="BM142" s="191" t="s">
        <v>207</v>
      </c>
    </row>
    <row r="143" spans="1:65" s="2" customFormat="1" ht="16.5" customHeight="1">
      <c r="A143" s="32"/>
      <c r="B143" s="33"/>
      <c r="C143" s="181" t="s">
        <v>175</v>
      </c>
      <c r="D143" s="181" t="s">
        <v>142</v>
      </c>
      <c r="E143" s="182" t="s">
        <v>2844</v>
      </c>
      <c r="F143" s="183" t="s">
        <v>2845</v>
      </c>
      <c r="G143" s="184" t="s">
        <v>238</v>
      </c>
      <c r="H143" s="185">
        <v>50</v>
      </c>
      <c r="I143" s="257"/>
      <c r="J143" s="186">
        <f t="shared" si="0"/>
        <v>0</v>
      </c>
      <c r="K143" s="183" t="s">
        <v>1</v>
      </c>
      <c r="L143" s="37"/>
      <c r="M143" s="187" t="s">
        <v>1</v>
      </c>
      <c r="N143" s="188" t="s">
        <v>36</v>
      </c>
      <c r="O143" s="189">
        <v>0</v>
      </c>
      <c r="P143" s="189">
        <f t="shared" si="1"/>
        <v>0</v>
      </c>
      <c r="Q143" s="189">
        <v>0</v>
      </c>
      <c r="R143" s="189">
        <f t="shared" si="2"/>
        <v>0</v>
      </c>
      <c r="S143" s="189">
        <v>0</v>
      </c>
      <c r="T143" s="190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1" t="s">
        <v>146</v>
      </c>
      <c r="AT143" s="191" t="s">
        <v>142</v>
      </c>
      <c r="AU143" s="191" t="s">
        <v>79</v>
      </c>
      <c r="AY143" s="18" t="s">
        <v>141</v>
      </c>
      <c r="BE143" s="192">
        <f t="shared" si="4"/>
        <v>0</v>
      </c>
      <c r="BF143" s="192">
        <f t="shared" si="5"/>
        <v>0</v>
      </c>
      <c r="BG143" s="192">
        <f t="shared" si="6"/>
        <v>0</v>
      </c>
      <c r="BH143" s="192">
        <f t="shared" si="7"/>
        <v>0</v>
      </c>
      <c r="BI143" s="192">
        <f t="shared" si="8"/>
        <v>0</v>
      </c>
      <c r="BJ143" s="18" t="s">
        <v>79</v>
      </c>
      <c r="BK143" s="192">
        <f t="shared" si="9"/>
        <v>0</v>
      </c>
      <c r="BL143" s="18" t="s">
        <v>146</v>
      </c>
      <c r="BM143" s="191" t="s">
        <v>210</v>
      </c>
    </row>
    <row r="144" spans="1:65" s="2" customFormat="1" ht="16.5" customHeight="1">
      <c r="A144" s="32"/>
      <c r="B144" s="33"/>
      <c r="C144" s="181" t="s">
        <v>8</v>
      </c>
      <c r="D144" s="181" t="s">
        <v>142</v>
      </c>
      <c r="E144" s="182" t="s">
        <v>2846</v>
      </c>
      <c r="F144" s="183" t="s">
        <v>2847</v>
      </c>
      <c r="G144" s="184" t="s">
        <v>238</v>
      </c>
      <c r="H144" s="185">
        <v>80</v>
      </c>
      <c r="I144" s="257"/>
      <c r="J144" s="186">
        <f t="shared" si="0"/>
        <v>0</v>
      </c>
      <c r="K144" s="183" t="s">
        <v>1</v>
      </c>
      <c r="L144" s="37"/>
      <c r="M144" s="187" t="s">
        <v>1</v>
      </c>
      <c r="N144" s="188" t="s">
        <v>36</v>
      </c>
      <c r="O144" s="189">
        <v>0</v>
      </c>
      <c r="P144" s="189">
        <f t="shared" si="1"/>
        <v>0</v>
      </c>
      <c r="Q144" s="189">
        <v>0</v>
      </c>
      <c r="R144" s="189">
        <f t="shared" si="2"/>
        <v>0</v>
      </c>
      <c r="S144" s="189">
        <v>0</v>
      </c>
      <c r="T144" s="190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1" t="s">
        <v>146</v>
      </c>
      <c r="AT144" s="191" t="s">
        <v>142</v>
      </c>
      <c r="AU144" s="191" t="s">
        <v>79</v>
      </c>
      <c r="AY144" s="18" t="s">
        <v>141</v>
      </c>
      <c r="BE144" s="192">
        <f t="shared" si="4"/>
        <v>0</v>
      </c>
      <c r="BF144" s="192">
        <f t="shared" si="5"/>
        <v>0</v>
      </c>
      <c r="BG144" s="192">
        <f t="shared" si="6"/>
        <v>0</v>
      </c>
      <c r="BH144" s="192">
        <f t="shared" si="7"/>
        <v>0</v>
      </c>
      <c r="BI144" s="192">
        <f t="shared" si="8"/>
        <v>0</v>
      </c>
      <c r="BJ144" s="18" t="s">
        <v>79</v>
      </c>
      <c r="BK144" s="192">
        <f t="shared" si="9"/>
        <v>0</v>
      </c>
      <c r="BL144" s="18" t="s">
        <v>146</v>
      </c>
      <c r="BM144" s="191" t="s">
        <v>437</v>
      </c>
    </row>
    <row r="145" spans="1:65" s="2" customFormat="1" ht="16.5" customHeight="1">
      <c r="A145" s="32"/>
      <c r="B145" s="33"/>
      <c r="C145" s="181" t="s">
        <v>181</v>
      </c>
      <c r="D145" s="181" t="s">
        <v>142</v>
      </c>
      <c r="E145" s="182" t="s">
        <v>2848</v>
      </c>
      <c r="F145" s="183" t="s">
        <v>2849</v>
      </c>
      <c r="G145" s="184" t="s">
        <v>238</v>
      </c>
      <c r="H145" s="185">
        <v>60</v>
      </c>
      <c r="I145" s="257"/>
      <c r="J145" s="186">
        <f t="shared" si="0"/>
        <v>0</v>
      </c>
      <c r="K145" s="183" t="s">
        <v>1</v>
      </c>
      <c r="L145" s="37"/>
      <c r="M145" s="187" t="s">
        <v>1</v>
      </c>
      <c r="N145" s="188" t="s">
        <v>36</v>
      </c>
      <c r="O145" s="189">
        <v>0</v>
      </c>
      <c r="P145" s="189">
        <f t="shared" si="1"/>
        <v>0</v>
      </c>
      <c r="Q145" s="189">
        <v>0</v>
      </c>
      <c r="R145" s="189">
        <f t="shared" si="2"/>
        <v>0</v>
      </c>
      <c r="S145" s="189">
        <v>0</v>
      </c>
      <c r="T145" s="190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1" t="s">
        <v>146</v>
      </c>
      <c r="AT145" s="191" t="s">
        <v>142</v>
      </c>
      <c r="AU145" s="191" t="s">
        <v>79</v>
      </c>
      <c r="AY145" s="18" t="s">
        <v>141</v>
      </c>
      <c r="BE145" s="192">
        <f t="shared" si="4"/>
        <v>0</v>
      </c>
      <c r="BF145" s="192">
        <f t="shared" si="5"/>
        <v>0</v>
      </c>
      <c r="BG145" s="192">
        <f t="shared" si="6"/>
        <v>0</v>
      </c>
      <c r="BH145" s="192">
        <f t="shared" si="7"/>
        <v>0</v>
      </c>
      <c r="BI145" s="192">
        <f t="shared" si="8"/>
        <v>0</v>
      </c>
      <c r="BJ145" s="18" t="s">
        <v>79</v>
      </c>
      <c r="BK145" s="192">
        <f t="shared" si="9"/>
        <v>0</v>
      </c>
      <c r="BL145" s="18" t="s">
        <v>146</v>
      </c>
      <c r="BM145" s="191" t="s">
        <v>454</v>
      </c>
    </row>
    <row r="146" spans="1:65" s="2" customFormat="1" ht="16.5" customHeight="1">
      <c r="A146" s="32"/>
      <c r="B146" s="33"/>
      <c r="C146" s="181" t="s">
        <v>223</v>
      </c>
      <c r="D146" s="181" t="s">
        <v>142</v>
      </c>
      <c r="E146" s="182" t="s">
        <v>2850</v>
      </c>
      <c r="F146" s="183" t="s">
        <v>2851</v>
      </c>
      <c r="G146" s="184" t="s">
        <v>238</v>
      </c>
      <c r="H146" s="185">
        <v>140</v>
      </c>
      <c r="I146" s="257"/>
      <c r="J146" s="186">
        <f t="shared" si="0"/>
        <v>0</v>
      </c>
      <c r="K146" s="183" t="s">
        <v>1</v>
      </c>
      <c r="L146" s="37"/>
      <c r="M146" s="187" t="s">
        <v>1</v>
      </c>
      <c r="N146" s="188" t="s">
        <v>36</v>
      </c>
      <c r="O146" s="189">
        <v>0</v>
      </c>
      <c r="P146" s="189">
        <f t="shared" si="1"/>
        <v>0</v>
      </c>
      <c r="Q146" s="189">
        <v>0</v>
      </c>
      <c r="R146" s="189">
        <f t="shared" si="2"/>
        <v>0</v>
      </c>
      <c r="S146" s="189">
        <v>0</v>
      </c>
      <c r="T146" s="190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1" t="s">
        <v>146</v>
      </c>
      <c r="AT146" s="191" t="s">
        <v>142</v>
      </c>
      <c r="AU146" s="191" t="s">
        <v>79</v>
      </c>
      <c r="AY146" s="18" t="s">
        <v>141</v>
      </c>
      <c r="BE146" s="192">
        <f t="shared" si="4"/>
        <v>0</v>
      </c>
      <c r="BF146" s="192">
        <f t="shared" si="5"/>
        <v>0</v>
      </c>
      <c r="BG146" s="192">
        <f t="shared" si="6"/>
        <v>0</v>
      </c>
      <c r="BH146" s="192">
        <f t="shared" si="7"/>
        <v>0</v>
      </c>
      <c r="BI146" s="192">
        <f t="shared" si="8"/>
        <v>0</v>
      </c>
      <c r="BJ146" s="18" t="s">
        <v>79</v>
      </c>
      <c r="BK146" s="192">
        <f t="shared" si="9"/>
        <v>0</v>
      </c>
      <c r="BL146" s="18" t="s">
        <v>146</v>
      </c>
      <c r="BM146" s="191" t="s">
        <v>464</v>
      </c>
    </row>
    <row r="147" spans="1:65" s="2" customFormat="1" ht="16.5" customHeight="1">
      <c r="A147" s="32"/>
      <c r="B147" s="33"/>
      <c r="C147" s="181" t="s">
        <v>187</v>
      </c>
      <c r="D147" s="181" t="s">
        <v>142</v>
      </c>
      <c r="E147" s="182" t="s">
        <v>2852</v>
      </c>
      <c r="F147" s="183" t="s">
        <v>2853</v>
      </c>
      <c r="G147" s="184" t="s">
        <v>238</v>
      </c>
      <c r="H147" s="185">
        <v>250</v>
      </c>
      <c r="I147" s="257"/>
      <c r="J147" s="186">
        <f t="shared" si="0"/>
        <v>0</v>
      </c>
      <c r="K147" s="183" t="s">
        <v>1</v>
      </c>
      <c r="L147" s="37"/>
      <c r="M147" s="187" t="s">
        <v>1</v>
      </c>
      <c r="N147" s="188" t="s">
        <v>36</v>
      </c>
      <c r="O147" s="189">
        <v>0</v>
      </c>
      <c r="P147" s="189">
        <f t="shared" si="1"/>
        <v>0</v>
      </c>
      <c r="Q147" s="189">
        <v>0</v>
      </c>
      <c r="R147" s="189">
        <f t="shared" si="2"/>
        <v>0</v>
      </c>
      <c r="S147" s="189">
        <v>0</v>
      </c>
      <c r="T147" s="190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1" t="s">
        <v>146</v>
      </c>
      <c r="AT147" s="191" t="s">
        <v>142</v>
      </c>
      <c r="AU147" s="191" t="s">
        <v>79</v>
      </c>
      <c r="AY147" s="18" t="s">
        <v>141</v>
      </c>
      <c r="BE147" s="192">
        <f t="shared" si="4"/>
        <v>0</v>
      </c>
      <c r="BF147" s="192">
        <f t="shared" si="5"/>
        <v>0</v>
      </c>
      <c r="BG147" s="192">
        <f t="shared" si="6"/>
        <v>0</v>
      </c>
      <c r="BH147" s="192">
        <f t="shared" si="7"/>
        <v>0</v>
      </c>
      <c r="BI147" s="192">
        <f t="shared" si="8"/>
        <v>0</v>
      </c>
      <c r="BJ147" s="18" t="s">
        <v>79</v>
      </c>
      <c r="BK147" s="192">
        <f t="shared" si="9"/>
        <v>0</v>
      </c>
      <c r="BL147" s="18" t="s">
        <v>146</v>
      </c>
      <c r="BM147" s="191" t="s">
        <v>475</v>
      </c>
    </row>
    <row r="148" spans="1:65" s="2" customFormat="1" ht="16.5" customHeight="1">
      <c r="A148" s="32"/>
      <c r="B148" s="33"/>
      <c r="C148" s="181" t="s">
        <v>383</v>
      </c>
      <c r="D148" s="181" t="s">
        <v>142</v>
      </c>
      <c r="E148" s="182" t="s">
        <v>2854</v>
      </c>
      <c r="F148" s="183" t="s">
        <v>2855</v>
      </c>
      <c r="G148" s="184" t="s">
        <v>238</v>
      </c>
      <c r="H148" s="185">
        <v>160</v>
      </c>
      <c r="I148" s="257"/>
      <c r="J148" s="186">
        <f t="shared" si="0"/>
        <v>0</v>
      </c>
      <c r="K148" s="183" t="s">
        <v>1</v>
      </c>
      <c r="L148" s="37"/>
      <c r="M148" s="187" t="s">
        <v>1</v>
      </c>
      <c r="N148" s="188" t="s">
        <v>36</v>
      </c>
      <c r="O148" s="189">
        <v>0</v>
      </c>
      <c r="P148" s="189">
        <f t="shared" si="1"/>
        <v>0</v>
      </c>
      <c r="Q148" s="189">
        <v>0</v>
      </c>
      <c r="R148" s="189">
        <f t="shared" si="2"/>
        <v>0</v>
      </c>
      <c r="S148" s="189">
        <v>0</v>
      </c>
      <c r="T148" s="190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1" t="s">
        <v>146</v>
      </c>
      <c r="AT148" s="191" t="s">
        <v>142</v>
      </c>
      <c r="AU148" s="191" t="s">
        <v>79</v>
      </c>
      <c r="AY148" s="18" t="s">
        <v>141</v>
      </c>
      <c r="BE148" s="192">
        <f t="shared" si="4"/>
        <v>0</v>
      </c>
      <c r="BF148" s="192">
        <f t="shared" si="5"/>
        <v>0</v>
      </c>
      <c r="BG148" s="192">
        <f t="shared" si="6"/>
        <v>0</v>
      </c>
      <c r="BH148" s="192">
        <f t="shared" si="7"/>
        <v>0</v>
      </c>
      <c r="BI148" s="192">
        <f t="shared" si="8"/>
        <v>0</v>
      </c>
      <c r="BJ148" s="18" t="s">
        <v>79</v>
      </c>
      <c r="BK148" s="192">
        <f t="shared" si="9"/>
        <v>0</v>
      </c>
      <c r="BL148" s="18" t="s">
        <v>146</v>
      </c>
      <c r="BM148" s="191" t="s">
        <v>483</v>
      </c>
    </row>
    <row r="149" spans="1:65" s="2" customFormat="1" ht="16.5" customHeight="1">
      <c r="A149" s="32"/>
      <c r="B149" s="33"/>
      <c r="C149" s="181" t="s">
        <v>191</v>
      </c>
      <c r="D149" s="181" t="s">
        <v>142</v>
      </c>
      <c r="E149" s="182" t="s">
        <v>2856</v>
      </c>
      <c r="F149" s="183" t="s">
        <v>2857</v>
      </c>
      <c r="G149" s="184" t="s">
        <v>238</v>
      </c>
      <c r="H149" s="185">
        <v>40</v>
      </c>
      <c r="I149" s="257"/>
      <c r="J149" s="186">
        <f t="shared" si="0"/>
        <v>0</v>
      </c>
      <c r="K149" s="183" t="s">
        <v>1</v>
      </c>
      <c r="L149" s="37"/>
      <c r="M149" s="187" t="s">
        <v>1</v>
      </c>
      <c r="N149" s="188" t="s">
        <v>36</v>
      </c>
      <c r="O149" s="189">
        <v>0</v>
      </c>
      <c r="P149" s="189">
        <f t="shared" si="1"/>
        <v>0</v>
      </c>
      <c r="Q149" s="189">
        <v>0</v>
      </c>
      <c r="R149" s="189">
        <f t="shared" si="2"/>
        <v>0</v>
      </c>
      <c r="S149" s="189">
        <v>0</v>
      </c>
      <c r="T149" s="190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1" t="s">
        <v>146</v>
      </c>
      <c r="AT149" s="191" t="s">
        <v>142</v>
      </c>
      <c r="AU149" s="191" t="s">
        <v>79</v>
      </c>
      <c r="AY149" s="18" t="s">
        <v>141</v>
      </c>
      <c r="BE149" s="192">
        <f t="shared" si="4"/>
        <v>0</v>
      </c>
      <c r="BF149" s="192">
        <f t="shared" si="5"/>
        <v>0</v>
      </c>
      <c r="BG149" s="192">
        <f t="shared" si="6"/>
        <v>0</v>
      </c>
      <c r="BH149" s="192">
        <f t="shared" si="7"/>
        <v>0</v>
      </c>
      <c r="BI149" s="192">
        <f t="shared" si="8"/>
        <v>0</v>
      </c>
      <c r="BJ149" s="18" t="s">
        <v>79</v>
      </c>
      <c r="BK149" s="192">
        <f t="shared" si="9"/>
        <v>0</v>
      </c>
      <c r="BL149" s="18" t="s">
        <v>146</v>
      </c>
      <c r="BM149" s="191" t="s">
        <v>348</v>
      </c>
    </row>
    <row r="150" spans="1:65" s="2" customFormat="1" ht="16.5" customHeight="1">
      <c r="A150" s="32"/>
      <c r="B150" s="33"/>
      <c r="C150" s="181" t="s">
        <v>7</v>
      </c>
      <c r="D150" s="181" t="s">
        <v>142</v>
      </c>
      <c r="E150" s="182" t="s">
        <v>2858</v>
      </c>
      <c r="F150" s="183" t="s">
        <v>2859</v>
      </c>
      <c r="G150" s="184" t="s">
        <v>238</v>
      </c>
      <c r="H150" s="185">
        <v>80</v>
      </c>
      <c r="I150" s="257"/>
      <c r="J150" s="186">
        <f t="shared" si="0"/>
        <v>0</v>
      </c>
      <c r="K150" s="183" t="s">
        <v>1</v>
      </c>
      <c r="L150" s="37"/>
      <c r="M150" s="187" t="s">
        <v>1</v>
      </c>
      <c r="N150" s="188" t="s">
        <v>36</v>
      </c>
      <c r="O150" s="189">
        <v>0</v>
      </c>
      <c r="P150" s="189">
        <f t="shared" si="1"/>
        <v>0</v>
      </c>
      <c r="Q150" s="189">
        <v>0</v>
      </c>
      <c r="R150" s="189">
        <f t="shared" si="2"/>
        <v>0</v>
      </c>
      <c r="S150" s="189">
        <v>0</v>
      </c>
      <c r="T150" s="190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1" t="s">
        <v>146</v>
      </c>
      <c r="AT150" s="191" t="s">
        <v>142</v>
      </c>
      <c r="AU150" s="191" t="s">
        <v>79</v>
      </c>
      <c r="AY150" s="18" t="s">
        <v>141</v>
      </c>
      <c r="BE150" s="192">
        <f t="shared" si="4"/>
        <v>0</v>
      </c>
      <c r="BF150" s="192">
        <f t="shared" si="5"/>
        <v>0</v>
      </c>
      <c r="BG150" s="192">
        <f t="shared" si="6"/>
        <v>0</v>
      </c>
      <c r="BH150" s="192">
        <f t="shared" si="7"/>
        <v>0</v>
      </c>
      <c r="BI150" s="192">
        <f t="shared" si="8"/>
        <v>0</v>
      </c>
      <c r="BJ150" s="18" t="s">
        <v>79</v>
      </c>
      <c r="BK150" s="192">
        <f t="shared" si="9"/>
        <v>0</v>
      </c>
      <c r="BL150" s="18" t="s">
        <v>146</v>
      </c>
      <c r="BM150" s="191" t="s">
        <v>505</v>
      </c>
    </row>
    <row r="151" spans="1:65" s="2" customFormat="1" ht="16.5" customHeight="1">
      <c r="A151" s="32"/>
      <c r="B151" s="33"/>
      <c r="C151" s="181" t="s">
        <v>199</v>
      </c>
      <c r="D151" s="181" t="s">
        <v>142</v>
      </c>
      <c r="E151" s="182" t="s">
        <v>2860</v>
      </c>
      <c r="F151" s="183" t="s">
        <v>2861</v>
      </c>
      <c r="G151" s="184" t="s">
        <v>238</v>
      </c>
      <c r="H151" s="185">
        <v>20</v>
      </c>
      <c r="I151" s="257"/>
      <c r="J151" s="186">
        <f t="shared" si="0"/>
        <v>0</v>
      </c>
      <c r="K151" s="183" t="s">
        <v>1</v>
      </c>
      <c r="L151" s="37"/>
      <c r="M151" s="187" t="s">
        <v>1</v>
      </c>
      <c r="N151" s="188" t="s">
        <v>36</v>
      </c>
      <c r="O151" s="189">
        <v>0</v>
      </c>
      <c r="P151" s="189">
        <f t="shared" si="1"/>
        <v>0</v>
      </c>
      <c r="Q151" s="189">
        <v>0</v>
      </c>
      <c r="R151" s="189">
        <f t="shared" si="2"/>
        <v>0</v>
      </c>
      <c r="S151" s="189">
        <v>0</v>
      </c>
      <c r="T151" s="190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1" t="s">
        <v>146</v>
      </c>
      <c r="AT151" s="191" t="s">
        <v>142</v>
      </c>
      <c r="AU151" s="191" t="s">
        <v>79</v>
      </c>
      <c r="AY151" s="18" t="s">
        <v>141</v>
      </c>
      <c r="BE151" s="192">
        <f t="shared" si="4"/>
        <v>0</v>
      </c>
      <c r="BF151" s="192">
        <f t="shared" si="5"/>
        <v>0</v>
      </c>
      <c r="BG151" s="192">
        <f t="shared" si="6"/>
        <v>0</v>
      </c>
      <c r="BH151" s="192">
        <f t="shared" si="7"/>
        <v>0</v>
      </c>
      <c r="BI151" s="192">
        <f t="shared" si="8"/>
        <v>0</v>
      </c>
      <c r="BJ151" s="18" t="s">
        <v>79</v>
      </c>
      <c r="BK151" s="192">
        <f t="shared" si="9"/>
        <v>0</v>
      </c>
      <c r="BL151" s="18" t="s">
        <v>146</v>
      </c>
      <c r="BM151" s="191" t="s">
        <v>516</v>
      </c>
    </row>
    <row r="152" spans="1:65" s="2" customFormat="1" ht="16.5" customHeight="1">
      <c r="A152" s="32"/>
      <c r="B152" s="33"/>
      <c r="C152" s="181" t="s">
        <v>397</v>
      </c>
      <c r="D152" s="181" t="s">
        <v>142</v>
      </c>
      <c r="E152" s="182" t="s">
        <v>2862</v>
      </c>
      <c r="F152" s="183" t="s">
        <v>2863</v>
      </c>
      <c r="G152" s="184" t="s">
        <v>238</v>
      </c>
      <c r="H152" s="185">
        <v>50</v>
      </c>
      <c r="I152" s="257"/>
      <c r="J152" s="186">
        <f t="shared" si="0"/>
        <v>0</v>
      </c>
      <c r="K152" s="183" t="s">
        <v>1</v>
      </c>
      <c r="L152" s="37"/>
      <c r="M152" s="187" t="s">
        <v>1</v>
      </c>
      <c r="N152" s="188" t="s">
        <v>36</v>
      </c>
      <c r="O152" s="189">
        <v>0</v>
      </c>
      <c r="P152" s="189">
        <f t="shared" si="1"/>
        <v>0</v>
      </c>
      <c r="Q152" s="189">
        <v>0</v>
      </c>
      <c r="R152" s="189">
        <f t="shared" si="2"/>
        <v>0</v>
      </c>
      <c r="S152" s="189">
        <v>0</v>
      </c>
      <c r="T152" s="190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1" t="s">
        <v>146</v>
      </c>
      <c r="AT152" s="191" t="s">
        <v>142</v>
      </c>
      <c r="AU152" s="191" t="s">
        <v>79</v>
      </c>
      <c r="AY152" s="18" t="s">
        <v>141</v>
      </c>
      <c r="BE152" s="192">
        <f t="shared" si="4"/>
        <v>0</v>
      </c>
      <c r="BF152" s="192">
        <f t="shared" si="5"/>
        <v>0</v>
      </c>
      <c r="BG152" s="192">
        <f t="shared" si="6"/>
        <v>0</v>
      </c>
      <c r="BH152" s="192">
        <f t="shared" si="7"/>
        <v>0</v>
      </c>
      <c r="BI152" s="192">
        <f t="shared" si="8"/>
        <v>0</v>
      </c>
      <c r="BJ152" s="18" t="s">
        <v>79</v>
      </c>
      <c r="BK152" s="192">
        <f t="shared" si="9"/>
        <v>0</v>
      </c>
      <c r="BL152" s="18" t="s">
        <v>146</v>
      </c>
      <c r="BM152" s="191" t="s">
        <v>525</v>
      </c>
    </row>
    <row r="153" spans="1:65" s="2" customFormat="1" ht="16.5" customHeight="1">
      <c r="A153" s="32"/>
      <c r="B153" s="33"/>
      <c r="C153" s="181" t="s">
        <v>203</v>
      </c>
      <c r="D153" s="181" t="s">
        <v>142</v>
      </c>
      <c r="E153" s="182" t="s">
        <v>2864</v>
      </c>
      <c r="F153" s="183" t="s">
        <v>2865</v>
      </c>
      <c r="G153" s="184" t="s">
        <v>238</v>
      </c>
      <c r="H153" s="185">
        <v>80</v>
      </c>
      <c r="I153" s="257"/>
      <c r="J153" s="186">
        <f t="shared" si="0"/>
        <v>0</v>
      </c>
      <c r="K153" s="183" t="s">
        <v>1</v>
      </c>
      <c r="L153" s="37"/>
      <c r="M153" s="187" t="s">
        <v>1</v>
      </c>
      <c r="N153" s="188" t="s">
        <v>36</v>
      </c>
      <c r="O153" s="189">
        <v>0</v>
      </c>
      <c r="P153" s="189">
        <f t="shared" si="1"/>
        <v>0</v>
      </c>
      <c r="Q153" s="189">
        <v>0</v>
      </c>
      <c r="R153" s="189">
        <f t="shared" si="2"/>
        <v>0</v>
      </c>
      <c r="S153" s="189">
        <v>0</v>
      </c>
      <c r="T153" s="190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1" t="s">
        <v>146</v>
      </c>
      <c r="AT153" s="191" t="s">
        <v>142</v>
      </c>
      <c r="AU153" s="191" t="s">
        <v>79</v>
      </c>
      <c r="AY153" s="18" t="s">
        <v>141</v>
      </c>
      <c r="BE153" s="192">
        <f t="shared" si="4"/>
        <v>0</v>
      </c>
      <c r="BF153" s="192">
        <f t="shared" si="5"/>
        <v>0</v>
      </c>
      <c r="BG153" s="192">
        <f t="shared" si="6"/>
        <v>0</v>
      </c>
      <c r="BH153" s="192">
        <f t="shared" si="7"/>
        <v>0</v>
      </c>
      <c r="BI153" s="192">
        <f t="shared" si="8"/>
        <v>0</v>
      </c>
      <c r="BJ153" s="18" t="s">
        <v>79</v>
      </c>
      <c r="BK153" s="192">
        <f t="shared" si="9"/>
        <v>0</v>
      </c>
      <c r="BL153" s="18" t="s">
        <v>146</v>
      </c>
      <c r="BM153" s="191" t="s">
        <v>536</v>
      </c>
    </row>
    <row r="154" spans="1:65" s="2" customFormat="1" ht="21.75" customHeight="1">
      <c r="A154" s="32"/>
      <c r="B154" s="33"/>
      <c r="C154" s="181" t="s">
        <v>408</v>
      </c>
      <c r="D154" s="181" t="s">
        <v>142</v>
      </c>
      <c r="E154" s="182" t="s">
        <v>2866</v>
      </c>
      <c r="F154" s="183" t="s">
        <v>2867</v>
      </c>
      <c r="G154" s="184" t="s">
        <v>238</v>
      </c>
      <c r="H154" s="185">
        <v>30</v>
      </c>
      <c r="I154" s="257"/>
      <c r="J154" s="186">
        <f t="shared" si="0"/>
        <v>0</v>
      </c>
      <c r="K154" s="183" t="s">
        <v>1</v>
      </c>
      <c r="L154" s="37"/>
      <c r="M154" s="187" t="s">
        <v>1</v>
      </c>
      <c r="N154" s="188" t="s">
        <v>36</v>
      </c>
      <c r="O154" s="189">
        <v>0</v>
      </c>
      <c r="P154" s="189">
        <f t="shared" si="1"/>
        <v>0</v>
      </c>
      <c r="Q154" s="189">
        <v>0</v>
      </c>
      <c r="R154" s="189">
        <f t="shared" si="2"/>
        <v>0</v>
      </c>
      <c r="S154" s="189">
        <v>0</v>
      </c>
      <c r="T154" s="190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1" t="s">
        <v>146</v>
      </c>
      <c r="AT154" s="191" t="s">
        <v>142</v>
      </c>
      <c r="AU154" s="191" t="s">
        <v>79</v>
      </c>
      <c r="AY154" s="18" t="s">
        <v>141</v>
      </c>
      <c r="BE154" s="192">
        <f t="shared" si="4"/>
        <v>0</v>
      </c>
      <c r="BF154" s="192">
        <f t="shared" si="5"/>
        <v>0</v>
      </c>
      <c r="BG154" s="192">
        <f t="shared" si="6"/>
        <v>0</v>
      </c>
      <c r="BH154" s="192">
        <f t="shared" si="7"/>
        <v>0</v>
      </c>
      <c r="BI154" s="192">
        <f t="shared" si="8"/>
        <v>0</v>
      </c>
      <c r="BJ154" s="18" t="s">
        <v>79</v>
      </c>
      <c r="BK154" s="192">
        <f t="shared" si="9"/>
        <v>0</v>
      </c>
      <c r="BL154" s="18" t="s">
        <v>146</v>
      </c>
      <c r="BM154" s="191" t="s">
        <v>545</v>
      </c>
    </row>
    <row r="155" spans="1:65" s="2" customFormat="1" ht="21.75" customHeight="1">
      <c r="A155" s="32"/>
      <c r="B155" s="33"/>
      <c r="C155" s="181" t="s">
        <v>207</v>
      </c>
      <c r="D155" s="181" t="s">
        <v>142</v>
      </c>
      <c r="E155" s="182" t="s">
        <v>2868</v>
      </c>
      <c r="F155" s="183" t="s">
        <v>2869</v>
      </c>
      <c r="G155" s="184" t="s">
        <v>238</v>
      </c>
      <c r="H155" s="185">
        <v>15</v>
      </c>
      <c r="I155" s="257"/>
      <c r="J155" s="186">
        <f t="shared" si="0"/>
        <v>0</v>
      </c>
      <c r="K155" s="183" t="s">
        <v>1</v>
      </c>
      <c r="L155" s="37"/>
      <c r="M155" s="187" t="s">
        <v>1</v>
      </c>
      <c r="N155" s="188" t="s">
        <v>36</v>
      </c>
      <c r="O155" s="189">
        <v>0</v>
      </c>
      <c r="P155" s="189">
        <f t="shared" si="1"/>
        <v>0</v>
      </c>
      <c r="Q155" s="189">
        <v>0</v>
      </c>
      <c r="R155" s="189">
        <f t="shared" si="2"/>
        <v>0</v>
      </c>
      <c r="S155" s="189">
        <v>0</v>
      </c>
      <c r="T155" s="190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1" t="s">
        <v>146</v>
      </c>
      <c r="AT155" s="191" t="s">
        <v>142</v>
      </c>
      <c r="AU155" s="191" t="s">
        <v>79</v>
      </c>
      <c r="AY155" s="18" t="s">
        <v>141</v>
      </c>
      <c r="BE155" s="192">
        <f t="shared" si="4"/>
        <v>0</v>
      </c>
      <c r="BF155" s="192">
        <f t="shared" si="5"/>
        <v>0</v>
      </c>
      <c r="BG155" s="192">
        <f t="shared" si="6"/>
        <v>0</v>
      </c>
      <c r="BH155" s="192">
        <f t="shared" si="7"/>
        <v>0</v>
      </c>
      <c r="BI155" s="192">
        <f t="shared" si="8"/>
        <v>0</v>
      </c>
      <c r="BJ155" s="18" t="s">
        <v>79</v>
      </c>
      <c r="BK155" s="192">
        <f t="shared" si="9"/>
        <v>0</v>
      </c>
      <c r="BL155" s="18" t="s">
        <v>146</v>
      </c>
      <c r="BM155" s="191" t="s">
        <v>556</v>
      </c>
    </row>
    <row r="156" spans="1:65" s="2" customFormat="1" ht="21.75" customHeight="1">
      <c r="A156" s="32"/>
      <c r="B156" s="33"/>
      <c r="C156" s="181" t="s">
        <v>415</v>
      </c>
      <c r="D156" s="181" t="s">
        <v>142</v>
      </c>
      <c r="E156" s="182" t="s">
        <v>2870</v>
      </c>
      <c r="F156" s="183" t="s">
        <v>2871</v>
      </c>
      <c r="G156" s="184" t="s">
        <v>238</v>
      </c>
      <c r="H156" s="185">
        <v>43</v>
      </c>
      <c r="I156" s="257"/>
      <c r="J156" s="186">
        <f t="shared" si="0"/>
        <v>0</v>
      </c>
      <c r="K156" s="183" t="s">
        <v>1</v>
      </c>
      <c r="L156" s="37"/>
      <c r="M156" s="187" t="s">
        <v>1</v>
      </c>
      <c r="N156" s="188" t="s">
        <v>36</v>
      </c>
      <c r="O156" s="189">
        <v>0</v>
      </c>
      <c r="P156" s="189">
        <f t="shared" si="1"/>
        <v>0</v>
      </c>
      <c r="Q156" s="189">
        <v>0</v>
      </c>
      <c r="R156" s="189">
        <f t="shared" si="2"/>
        <v>0</v>
      </c>
      <c r="S156" s="189">
        <v>0</v>
      </c>
      <c r="T156" s="190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1" t="s">
        <v>146</v>
      </c>
      <c r="AT156" s="191" t="s">
        <v>142</v>
      </c>
      <c r="AU156" s="191" t="s">
        <v>79</v>
      </c>
      <c r="AY156" s="18" t="s">
        <v>141</v>
      </c>
      <c r="BE156" s="192">
        <f t="shared" si="4"/>
        <v>0</v>
      </c>
      <c r="BF156" s="192">
        <f t="shared" si="5"/>
        <v>0</v>
      </c>
      <c r="BG156" s="192">
        <f t="shared" si="6"/>
        <v>0</v>
      </c>
      <c r="BH156" s="192">
        <f t="shared" si="7"/>
        <v>0</v>
      </c>
      <c r="BI156" s="192">
        <f t="shared" si="8"/>
        <v>0</v>
      </c>
      <c r="BJ156" s="18" t="s">
        <v>79</v>
      </c>
      <c r="BK156" s="192">
        <f t="shared" si="9"/>
        <v>0</v>
      </c>
      <c r="BL156" s="18" t="s">
        <v>146</v>
      </c>
      <c r="BM156" s="191" t="s">
        <v>566</v>
      </c>
    </row>
    <row r="157" spans="1:65" s="2" customFormat="1" ht="16.5" customHeight="1">
      <c r="A157" s="32"/>
      <c r="B157" s="33"/>
      <c r="C157" s="181" t="s">
        <v>210</v>
      </c>
      <c r="D157" s="181" t="s">
        <v>142</v>
      </c>
      <c r="E157" s="182" t="s">
        <v>2872</v>
      </c>
      <c r="F157" s="183" t="s">
        <v>2873</v>
      </c>
      <c r="G157" s="184" t="s">
        <v>2307</v>
      </c>
      <c r="H157" s="185">
        <v>215</v>
      </c>
      <c r="I157" s="257"/>
      <c r="J157" s="186">
        <f t="shared" si="0"/>
        <v>0</v>
      </c>
      <c r="K157" s="183" t="s">
        <v>1</v>
      </c>
      <c r="L157" s="37"/>
      <c r="M157" s="187" t="s">
        <v>1</v>
      </c>
      <c r="N157" s="188" t="s">
        <v>36</v>
      </c>
      <c r="O157" s="189">
        <v>0</v>
      </c>
      <c r="P157" s="189">
        <f t="shared" si="1"/>
        <v>0</v>
      </c>
      <c r="Q157" s="189">
        <v>0</v>
      </c>
      <c r="R157" s="189">
        <f t="shared" si="2"/>
        <v>0</v>
      </c>
      <c r="S157" s="189">
        <v>0</v>
      </c>
      <c r="T157" s="190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1" t="s">
        <v>146</v>
      </c>
      <c r="AT157" s="191" t="s">
        <v>142</v>
      </c>
      <c r="AU157" s="191" t="s">
        <v>79</v>
      </c>
      <c r="AY157" s="18" t="s">
        <v>141</v>
      </c>
      <c r="BE157" s="192">
        <f t="shared" si="4"/>
        <v>0</v>
      </c>
      <c r="BF157" s="192">
        <f t="shared" si="5"/>
        <v>0</v>
      </c>
      <c r="BG157" s="192">
        <f t="shared" si="6"/>
        <v>0</v>
      </c>
      <c r="BH157" s="192">
        <f t="shared" si="7"/>
        <v>0</v>
      </c>
      <c r="BI157" s="192">
        <f t="shared" si="8"/>
        <v>0</v>
      </c>
      <c r="BJ157" s="18" t="s">
        <v>79</v>
      </c>
      <c r="BK157" s="192">
        <f t="shared" si="9"/>
        <v>0</v>
      </c>
      <c r="BL157" s="18" t="s">
        <v>146</v>
      </c>
      <c r="BM157" s="191" t="s">
        <v>577</v>
      </c>
    </row>
    <row r="158" spans="1:65" s="2" customFormat="1" ht="16.5" customHeight="1">
      <c r="A158" s="32"/>
      <c r="B158" s="33"/>
      <c r="C158" s="181" t="s">
        <v>428</v>
      </c>
      <c r="D158" s="181" t="s">
        <v>142</v>
      </c>
      <c r="E158" s="182" t="s">
        <v>2874</v>
      </c>
      <c r="F158" s="183" t="s">
        <v>2875</v>
      </c>
      <c r="G158" s="184" t="s">
        <v>2307</v>
      </c>
      <c r="H158" s="185">
        <v>50</v>
      </c>
      <c r="I158" s="257"/>
      <c r="J158" s="186">
        <f t="shared" si="0"/>
        <v>0</v>
      </c>
      <c r="K158" s="183" t="s">
        <v>1</v>
      </c>
      <c r="L158" s="37"/>
      <c r="M158" s="187" t="s">
        <v>1</v>
      </c>
      <c r="N158" s="188" t="s">
        <v>36</v>
      </c>
      <c r="O158" s="189">
        <v>0</v>
      </c>
      <c r="P158" s="189">
        <f t="shared" si="1"/>
        <v>0</v>
      </c>
      <c r="Q158" s="189">
        <v>0</v>
      </c>
      <c r="R158" s="189">
        <f t="shared" si="2"/>
        <v>0</v>
      </c>
      <c r="S158" s="189">
        <v>0</v>
      </c>
      <c r="T158" s="190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1" t="s">
        <v>146</v>
      </c>
      <c r="AT158" s="191" t="s">
        <v>142</v>
      </c>
      <c r="AU158" s="191" t="s">
        <v>79</v>
      </c>
      <c r="AY158" s="18" t="s">
        <v>141</v>
      </c>
      <c r="BE158" s="192">
        <f t="shared" si="4"/>
        <v>0</v>
      </c>
      <c r="BF158" s="192">
        <f t="shared" si="5"/>
        <v>0</v>
      </c>
      <c r="BG158" s="192">
        <f t="shared" si="6"/>
        <v>0</v>
      </c>
      <c r="BH158" s="192">
        <f t="shared" si="7"/>
        <v>0</v>
      </c>
      <c r="BI158" s="192">
        <f t="shared" si="8"/>
        <v>0</v>
      </c>
      <c r="BJ158" s="18" t="s">
        <v>79</v>
      </c>
      <c r="BK158" s="192">
        <f t="shared" si="9"/>
        <v>0</v>
      </c>
      <c r="BL158" s="18" t="s">
        <v>146</v>
      </c>
      <c r="BM158" s="191" t="s">
        <v>593</v>
      </c>
    </row>
    <row r="159" spans="1:65" s="2" customFormat="1" ht="16.5" customHeight="1">
      <c r="A159" s="32"/>
      <c r="B159" s="33"/>
      <c r="C159" s="181" t="s">
        <v>437</v>
      </c>
      <c r="D159" s="181" t="s">
        <v>142</v>
      </c>
      <c r="E159" s="182" t="s">
        <v>2876</v>
      </c>
      <c r="F159" s="183" t="s">
        <v>2877</v>
      </c>
      <c r="G159" s="184" t="s">
        <v>2307</v>
      </c>
      <c r="H159" s="185">
        <v>10</v>
      </c>
      <c r="I159" s="257"/>
      <c r="J159" s="186">
        <f t="shared" si="0"/>
        <v>0</v>
      </c>
      <c r="K159" s="183" t="s">
        <v>1</v>
      </c>
      <c r="L159" s="37"/>
      <c r="M159" s="187" t="s">
        <v>1</v>
      </c>
      <c r="N159" s="188" t="s">
        <v>36</v>
      </c>
      <c r="O159" s="189">
        <v>0</v>
      </c>
      <c r="P159" s="189">
        <f t="shared" si="1"/>
        <v>0</v>
      </c>
      <c r="Q159" s="189">
        <v>0</v>
      </c>
      <c r="R159" s="189">
        <f t="shared" si="2"/>
        <v>0</v>
      </c>
      <c r="S159" s="189">
        <v>0</v>
      </c>
      <c r="T159" s="190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1" t="s">
        <v>146</v>
      </c>
      <c r="AT159" s="191" t="s">
        <v>142</v>
      </c>
      <c r="AU159" s="191" t="s">
        <v>79</v>
      </c>
      <c r="AY159" s="18" t="s">
        <v>141</v>
      </c>
      <c r="BE159" s="192">
        <f t="shared" si="4"/>
        <v>0</v>
      </c>
      <c r="BF159" s="192">
        <f t="shared" si="5"/>
        <v>0</v>
      </c>
      <c r="BG159" s="192">
        <f t="shared" si="6"/>
        <v>0</v>
      </c>
      <c r="BH159" s="192">
        <f t="shared" si="7"/>
        <v>0</v>
      </c>
      <c r="BI159" s="192">
        <f t="shared" si="8"/>
        <v>0</v>
      </c>
      <c r="BJ159" s="18" t="s">
        <v>79</v>
      </c>
      <c r="BK159" s="192">
        <f t="shared" si="9"/>
        <v>0</v>
      </c>
      <c r="BL159" s="18" t="s">
        <v>146</v>
      </c>
      <c r="BM159" s="191" t="s">
        <v>252</v>
      </c>
    </row>
    <row r="160" spans="1:65" s="2" customFormat="1" ht="16.5" customHeight="1">
      <c r="A160" s="32"/>
      <c r="B160" s="33"/>
      <c r="C160" s="181" t="s">
        <v>445</v>
      </c>
      <c r="D160" s="181" t="s">
        <v>142</v>
      </c>
      <c r="E160" s="182" t="s">
        <v>2878</v>
      </c>
      <c r="F160" s="183" t="s">
        <v>2879</v>
      </c>
      <c r="G160" s="184" t="s">
        <v>2307</v>
      </c>
      <c r="H160" s="185">
        <v>8</v>
      </c>
      <c r="I160" s="257"/>
      <c r="J160" s="186">
        <f t="shared" si="0"/>
        <v>0</v>
      </c>
      <c r="K160" s="183" t="s">
        <v>1</v>
      </c>
      <c r="L160" s="37"/>
      <c r="M160" s="187" t="s">
        <v>1</v>
      </c>
      <c r="N160" s="188" t="s">
        <v>36</v>
      </c>
      <c r="O160" s="189">
        <v>0</v>
      </c>
      <c r="P160" s="189">
        <f t="shared" si="1"/>
        <v>0</v>
      </c>
      <c r="Q160" s="189">
        <v>0</v>
      </c>
      <c r="R160" s="189">
        <f t="shared" si="2"/>
        <v>0</v>
      </c>
      <c r="S160" s="189">
        <v>0</v>
      </c>
      <c r="T160" s="190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1" t="s">
        <v>146</v>
      </c>
      <c r="AT160" s="191" t="s">
        <v>142</v>
      </c>
      <c r="AU160" s="191" t="s">
        <v>79</v>
      </c>
      <c r="AY160" s="18" t="s">
        <v>141</v>
      </c>
      <c r="BE160" s="192">
        <f t="shared" si="4"/>
        <v>0</v>
      </c>
      <c r="BF160" s="192">
        <f t="shared" si="5"/>
        <v>0</v>
      </c>
      <c r="BG160" s="192">
        <f t="shared" si="6"/>
        <v>0</v>
      </c>
      <c r="BH160" s="192">
        <f t="shared" si="7"/>
        <v>0</v>
      </c>
      <c r="BI160" s="192">
        <f t="shared" si="8"/>
        <v>0</v>
      </c>
      <c r="BJ160" s="18" t="s">
        <v>79</v>
      </c>
      <c r="BK160" s="192">
        <f t="shared" si="9"/>
        <v>0</v>
      </c>
      <c r="BL160" s="18" t="s">
        <v>146</v>
      </c>
      <c r="BM160" s="191" t="s">
        <v>633</v>
      </c>
    </row>
    <row r="161" spans="1:65" s="2" customFormat="1" ht="16.5" customHeight="1">
      <c r="A161" s="32"/>
      <c r="B161" s="33"/>
      <c r="C161" s="181" t="s">
        <v>454</v>
      </c>
      <c r="D161" s="181" t="s">
        <v>142</v>
      </c>
      <c r="E161" s="182" t="s">
        <v>2880</v>
      </c>
      <c r="F161" s="183" t="s">
        <v>2881</v>
      </c>
      <c r="G161" s="184" t="s">
        <v>2307</v>
      </c>
      <c r="H161" s="185">
        <v>40</v>
      </c>
      <c r="I161" s="257"/>
      <c r="J161" s="186">
        <f t="shared" si="0"/>
        <v>0</v>
      </c>
      <c r="K161" s="183" t="s">
        <v>1</v>
      </c>
      <c r="L161" s="37"/>
      <c r="M161" s="187" t="s">
        <v>1</v>
      </c>
      <c r="N161" s="188" t="s">
        <v>36</v>
      </c>
      <c r="O161" s="189">
        <v>0</v>
      </c>
      <c r="P161" s="189">
        <f t="shared" si="1"/>
        <v>0</v>
      </c>
      <c r="Q161" s="189">
        <v>0</v>
      </c>
      <c r="R161" s="189">
        <f t="shared" si="2"/>
        <v>0</v>
      </c>
      <c r="S161" s="189">
        <v>0</v>
      </c>
      <c r="T161" s="190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1" t="s">
        <v>146</v>
      </c>
      <c r="AT161" s="191" t="s">
        <v>142</v>
      </c>
      <c r="AU161" s="191" t="s">
        <v>79</v>
      </c>
      <c r="AY161" s="18" t="s">
        <v>141</v>
      </c>
      <c r="BE161" s="192">
        <f t="shared" si="4"/>
        <v>0</v>
      </c>
      <c r="BF161" s="192">
        <f t="shared" si="5"/>
        <v>0</v>
      </c>
      <c r="BG161" s="192">
        <f t="shared" si="6"/>
        <v>0</v>
      </c>
      <c r="BH161" s="192">
        <f t="shared" si="7"/>
        <v>0</v>
      </c>
      <c r="BI161" s="192">
        <f t="shared" si="8"/>
        <v>0</v>
      </c>
      <c r="BJ161" s="18" t="s">
        <v>79</v>
      </c>
      <c r="BK161" s="192">
        <f t="shared" si="9"/>
        <v>0</v>
      </c>
      <c r="BL161" s="18" t="s">
        <v>146</v>
      </c>
      <c r="BM161" s="191" t="s">
        <v>648</v>
      </c>
    </row>
    <row r="162" spans="1:65" s="2" customFormat="1" ht="16.5" customHeight="1">
      <c r="A162" s="32"/>
      <c r="B162" s="33"/>
      <c r="C162" s="181" t="s">
        <v>458</v>
      </c>
      <c r="D162" s="181" t="s">
        <v>142</v>
      </c>
      <c r="E162" s="182" t="s">
        <v>2882</v>
      </c>
      <c r="F162" s="183" t="s">
        <v>2883</v>
      </c>
      <c r="G162" s="184" t="s">
        <v>2307</v>
      </c>
      <c r="H162" s="185">
        <v>12</v>
      </c>
      <c r="I162" s="257"/>
      <c r="J162" s="186">
        <f t="shared" ref="J162:J184" si="10">ROUND(I162*H162,2)</f>
        <v>0</v>
      </c>
      <c r="K162" s="183" t="s">
        <v>1</v>
      </c>
      <c r="L162" s="37"/>
      <c r="M162" s="187" t="s">
        <v>1</v>
      </c>
      <c r="N162" s="188" t="s">
        <v>36</v>
      </c>
      <c r="O162" s="189">
        <v>0</v>
      </c>
      <c r="P162" s="189">
        <f t="shared" ref="P162:P184" si="11">O162*H162</f>
        <v>0</v>
      </c>
      <c r="Q162" s="189">
        <v>0</v>
      </c>
      <c r="R162" s="189">
        <f t="shared" ref="R162:R184" si="12">Q162*H162</f>
        <v>0</v>
      </c>
      <c r="S162" s="189">
        <v>0</v>
      </c>
      <c r="T162" s="190">
        <f t="shared" ref="T162:T184" si="13"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1" t="s">
        <v>146</v>
      </c>
      <c r="AT162" s="191" t="s">
        <v>142</v>
      </c>
      <c r="AU162" s="191" t="s">
        <v>79</v>
      </c>
      <c r="AY162" s="18" t="s">
        <v>141</v>
      </c>
      <c r="BE162" s="192">
        <f t="shared" ref="BE162:BE184" si="14">IF(N162="základní",J162,0)</f>
        <v>0</v>
      </c>
      <c r="BF162" s="192">
        <f t="shared" ref="BF162:BF184" si="15">IF(N162="snížená",J162,0)</f>
        <v>0</v>
      </c>
      <c r="BG162" s="192">
        <f t="shared" ref="BG162:BG184" si="16">IF(N162="zákl. přenesená",J162,0)</f>
        <v>0</v>
      </c>
      <c r="BH162" s="192">
        <f t="shared" ref="BH162:BH184" si="17">IF(N162="sníž. přenesená",J162,0)</f>
        <v>0</v>
      </c>
      <c r="BI162" s="192">
        <f t="shared" ref="BI162:BI184" si="18">IF(N162="nulová",J162,0)</f>
        <v>0</v>
      </c>
      <c r="BJ162" s="18" t="s">
        <v>79</v>
      </c>
      <c r="BK162" s="192">
        <f t="shared" ref="BK162:BK184" si="19">ROUND(I162*H162,2)</f>
        <v>0</v>
      </c>
      <c r="BL162" s="18" t="s">
        <v>146</v>
      </c>
      <c r="BM162" s="191" t="s">
        <v>658</v>
      </c>
    </row>
    <row r="163" spans="1:65" s="2" customFormat="1" ht="16.5" customHeight="1">
      <c r="A163" s="32"/>
      <c r="B163" s="33"/>
      <c r="C163" s="181" t="s">
        <v>464</v>
      </c>
      <c r="D163" s="181" t="s">
        <v>142</v>
      </c>
      <c r="E163" s="182" t="s">
        <v>2884</v>
      </c>
      <c r="F163" s="183" t="s">
        <v>2885</v>
      </c>
      <c r="G163" s="184" t="s">
        <v>2307</v>
      </c>
      <c r="H163" s="185">
        <v>9</v>
      </c>
      <c r="I163" s="257"/>
      <c r="J163" s="186">
        <f t="shared" si="10"/>
        <v>0</v>
      </c>
      <c r="K163" s="183" t="s">
        <v>1</v>
      </c>
      <c r="L163" s="37"/>
      <c r="M163" s="187" t="s">
        <v>1</v>
      </c>
      <c r="N163" s="188" t="s">
        <v>36</v>
      </c>
      <c r="O163" s="189">
        <v>0</v>
      </c>
      <c r="P163" s="189">
        <f t="shared" si="11"/>
        <v>0</v>
      </c>
      <c r="Q163" s="189">
        <v>0</v>
      </c>
      <c r="R163" s="189">
        <f t="shared" si="12"/>
        <v>0</v>
      </c>
      <c r="S163" s="189">
        <v>0</v>
      </c>
      <c r="T163" s="190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1" t="s">
        <v>146</v>
      </c>
      <c r="AT163" s="191" t="s">
        <v>142</v>
      </c>
      <c r="AU163" s="191" t="s">
        <v>79</v>
      </c>
      <c r="AY163" s="18" t="s">
        <v>141</v>
      </c>
      <c r="BE163" s="192">
        <f t="shared" si="14"/>
        <v>0</v>
      </c>
      <c r="BF163" s="192">
        <f t="shared" si="15"/>
        <v>0</v>
      </c>
      <c r="BG163" s="192">
        <f t="shared" si="16"/>
        <v>0</v>
      </c>
      <c r="BH163" s="192">
        <f t="shared" si="17"/>
        <v>0</v>
      </c>
      <c r="BI163" s="192">
        <f t="shared" si="18"/>
        <v>0</v>
      </c>
      <c r="BJ163" s="18" t="s">
        <v>79</v>
      </c>
      <c r="BK163" s="192">
        <f t="shared" si="19"/>
        <v>0</v>
      </c>
      <c r="BL163" s="18" t="s">
        <v>146</v>
      </c>
      <c r="BM163" s="191" t="s">
        <v>673</v>
      </c>
    </row>
    <row r="164" spans="1:65" s="2" customFormat="1" ht="16.5" customHeight="1">
      <c r="A164" s="32"/>
      <c r="B164" s="33"/>
      <c r="C164" s="181" t="s">
        <v>470</v>
      </c>
      <c r="D164" s="181" t="s">
        <v>142</v>
      </c>
      <c r="E164" s="182" t="s">
        <v>2886</v>
      </c>
      <c r="F164" s="183" t="s">
        <v>2887</v>
      </c>
      <c r="G164" s="184" t="s">
        <v>2307</v>
      </c>
      <c r="H164" s="185">
        <v>6</v>
      </c>
      <c r="I164" s="257"/>
      <c r="J164" s="186">
        <f t="shared" si="10"/>
        <v>0</v>
      </c>
      <c r="K164" s="183" t="s">
        <v>1</v>
      </c>
      <c r="L164" s="37"/>
      <c r="M164" s="187" t="s">
        <v>1</v>
      </c>
      <c r="N164" s="188" t="s">
        <v>36</v>
      </c>
      <c r="O164" s="189">
        <v>0</v>
      </c>
      <c r="P164" s="189">
        <f t="shared" si="11"/>
        <v>0</v>
      </c>
      <c r="Q164" s="189">
        <v>0</v>
      </c>
      <c r="R164" s="189">
        <f t="shared" si="12"/>
        <v>0</v>
      </c>
      <c r="S164" s="189">
        <v>0</v>
      </c>
      <c r="T164" s="190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1" t="s">
        <v>146</v>
      </c>
      <c r="AT164" s="191" t="s">
        <v>142</v>
      </c>
      <c r="AU164" s="191" t="s">
        <v>79</v>
      </c>
      <c r="AY164" s="18" t="s">
        <v>141</v>
      </c>
      <c r="BE164" s="192">
        <f t="shared" si="14"/>
        <v>0</v>
      </c>
      <c r="BF164" s="192">
        <f t="shared" si="15"/>
        <v>0</v>
      </c>
      <c r="BG164" s="192">
        <f t="shared" si="16"/>
        <v>0</v>
      </c>
      <c r="BH164" s="192">
        <f t="shared" si="17"/>
        <v>0</v>
      </c>
      <c r="BI164" s="192">
        <f t="shared" si="18"/>
        <v>0</v>
      </c>
      <c r="BJ164" s="18" t="s">
        <v>79</v>
      </c>
      <c r="BK164" s="192">
        <f t="shared" si="19"/>
        <v>0</v>
      </c>
      <c r="BL164" s="18" t="s">
        <v>146</v>
      </c>
      <c r="BM164" s="191" t="s">
        <v>683</v>
      </c>
    </row>
    <row r="165" spans="1:65" s="2" customFormat="1" ht="16.5" customHeight="1">
      <c r="A165" s="32"/>
      <c r="B165" s="33"/>
      <c r="C165" s="181" t="s">
        <v>475</v>
      </c>
      <c r="D165" s="181" t="s">
        <v>142</v>
      </c>
      <c r="E165" s="182" t="s">
        <v>2888</v>
      </c>
      <c r="F165" s="183" t="s">
        <v>2889</v>
      </c>
      <c r="G165" s="184" t="s">
        <v>2307</v>
      </c>
      <c r="H165" s="185">
        <v>1</v>
      </c>
      <c r="I165" s="257"/>
      <c r="J165" s="186">
        <f t="shared" si="10"/>
        <v>0</v>
      </c>
      <c r="K165" s="183" t="s">
        <v>1</v>
      </c>
      <c r="L165" s="37"/>
      <c r="M165" s="187" t="s">
        <v>1</v>
      </c>
      <c r="N165" s="188" t="s">
        <v>36</v>
      </c>
      <c r="O165" s="189">
        <v>0</v>
      </c>
      <c r="P165" s="189">
        <f t="shared" si="11"/>
        <v>0</v>
      </c>
      <c r="Q165" s="189">
        <v>0</v>
      </c>
      <c r="R165" s="189">
        <f t="shared" si="12"/>
        <v>0</v>
      </c>
      <c r="S165" s="189">
        <v>0</v>
      </c>
      <c r="T165" s="190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1" t="s">
        <v>146</v>
      </c>
      <c r="AT165" s="191" t="s">
        <v>142</v>
      </c>
      <c r="AU165" s="191" t="s">
        <v>79</v>
      </c>
      <c r="AY165" s="18" t="s">
        <v>141</v>
      </c>
      <c r="BE165" s="192">
        <f t="shared" si="14"/>
        <v>0</v>
      </c>
      <c r="BF165" s="192">
        <f t="shared" si="15"/>
        <v>0</v>
      </c>
      <c r="BG165" s="192">
        <f t="shared" si="16"/>
        <v>0</v>
      </c>
      <c r="BH165" s="192">
        <f t="shared" si="17"/>
        <v>0</v>
      </c>
      <c r="BI165" s="192">
        <f t="shared" si="18"/>
        <v>0</v>
      </c>
      <c r="BJ165" s="18" t="s">
        <v>79</v>
      </c>
      <c r="BK165" s="192">
        <f t="shared" si="19"/>
        <v>0</v>
      </c>
      <c r="BL165" s="18" t="s">
        <v>146</v>
      </c>
      <c r="BM165" s="191" t="s">
        <v>699</v>
      </c>
    </row>
    <row r="166" spans="1:65" s="2" customFormat="1" ht="16.5" customHeight="1">
      <c r="A166" s="32"/>
      <c r="B166" s="33"/>
      <c r="C166" s="181" t="s">
        <v>479</v>
      </c>
      <c r="D166" s="181" t="s">
        <v>142</v>
      </c>
      <c r="E166" s="182" t="s">
        <v>2890</v>
      </c>
      <c r="F166" s="183" t="s">
        <v>2891</v>
      </c>
      <c r="G166" s="184" t="s">
        <v>2307</v>
      </c>
      <c r="H166" s="185">
        <v>12</v>
      </c>
      <c r="I166" s="257"/>
      <c r="J166" s="186">
        <f t="shared" si="10"/>
        <v>0</v>
      </c>
      <c r="K166" s="183" t="s">
        <v>1</v>
      </c>
      <c r="L166" s="37"/>
      <c r="M166" s="187" t="s">
        <v>1</v>
      </c>
      <c r="N166" s="188" t="s">
        <v>36</v>
      </c>
      <c r="O166" s="189">
        <v>0</v>
      </c>
      <c r="P166" s="189">
        <f t="shared" si="11"/>
        <v>0</v>
      </c>
      <c r="Q166" s="189">
        <v>0</v>
      </c>
      <c r="R166" s="189">
        <f t="shared" si="12"/>
        <v>0</v>
      </c>
      <c r="S166" s="189">
        <v>0</v>
      </c>
      <c r="T166" s="190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1" t="s">
        <v>146</v>
      </c>
      <c r="AT166" s="191" t="s">
        <v>142</v>
      </c>
      <c r="AU166" s="191" t="s">
        <v>79</v>
      </c>
      <c r="AY166" s="18" t="s">
        <v>141</v>
      </c>
      <c r="BE166" s="192">
        <f t="shared" si="14"/>
        <v>0</v>
      </c>
      <c r="BF166" s="192">
        <f t="shared" si="15"/>
        <v>0</v>
      </c>
      <c r="BG166" s="192">
        <f t="shared" si="16"/>
        <v>0</v>
      </c>
      <c r="BH166" s="192">
        <f t="shared" si="17"/>
        <v>0</v>
      </c>
      <c r="BI166" s="192">
        <f t="shared" si="18"/>
        <v>0</v>
      </c>
      <c r="BJ166" s="18" t="s">
        <v>79</v>
      </c>
      <c r="BK166" s="192">
        <f t="shared" si="19"/>
        <v>0</v>
      </c>
      <c r="BL166" s="18" t="s">
        <v>146</v>
      </c>
      <c r="BM166" s="191" t="s">
        <v>711</v>
      </c>
    </row>
    <row r="167" spans="1:65" s="2" customFormat="1" ht="16.5" customHeight="1">
      <c r="A167" s="32"/>
      <c r="B167" s="33"/>
      <c r="C167" s="181" t="s">
        <v>483</v>
      </c>
      <c r="D167" s="181" t="s">
        <v>142</v>
      </c>
      <c r="E167" s="182" t="s">
        <v>2892</v>
      </c>
      <c r="F167" s="183" t="s">
        <v>2893</v>
      </c>
      <c r="G167" s="184" t="s">
        <v>2307</v>
      </c>
      <c r="H167" s="185">
        <v>2</v>
      </c>
      <c r="I167" s="257"/>
      <c r="J167" s="186">
        <f t="shared" si="10"/>
        <v>0</v>
      </c>
      <c r="K167" s="183" t="s">
        <v>1</v>
      </c>
      <c r="L167" s="37"/>
      <c r="M167" s="187" t="s">
        <v>1</v>
      </c>
      <c r="N167" s="188" t="s">
        <v>36</v>
      </c>
      <c r="O167" s="189">
        <v>0</v>
      </c>
      <c r="P167" s="189">
        <f t="shared" si="11"/>
        <v>0</v>
      </c>
      <c r="Q167" s="189">
        <v>0</v>
      </c>
      <c r="R167" s="189">
        <f t="shared" si="12"/>
        <v>0</v>
      </c>
      <c r="S167" s="189">
        <v>0</v>
      </c>
      <c r="T167" s="190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1" t="s">
        <v>146</v>
      </c>
      <c r="AT167" s="191" t="s">
        <v>142</v>
      </c>
      <c r="AU167" s="191" t="s">
        <v>79</v>
      </c>
      <c r="AY167" s="18" t="s">
        <v>141</v>
      </c>
      <c r="BE167" s="192">
        <f t="shared" si="14"/>
        <v>0</v>
      </c>
      <c r="BF167" s="192">
        <f t="shared" si="15"/>
        <v>0</v>
      </c>
      <c r="BG167" s="192">
        <f t="shared" si="16"/>
        <v>0</v>
      </c>
      <c r="BH167" s="192">
        <f t="shared" si="17"/>
        <v>0</v>
      </c>
      <c r="BI167" s="192">
        <f t="shared" si="18"/>
        <v>0</v>
      </c>
      <c r="BJ167" s="18" t="s">
        <v>79</v>
      </c>
      <c r="BK167" s="192">
        <f t="shared" si="19"/>
        <v>0</v>
      </c>
      <c r="BL167" s="18" t="s">
        <v>146</v>
      </c>
      <c r="BM167" s="191" t="s">
        <v>721</v>
      </c>
    </row>
    <row r="168" spans="1:65" s="2" customFormat="1" ht="16.5" customHeight="1">
      <c r="A168" s="32"/>
      <c r="B168" s="33"/>
      <c r="C168" s="181" t="s">
        <v>489</v>
      </c>
      <c r="D168" s="181" t="s">
        <v>142</v>
      </c>
      <c r="E168" s="182" t="s">
        <v>2894</v>
      </c>
      <c r="F168" s="183" t="s">
        <v>2895</v>
      </c>
      <c r="G168" s="184" t="s">
        <v>2307</v>
      </c>
      <c r="H168" s="185">
        <v>6</v>
      </c>
      <c r="I168" s="257"/>
      <c r="J168" s="186">
        <f t="shared" si="10"/>
        <v>0</v>
      </c>
      <c r="K168" s="183" t="s">
        <v>1</v>
      </c>
      <c r="L168" s="37"/>
      <c r="M168" s="187" t="s">
        <v>1</v>
      </c>
      <c r="N168" s="188" t="s">
        <v>36</v>
      </c>
      <c r="O168" s="189">
        <v>0</v>
      </c>
      <c r="P168" s="189">
        <f t="shared" si="11"/>
        <v>0</v>
      </c>
      <c r="Q168" s="189">
        <v>0</v>
      </c>
      <c r="R168" s="189">
        <f t="shared" si="12"/>
        <v>0</v>
      </c>
      <c r="S168" s="189">
        <v>0</v>
      </c>
      <c r="T168" s="190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1" t="s">
        <v>146</v>
      </c>
      <c r="AT168" s="191" t="s">
        <v>142</v>
      </c>
      <c r="AU168" s="191" t="s">
        <v>79</v>
      </c>
      <c r="AY168" s="18" t="s">
        <v>141</v>
      </c>
      <c r="BE168" s="192">
        <f t="shared" si="14"/>
        <v>0</v>
      </c>
      <c r="BF168" s="192">
        <f t="shared" si="15"/>
        <v>0</v>
      </c>
      <c r="BG168" s="192">
        <f t="shared" si="16"/>
        <v>0</v>
      </c>
      <c r="BH168" s="192">
        <f t="shared" si="17"/>
        <v>0</v>
      </c>
      <c r="BI168" s="192">
        <f t="shared" si="18"/>
        <v>0</v>
      </c>
      <c r="BJ168" s="18" t="s">
        <v>79</v>
      </c>
      <c r="BK168" s="192">
        <f t="shared" si="19"/>
        <v>0</v>
      </c>
      <c r="BL168" s="18" t="s">
        <v>146</v>
      </c>
      <c r="BM168" s="191" t="s">
        <v>735</v>
      </c>
    </row>
    <row r="169" spans="1:65" s="2" customFormat="1" ht="16.5" customHeight="1">
      <c r="A169" s="32"/>
      <c r="B169" s="33"/>
      <c r="C169" s="181" t="s">
        <v>348</v>
      </c>
      <c r="D169" s="181" t="s">
        <v>142</v>
      </c>
      <c r="E169" s="182" t="s">
        <v>2896</v>
      </c>
      <c r="F169" s="183" t="s">
        <v>2897</v>
      </c>
      <c r="G169" s="184" t="s">
        <v>2307</v>
      </c>
      <c r="H169" s="185">
        <v>5</v>
      </c>
      <c r="I169" s="257"/>
      <c r="J169" s="186">
        <f t="shared" si="10"/>
        <v>0</v>
      </c>
      <c r="K169" s="183" t="s">
        <v>1</v>
      </c>
      <c r="L169" s="37"/>
      <c r="M169" s="187" t="s">
        <v>1</v>
      </c>
      <c r="N169" s="188" t="s">
        <v>36</v>
      </c>
      <c r="O169" s="189">
        <v>0</v>
      </c>
      <c r="P169" s="189">
        <f t="shared" si="11"/>
        <v>0</v>
      </c>
      <c r="Q169" s="189">
        <v>0</v>
      </c>
      <c r="R169" s="189">
        <f t="shared" si="12"/>
        <v>0</v>
      </c>
      <c r="S169" s="189">
        <v>0</v>
      </c>
      <c r="T169" s="190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1" t="s">
        <v>146</v>
      </c>
      <c r="AT169" s="191" t="s">
        <v>142</v>
      </c>
      <c r="AU169" s="191" t="s">
        <v>79</v>
      </c>
      <c r="AY169" s="18" t="s">
        <v>141</v>
      </c>
      <c r="BE169" s="192">
        <f t="shared" si="14"/>
        <v>0</v>
      </c>
      <c r="BF169" s="192">
        <f t="shared" si="15"/>
        <v>0</v>
      </c>
      <c r="BG169" s="192">
        <f t="shared" si="16"/>
        <v>0</v>
      </c>
      <c r="BH169" s="192">
        <f t="shared" si="17"/>
        <v>0</v>
      </c>
      <c r="BI169" s="192">
        <f t="shared" si="18"/>
        <v>0</v>
      </c>
      <c r="BJ169" s="18" t="s">
        <v>79</v>
      </c>
      <c r="BK169" s="192">
        <f t="shared" si="19"/>
        <v>0</v>
      </c>
      <c r="BL169" s="18" t="s">
        <v>146</v>
      </c>
      <c r="BM169" s="191" t="s">
        <v>743</v>
      </c>
    </row>
    <row r="170" spans="1:65" s="2" customFormat="1" ht="16.5" customHeight="1">
      <c r="A170" s="32"/>
      <c r="B170" s="33"/>
      <c r="C170" s="181" t="s">
        <v>500</v>
      </c>
      <c r="D170" s="181" t="s">
        <v>142</v>
      </c>
      <c r="E170" s="182" t="s">
        <v>2898</v>
      </c>
      <c r="F170" s="183" t="s">
        <v>2899</v>
      </c>
      <c r="G170" s="184" t="s">
        <v>2307</v>
      </c>
      <c r="H170" s="185">
        <v>1</v>
      </c>
      <c r="I170" s="257"/>
      <c r="J170" s="186">
        <f t="shared" si="10"/>
        <v>0</v>
      </c>
      <c r="K170" s="183" t="s">
        <v>1</v>
      </c>
      <c r="L170" s="37"/>
      <c r="M170" s="187" t="s">
        <v>1</v>
      </c>
      <c r="N170" s="188" t="s">
        <v>36</v>
      </c>
      <c r="O170" s="189">
        <v>0</v>
      </c>
      <c r="P170" s="189">
        <f t="shared" si="11"/>
        <v>0</v>
      </c>
      <c r="Q170" s="189">
        <v>0</v>
      </c>
      <c r="R170" s="189">
        <f t="shared" si="12"/>
        <v>0</v>
      </c>
      <c r="S170" s="189">
        <v>0</v>
      </c>
      <c r="T170" s="190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1" t="s">
        <v>146</v>
      </c>
      <c r="AT170" s="191" t="s">
        <v>142</v>
      </c>
      <c r="AU170" s="191" t="s">
        <v>79</v>
      </c>
      <c r="AY170" s="18" t="s">
        <v>141</v>
      </c>
      <c r="BE170" s="192">
        <f t="shared" si="14"/>
        <v>0</v>
      </c>
      <c r="BF170" s="192">
        <f t="shared" si="15"/>
        <v>0</v>
      </c>
      <c r="BG170" s="192">
        <f t="shared" si="16"/>
        <v>0</v>
      </c>
      <c r="BH170" s="192">
        <f t="shared" si="17"/>
        <v>0</v>
      </c>
      <c r="BI170" s="192">
        <f t="shared" si="18"/>
        <v>0</v>
      </c>
      <c r="BJ170" s="18" t="s">
        <v>79</v>
      </c>
      <c r="BK170" s="192">
        <f t="shared" si="19"/>
        <v>0</v>
      </c>
      <c r="BL170" s="18" t="s">
        <v>146</v>
      </c>
      <c r="BM170" s="191" t="s">
        <v>751</v>
      </c>
    </row>
    <row r="171" spans="1:65" s="2" customFormat="1" ht="16.5" customHeight="1">
      <c r="A171" s="32"/>
      <c r="B171" s="33"/>
      <c r="C171" s="181" t="s">
        <v>505</v>
      </c>
      <c r="D171" s="181" t="s">
        <v>142</v>
      </c>
      <c r="E171" s="182" t="s">
        <v>2900</v>
      </c>
      <c r="F171" s="183" t="s">
        <v>2901</v>
      </c>
      <c r="G171" s="184" t="s">
        <v>2307</v>
      </c>
      <c r="H171" s="185">
        <v>15</v>
      </c>
      <c r="I171" s="257"/>
      <c r="J171" s="186">
        <f t="shared" si="10"/>
        <v>0</v>
      </c>
      <c r="K171" s="183" t="s">
        <v>1</v>
      </c>
      <c r="L171" s="37"/>
      <c r="M171" s="187" t="s">
        <v>1</v>
      </c>
      <c r="N171" s="188" t="s">
        <v>36</v>
      </c>
      <c r="O171" s="189">
        <v>0</v>
      </c>
      <c r="P171" s="189">
        <f t="shared" si="11"/>
        <v>0</v>
      </c>
      <c r="Q171" s="189">
        <v>0</v>
      </c>
      <c r="R171" s="189">
        <f t="shared" si="12"/>
        <v>0</v>
      </c>
      <c r="S171" s="189">
        <v>0</v>
      </c>
      <c r="T171" s="190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1" t="s">
        <v>146</v>
      </c>
      <c r="AT171" s="191" t="s">
        <v>142</v>
      </c>
      <c r="AU171" s="191" t="s">
        <v>79</v>
      </c>
      <c r="AY171" s="18" t="s">
        <v>141</v>
      </c>
      <c r="BE171" s="192">
        <f t="shared" si="14"/>
        <v>0</v>
      </c>
      <c r="BF171" s="192">
        <f t="shared" si="15"/>
        <v>0</v>
      </c>
      <c r="BG171" s="192">
        <f t="shared" si="16"/>
        <v>0</v>
      </c>
      <c r="BH171" s="192">
        <f t="shared" si="17"/>
        <v>0</v>
      </c>
      <c r="BI171" s="192">
        <f t="shared" si="18"/>
        <v>0</v>
      </c>
      <c r="BJ171" s="18" t="s">
        <v>79</v>
      </c>
      <c r="BK171" s="192">
        <f t="shared" si="19"/>
        <v>0</v>
      </c>
      <c r="BL171" s="18" t="s">
        <v>146</v>
      </c>
      <c r="BM171" s="191" t="s">
        <v>762</v>
      </c>
    </row>
    <row r="172" spans="1:65" s="2" customFormat="1" ht="16.5" customHeight="1">
      <c r="A172" s="32"/>
      <c r="B172" s="33"/>
      <c r="C172" s="181" t="s">
        <v>511</v>
      </c>
      <c r="D172" s="181" t="s">
        <v>142</v>
      </c>
      <c r="E172" s="182" t="s">
        <v>2902</v>
      </c>
      <c r="F172" s="183" t="s">
        <v>2903</v>
      </c>
      <c r="G172" s="184" t="s">
        <v>2307</v>
      </c>
      <c r="H172" s="185">
        <v>99</v>
      </c>
      <c r="I172" s="257"/>
      <c r="J172" s="186">
        <f t="shared" si="10"/>
        <v>0</v>
      </c>
      <c r="K172" s="183" t="s">
        <v>1</v>
      </c>
      <c r="L172" s="37"/>
      <c r="M172" s="187" t="s">
        <v>1</v>
      </c>
      <c r="N172" s="188" t="s">
        <v>36</v>
      </c>
      <c r="O172" s="189">
        <v>0</v>
      </c>
      <c r="P172" s="189">
        <f t="shared" si="11"/>
        <v>0</v>
      </c>
      <c r="Q172" s="189">
        <v>0</v>
      </c>
      <c r="R172" s="189">
        <f t="shared" si="12"/>
        <v>0</v>
      </c>
      <c r="S172" s="189">
        <v>0</v>
      </c>
      <c r="T172" s="190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1" t="s">
        <v>146</v>
      </c>
      <c r="AT172" s="191" t="s">
        <v>142</v>
      </c>
      <c r="AU172" s="191" t="s">
        <v>79</v>
      </c>
      <c r="AY172" s="18" t="s">
        <v>141</v>
      </c>
      <c r="BE172" s="192">
        <f t="shared" si="14"/>
        <v>0</v>
      </c>
      <c r="BF172" s="192">
        <f t="shared" si="15"/>
        <v>0</v>
      </c>
      <c r="BG172" s="192">
        <f t="shared" si="16"/>
        <v>0</v>
      </c>
      <c r="BH172" s="192">
        <f t="shared" si="17"/>
        <v>0</v>
      </c>
      <c r="BI172" s="192">
        <f t="shared" si="18"/>
        <v>0</v>
      </c>
      <c r="BJ172" s="18" t="s">
        <v>79</v>
      </c>
      <c r="BK172" s="192">
        <f t="shared" si="19"/>
        <v>0</v>
      </c>
      <c r="BL172" s="18" t="s">
        <v>146</v>
      </c>
      <c r="BM172" s="191" t="s">
        <v>772</v>
      </c>
    </row>
    <row r="173" spans="1:65" s="2" customFormat="1" ht="16.5" customHeight="1">
      <c r="A173" s="32"/>
      <c r="B173" s="33"/>
      <c r="C173" s="181" t="s">
        <v>516</v>
      </c>
      <c r="D173" s="181" t="s">
        <v>142</v>
      </c>
      <c r="E173" s="182" t="s">
        <v>2904</v>
      </c>
      <c r="F173" s="183" t="s">
        <v>2905</v>
      </c>
      <c r="G173" s="184" t="s">
        <v>2307</v>
      </c>
      <c r="H173" s="185">
        <v>35</v>
      </c>
      <c r="I173" s="257"/>
      <c r="J173" s="186">
        <f t="shared" si="10"/>
        <v>0</v>
      </c>
      <c r="K173" s="183" t="s">
        <v>1</v>
      </c>
      <c r="L173" s="37"/>
      <c r="M173" s="187" t="s">
        <v>1</v>
      </c>
      <c r="N173" s="188" t="s">
        <v>36</v>
      </c>
      <c r="O173" s="189">
        <v>0</v>
      </c>
      <c r="P173" s="189">
        <f t="shared" si="11"/>
        <v>0</v>
      </c>
      <c r="Q173" s="189">
        <v>0</v>
      </c>
      <c r="R173" s="189">
        <f t="shared" si="12"/>
        <v>0</v>
      </c>
      <c r="S173" s="189">
        <v>0</v>
      </c>
      <c r="T173" s="190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1" t="s">
        <v>146</v>
      </c>
      <c r="AT173" s="191" t="s">
        <v>142</v>
      </c>
      <c r="AU173" s="191" t="s">
        <v>79</v>
      </c>
      <c r="AY173" s="18" t="s">
        <v>141</v>
      </c>
      <c r="BE173" s="192">
        <f t="shared" si="14"/>
        <v>0</v>
      </c>
      <c r="BF173" s="192">
        <f t="shared" si="15"/>
        <v>0</v>
      </c>
      <c r="BG173" s="192">
        <f t="shared" si="16"/>
        <v>0</v>
      </c>
      <c r="BH173" s="192">
        <f t="shared" si="17"/>
        <v>0</v>
      </c>
      <c r="BI173" s="192">
        <f t="shared" si="18"/>
        <v>0</v>
      </c>
      <c r="BJ173" s="18" t="s">
        <v>79</v>
      </c>
      <c r="BK173" s="192">
        <f t="shared" si="19"/>
        <v>0</v>
      </c>
      <c r="BL173" s="18" t="s">
        <v>146</v>
      </c>
      <c r="BM173" s="191" t="s">
        <v>783</v>
      </c>
    </row>
    <row r="174" spans="1:65" s="2" customFormat="1" ht="16.5" customHeight="1">
      <c r="A174" s="32"/>
      <c r="B174" s="33"/>
      <c r="C174" s="181" t="s">
        <v>520</v>
      </c>
      <c r="D174" s="181" t="s">
        <v>142</v>
      </c>
      <c r="E174" s="182" t="s">
        <v>2906</v>
      </c>
      <c r="F174" s="183" t="s">
        <v>2907</v>
      </c>
      <c r="G174" s="184" t="s">
        <v>2307</v>
      </c>
      <c r="H174" s="185">
        <v>12</v>
      </c>
      <c r="I174" s="257"/>
      <c r="J174" s="186">
        <f t="shared" si="10"/>
        <v>0</v>
      </c>
      <c r="K174" s="183" t="s">
        <v>1</v>
      </c>
      <c r="L174" s="37"/>
      <c r="M174" s="187" t="s">
        <v>1</v>
      </c>
      <c r="N174" s="188" t="s">
        <v>36</v>
      </c>
      <c r="O174" s="189">
        <v>0</v>
      </c>
      <c r="P174" s="189">
        <f t="shared" si="11"/>
        <v>0</v>
      </c>
      <c r="Q174" s="189">
        <v>0</v>
      </c>
      <c r="R174" s="189">
        <f t="shared" si="12"/>
        <v>0</v>
      </c>
      <c r="S174" s="189">
        <v>0</v>
      </c>
      <c r="T174" s="190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1" t="s">
        <v>146</v>
      </c>
      <c r="AT174" s="191" t="s">
        <v>142</v>
      </c>
      <c r="AU174" s="191" t="s">
        <v>79</v>
      </c>
      <c r="AY174" s="18" t="s">
        <v>141</v>
      </c>
      <c r="BE174" s="192">
        <f t="shared" si="14"/>
        <v>0</v>
      </c>
      <c r="BF174" s="192">
        <f t="shared" si="15"/>
        <v>0</v>
      </c>
      <c r="BG174" s="192">
        <f t="shared" si="16"/>
        <v>0</v>
      </c>
      <c r="BH174" s="192">
        <f t="shared" si="17"/>
        <v>0</v>
      </c>
      <c r="BI174" s="192">
        <f t="shared" si="18"/>
        <v>0</v>
      </c>
      <c r="BJ174" s="18" t="s">
        <v>79</v>
      </c>
      <c r="BK174" s="192">
        <f t="shared" si="19"/>
        <v>0</v>
      </c>
      <c r="BL174" s="18" t="s">
        <v>146</v>
      </c>
      <c r="BM174" s="191" t="s">
        <v>792</v>
      </c>
    </row>
    <row r="175" spans="1:65" s="2" customFormat="1" ht="21.75" customHeight="1">
      <c r="A175" s="32"/>
      <c r="B175" s="33"/>
      <c r="C175" s="181" t="s">
        <v>525</v>
      </c>
      <c r="D175" s="181" t="s">
        <v>142</v>
      </c>
      <c r="E175" s="182" t="s">
        <v>2908</v>
      </c>
      <c r="F175" s="183" t="s">
        <v>2909</v>
      </c>
      <c r="G175" s="184" t="s">
        <v>2307</v>
      </c>
      <c r="H175" s="185">
        <v>1</v>
      </c>
      <c r="I175" s="257"/>
      <c r="J175" s="186">
        <f t="shared" si="10"/>
        <v>0</v>
      </c>
      <c r="K175" s="183" t="s">
        <v>1</v>
      </c>
      <c r="L175" s="37"/>
      <c r="M175" s="187" t="s">
        <v>1</v>
      </c>
      <c r="N175" s="188" t="s">
        <v>36</v>
      </c>
      <c r="O175" s="189">
        <v>0</v>
      </c>
      <c r="P175" s="189">
        <f t="shared" si="11"/>
        <v>0</v>
      </c>
      <c r="Q175" s="189">
        <v>0</v>
      </c>
      <c r="R175" s="189">
        <f t="shared" si="12"/>
        <v>0</v>
      </c>
      <c r="S175" s="189">
        <v>0</v>
      </c>
      <c r="T175" s="190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1" t="s">
        <v>146</v>
      </c>
      <c r="AT175" s="191" t="s">
        <v>142</v>
      </c>
      <c r="AU175" s="191" t="s">
        <v>79</v>
      </c>
      <c r="AY175" s="18" t="s">
        <v>141</v>
      </c>
      <c r="BE175" s="192">
        <f t="shared" si="14"/>
        <v>0</v>
      </c>
      <c r="BF175" s="192">
        <f t="shared" si="15"/>
        <v>0</v>
      </c>
      <c r="BG175" s="192">
        <f t="shared" si="16"/>
        <v>0</v>
      </c>
      <c r="BH175" s="192">
        <f t="shared" si="17"/>
        <v>0</v>
      </c>
      <c r="BI175" s="192">
        <f t="shared" si="18"/>
        <v>0</v>
      </c>
      <c r="BJ175" s="18" t="s">
        <v>79</v>
      </c>
      <c r="BK175" s="192">
        <f t="shared" si="19"/>
        <v>0</v>
      </c>
      <c r="BL175" s="18" t="s">
        <v>146</v>
      </c>
      <c r="BM175" s="191" t="s">
        <v>803</v>
      </c>
    </row>
    <row r="176" spans="1:65" s="2" customFormat="1" ht="33" customHeight="1">
      <c r="A176" s="32"/>
      <c r="B176" s="33"/>
      <c r="C176" s="181" t="s">
        <v>530</v>
      </c>
      <c r="D176" s="181" t="s">
        <v>142</v>
      </c>
      <c r="E176" s="182" t="s">
        <v>2910</v>
      </c>
      <c r="F176" s="183" t="s">
        <v>2911</v>
      </c>
      <c r="G176" s="184" t="s">
        <v>2307</v>
      </c>
      <c r="H176" s="185">
        <v>2</v>
      </c>
      <c r="I176" s="257"/>
      <c r="J176" s="186">
        <f t="shared" si="10"/>
        <v>0</v>
      </c>
      <c r="K176" s="183" t="s">
        <v>1</v>
      </c>
      <c r="L176" s="37"/>
      <c r="M176" s="187" t="s">
        <v>1</v>
      </c>
      <c r="N176" s="188" t="s">
        <v>36</v>
      </c>
      <c r="O176" s="189">
        <v>0</v>
      </c>
      <c r="P176" s="189">
        <f t="shared" si="11"/>
        <v>0</v>
      </c>
      <c r="Q176" s="189">
        <v>0</v>
      </c>
      <c r="R176" s="189">
        <f t="shared" si="12"/>
        <v>0</v>
      </c>
      <c r="S176" s="189">
        <v>0</v>
      </c>
      <c r="T176" s="190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1" t="s">
        <v>146</v>
      </c>
      <c r="AT176" s="191" t="s">
        <v>142</v>
      </c>
      <c r="AU176" s="191" t="s">
        <v>79</v>
      </c>
      <c r="AY176" s="18" t="s">
        <v>141</v>
      </c>
      <c r="BE176" s="192">
        <f t="shared" si="14"/>
        <v>0</v>
      </c>
      <c r="BF176" s="192">
        <f t="shared" si="15"/>
        <v>0</v>
      </c>
      <c r="BG176" s="192">
        <f t="shared" si="16"/>
        <v>0</v>
      </c>
      <c r="BH176" s="192">
        <f t="shared" si="17"/>
        <v>0</v>
      </c>
      <c r="BI176" s="192">
        <f t="shared" si="18"/>
        <v>0</v>
      </c>
      <c r="BJ176" s="18" t="s">
        <v>79</v>
      </c>
      <c r="BK176" s="192">
        <f t="shared" si="19"/>
        <v>0</v>
      </c>
      <c r="BL176" s="18" t="s">
        <v>146</v>
      </c>
      <c r="BM176" s="191" t="s">
        <v>815</v>
      </c>
    </row>
    <row r="177" spans="1:65" s="2" customFormat="1" ht="16.5" customHeight="1">
      <c r="A177" s="32"/>
      <c r="B177" s="33"/>
      <c r="C177" s="181" t="s">
        <v>536</v>
      </c>
      <c r="D177" s="181" t="s">
        <v>142</v>
      </c>
      <c r="E177" s="182" t="s">
        <v>2912</v>
      </c>
      <c r="F177" s="183" t="s">
        <v>2913</v>
      </c>
      <c r="G177" s="184" t="s">
        <v>2307</v>
      </c>
      <c r="H177" s="185">
        <v>5</v>
      </c>
      <c r="I177" s="257"/>
      <c r="J177" s="186">
        <f t="shared" si="10"/>
        <v>0</v>
      </c>
      <c r="K177" s="183" t="s">
        <v>1</v>
      </c>
      <c r="L177" s="37"/>
      <c r="M177" s="187" t="s">
        <v>1</v>
      </c>
      <c r="N177" s="188" t="s">
        <v>36</v>
      </c>
      <c r="O177" s="189">
        <v>0</v>
      </c>
      <c r="P177" s="189">
        <f t="shared" si="11"/>
        <v>0</v>
      </c>
      <c r="Q177" s="189">
        <v>0</v>
      </c>
      <c r="R177" s="189">
        <f t="shared" si="12"/>
        <v>0</v>
      </c>
      <c r="S177" s="189">
        <v>0</v>
      </c>
      <c r="T177" s="190">
        <f t="shared" si="1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1" t="s">
        <v>146</v>
      </c>
      <c r="AT177" s="191" t="s">
        <v>142</v>
      </c>
      <c r="AU177" s="191" t="s">
        <v>79</v>
      </c>
      <c r="AY177" s="18" t="s">
        <v>141</v>
      </c>
      <c r="BE177" s="192">
        <f t="shared" si="14"/>
        <v>0</v>
      </c>
      <c r="BF177" s="192">
        <f t="shared" si="15"/>
        <v>0</v>
      </c>
      <c r="BG177" s="192">
        <f t="shared" si="16"/>
        <v>0</v>
      </c>
      <c r="BH177" s="192">
        <f t="shared" si="17"/>
        <v>0</v>
      </c>
      <c r="BI177" s="192">
        <f t="shared" si="18"/>
        <v>0</v>
      </c>
      <c r="BJ177" s="18" t="s">
        <v>79</v>
      </c>
      <c r="BK177" s="192">
        <f t="shared" si="19"/>
        <v>0</v>
      </c>
      <c r="BL177" s="18" t="s">
        <v>146</v>
      </c>
      <c r="BM177" s="191" t="s">
        <v>823</v>
      </c>
    </row>
    <row r="178" spans="1:65" s="2" customFormat="1" ht="16.5" customHeight="1">
      <c r="A178" s="32"/>
      <c r="B178" s="33"/>
      <c r="C178" s="181" t="s">
        <v>540</v>
      </c>
      <c r="D178" s="181" t="s">
        <v>142</v>
      </c>
      <c r="E178" s="182" t="s">
        <v>2914</v>
      </c>
      <c r="F178" s="183" t="s">
        <v>2915</v>
      </c>
      <c r="G178" s="184" t="s">
        <v>2307</v>
      </c>
      <c r="H178" s="185">
        <v>3</v>
      </c>
      <c r="I178" s="257"/>
      <c r="J178" s="186">
        <f t="shared" si="10"/>
        <v>0</v>
      </c>
      <c r="K178" s="183" t="s">
        <v>1</v>
      </c>
      <c r="L178" s="37"/>
      <c r="M178" s="187" t="s">
        <v>1</v>
      </c>
      <c r="N178" s="188" t="s">
        <v>36</v>
      </c>
      <c r="O178" s="189">
        <v>0</v>
      </c>
      <c r="P178" s="189">
        <f t="shared" si="11"/>
        <v>0</v>
      </c>
      <c r="Q178" s="189">
        <v>0</v>
      </c>
      <c r="R178" s="189">
        <f t="shared" si="12"/>
        <v>0</v>
      </c>
      <c r="S178" s="189">
        <v>0</v>
      </c>
      <c r="T178" s="190">
        <f t="shared" si="1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1" t="s">
        <v>146</v>
      </c>
      <c r="AT178" s="191" t="s">
        <v>142</v>
      </c>
      <c r="AU178" s="191" t="s">
        <v>79</v>
      </c>
      <c r="AY178" s="18" t="s">
        <v>141</v>
      </c>
      <c r="BE178" s="192">
        <f t="shared" si="14"/>
        <v>0</v>
      </c>
      <c r="BF178" s="192">
        <f t="shared" si="15"/>
        <v>0</v>
      </c>
      <c r="BG178" s="192">
        <f t="shared" si="16"/>
        <v>0</v>
      </c>
      <c r="BH178" s="192">
        <f t="shared" si="17"/>
        <v>0</v>
      </c>
      <c r="BI178" s="192">
        <f t="shared" si="18"/>
        <v>0</v>
      </c>
      <c r="BJ178" s="18" t="s">
        <v>79</v>
      </c>
      <c r="BK178" s="192">
        <f t="shared" si="19"/>
        <v>0</v>
      </c>
      <c r="BL178" s="18" t="s">
        <v>146</v>
      </c>
      <c r="BM178" s="191" t="s">
        <v>832</v>
      </c>
    </row>
    <row r="179" spans="1:65" s="2" customFormat="1" ht="16.5" customHeight="1">
      <c r="A179" s="32"/>
      <c r="B179" s="33"/>
      <c r="C179" s="181" t="s">
        <v>545</v>
      </c>
      <c r="D179" s="181" t="s">
        <v>142</v>
      </c>
      <c r="E179" s="182" t="s">
        <v>2916</v>
      </c>
      <c r="F179" s="183" t="s">
        <v>2917</v>
      </c>
      <c r="G179" s="184" t="s">
        <v>2307</v>
      </c>
      <c r="H179" s="185">
        <v>1</v>
      </c>
      <c r="I179" s="257"/>
      <c r="J179" s="186">
        <f t="shared" si="10"/>
        <v>0</v>
      </c>
      <c r="K179" s="183" t="s">
        <v>1</v>
      </c>
      <c r="L179" s="37"/>
      <c r="M179" s="187" t="s">
        <v>1</v>
      </c>
      <c r="N179" s="188" t="s">
        <v>36</v>
      </c>
      <c r="O179" s="189">
        <v>0</v>
      </c>
      <c r="P179" s="189">
        <f t="shared" si="11"/>
        <v>0</v>
      </c>
      <c r="Q179" s="189">
        <v>0</v>
      </c>
      <c r="R179" s="189">
        <f t="shared" si="12"/>
        <v>0</v>
      </c>
      <c r="S179" s="189">
        <v>0</v>
      </c>
      <c r="T179" s="190">
        <f t="shared" si="1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1" t="s">
        <v>146</v>
      </c>
      <c r="AT179" s="191" t="s">
        <v>142</v>
      </c>
      <c r="AU179" s="191" t="s">
        <v>79</v>
      </c>
      <c r="AY179" s="18" t="s">
        <v>141</v>
      </c>
      <c r="BE179" s="192">
        <f t="shared" si="14"/>
        <v>0</v>
      </c>
      <c r="BF179" s="192">
        <f t="shared" si="15"/>
        <v>0</v>
      </c>
      <c r="BG179" s="192">
        <f t="shared" si="16"/>
        <v>0</v>
      </c>
      <c r="BH179" s="192">
        <f t="shared" si="17"/>
        <v>0</v>
      </c>
      <c r="BI179" s="192">
        <f t="shared" si="18"/>
        <v>0</v>
      </c>
      <c r="BJ179" s="18" t="s">
        <v>79</v>
      </c>
      <c r="BK179" s="192">
        <f t="shared" si="19"/>
        <v>0</v>
      </c>
      <c r="BL179" s="18" t="s">
        <v>146</v>
      </c>
      <c r="BM179" s="191" t="s">
        <v>843</v>
      </c>
    </row>
    <row r="180" spans="1:65" s="2" customFormat="1" ht="66.75" customHeight="1">
      <c r="A180" s="32"/>
      <c r="B180" s="33"/>
      <c r="C180" s="181" t="s">
        <v>551</v>
      </c>
      <c r="D180" s="181" t="s">
        <v>142</v>
      </c>
      <c r="E180" s="182" t="s">
        <v>2918</v>
      </c>
      <c r="F180" s="183" t="s">
        <v>2919</v>
      </c>
      <c r="G180" s="184" t="s">
        <v>2307</v>
      </c>
      <c r="H180" s="185">
        <v>2</v>
      </c>
      <c r="I180" s="257"/>
      <c r="J180" s="186">
        <f t="shared" si="10"/>
        <v>0</v>
      </c>
      <c r="K180" s="183" t="s">
        <v>1</v>
      </c>
      <c r="L180" s="37"/>
      <c r="M180" s="187" t="s">
        <v>1</v>
      </c>
      <c r="N180" s="188" t="s">
        <v>36</v>
      </c>
      <c r="O180" s="189">
        <v>0</v>
      </c>
      <c r="P180" s="189">
        <f t="shared" si="11"/>
        <v>0</v>
      </c>
      <c r="Q180" s="189">
        <v>0</v>
      </c>
      <c r="R180" s="189">
        <f t="shared" si="12"/>
        <v>0</v>
      </c>
      <c r="S180" s="189">
        <v>0</v>
      </c>
      <c r="T180" s="190">
        <f t="shared" si="1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1" t="s">
        <v>146</v>
      </c>
      <c r="AT180" s="191" t="s">
        <v>142</v>
      </c>
      <c r="AU180" s="191" t="s">
        <v>79</v>
      </c>
      <c r="AY180" s="18" t="s">
        <v>141</v>
      </c>
      <c r="BE180" s="192">
        <f t="shared" si="14"/>
        <v>0</v>
      </c>
      <c r="BF180" s="192">
        <f t="shared" si="15"/>
        <v>0</v>
      </c>
      <c r="BG180" s="192">
        <f t="shared" si="16"/>
        <v>0</v>
      </c>
      <c r="BH180" s="192">
        <f t="shared" si="17"/>
        <v>0</v>
      </c>
      <c r="BI180" s="192">
        <f t="shared" si="18"/>
        <v>0</v>
      </c>
      <c r="BJ180" s="18" t="s">
        <v>79</v>
      </c>
      <c r="BK180" s="192">
        <f t="shared" si="19"/>
        <v>0</v>
      </c>
      <c r="BL180" s="18" t="s">
        <v>146</v>
      </c>
      <c r="BM180" s="191" t="s">
        <v>862</v>
      </c>
    </row>
    <row r="181" spans="1:65" s="2" customFormat="1" ht="16.5" customHeight="1">
      <c r="A181" s="32"/>
      <c r="B181" s="33"/>
      <c r="C181" s="181" t="s">
        <v>556</v>
      </c>
      <c r="D181" s="181" t="s">
        <v>142</v>
      </c>
      <c r="E181" s="182" t="s">
        <v>2920</v>
      </c>
      <c r="F181" s="183" t="s">
        <v>2921</v>
      </c>
      <c r="G181" s="184" t="s">
        <v>2307</v>
      </c>
      <c r="H181" s="185">
        <v>25</v>
      </c>
      <c r="I181" s="257"/>
      <c r="J181" s="186">
        <f t="shared" si="10"/>
        <v>0</v>
      </c>
      <c r="K181" s="183" t="s">
        <v>1</v>
      </c>
      <c r="L181" s="37"/>
      <c r="M181" s="187" t="s">
        <v>1</v>
      </c>
      <c r="N181" s="188" t="s">
        <v>36</v>
      </c>
      <c r="O181" s="189">
        <v>0</v>
      </c>
      <c r="P181" s="189">
        <f t="shared" si="11"/>
        <v>0</v>
      </c>
      <c r="Q181" s="189">
        <v>0</v>
      </c>
      <c r="R181" s="189">
        <f t="shared" si="12"/>
        <v>0</v>
      </c>
      <c r="S181" s="189">
        <v>0</v>
      </c>
      <c r="T181" s="190">
        <f t="shared" si="1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1" t="s">
        <v>146</v>
      </c>
      <c r="AT181" s="191" t="s">
        <v>142</v>
      </c>
      <c r="AU181" s="191" t="s">
        <v>79</v>
      </c>
      <c r="AY181" s="18" t="s">
        <v>141</v>
      </c>
      <c r="BE181" s="192">
        <f t="shared" si="14"/>
        <v>0</v>
      </c>
      <c r="BF181" s="192">
        <f t="shared" si="15"/>
        <v>0</v>
      </c>
      <c r="BG181" s="192">
        <f t="shared" si="16"/>
        <v>0</v>
      </c>
      <c r="BH181" s="192">
        <f t="shared" si="17"/>
        <v>0</v>
      </c>
      <c r="BI181" s="192">
        <f t="shared" si="18"/>
        <v>0</v>
      </c>
      <c r="BJ181" s="18" t="s">
        <v>79</v>
      </c>
      <c r="BK181" s="192">
        <f t="shared" si="19"/>
        <v>0</v>
      </c>
      <c r="BL181" s="18" t="s">
        <v>146</v>
      </c>
      <c r="BM181" s="191" t="s">
        <v>872</v>
      </c>
    </row>
    <row r="182" spans="1:65" s="2" customFormat="1" ht="16.5" customHeight="1">
      <c r="A182" s="32"/>
      <c r="B182" s="33"/>
      <c r="C182" s="181" t="s">
        <v>562</v>
      </c>
      <c r="D182" s="181" t="s">
        <v>142</v>
      </c>
      <c r="E182" s="182" t="s">
        <v>2922</v>
      </c>
      <c r="F182" s="183" t="s">
        <v>2923</v>
      </c>
      <c r="G182" s="184" t="s">
        <v>2307</v>
      </c>
      <c r="H182" s="185">
        <v>1</v>
      </c>
      <c r="I182" s="257"/>
      <c r="J182" s="186">
        <f t="shared" si="10"/>
        <v>0</v>
      </c>
      <c r="K182" s="183" t="s">
        <v>1</v>
      </c>
      <c r="L182" s="37"/>
      <c r="M182" s="187" t="s">
        <v>1</v>
      </c>
      <c r="N182" s="188" t="s">
        <v>36</v>
      </c>
      <c r="O182" s="189">
        <v>0</v>
      </c>
      <c r="P182" s="189">
        <f t="shared" si="11"/>
        <v>0</v>
      </c>
      <c r="Q182" s="189">
        <v>0</v>
      </c>
      <c r="R182" s="189">
        <f t="shared" si="12"/>
        <v>0</v>
      </c>
      <c r="S182" s="189">
        <v>0</v>
      </c>
      <c r="T182" s="190">
        <f t="shared" si="1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1" t="s">
        <v>146</v>
      </c>
      <c r="AT182" s="191" t="s">
        <v>142</v>
      </c>
      <c r="AU182" s="191" t="s">
        <v>79</v>
      </c>
      <c r="AY182" s="18" t="s">
        <v>141</v>
      </c>
      <c r="BE182" s="192">
        <f t="shared" si="14"/>
        <v>0</v>
      </c>
      <c r="BF182" s="192">
        <f t="shared" si="15"/>
        <v>0</v>
      </c>
      <c r="BG182" s="192">
        <f t="shared" si="16"/>
        <v>0</v>
      </c>
      <c r="BH182" s="192">
        <f t="shared" si="17"/>
        <v>0</v>
      </c>
      <c r="BI182" s="192">
        <f t="shared" si="18"/>
        <v>0</v>
      </c>
      <c r="BJ182" s="18" t="s">
        <v>79</v>
      </c>
      <c r="BK182" s="192">
        <f t="shared" si="19"/>
        <v>0</v>
      </c>
      <c r="BL182" s="18" t="s">
        <v>146</v>
      </c>
      <c r="BM182" s="191" t="s">
        <v>895</v>
      </c>
    </row>
    <row r="183" spans="1:65" s="2" customFormat="1" ht="16.5" customHeight="1">
      <c r="A183" s="32"/>
      <c r="B183" s="33"/>
      <c r="C183" s="181" t="s">
        <v>566</v>
      </c>
      <c r="D183" s="181" t="s">
        <v>142</v>
      </c>
      <c r="E183" s="182" t="s">
        <v>2924</v>
      </c>
      <c r="F183" s="183" t="s">
        <v>2925</v>
      </c>
      <c r="G183" s="184" t="s">
        <v>2307</v>
      </c>
      <c r="H183" s="185">
        <v>2</v>
      </c>
      <c r="I183" s="257"/>
      <c r="J183" s="186">
        <f t="shared" si="10"/>
        <v>0</v>
      </c>
      <c r="K183" s="183" t="s">
        <v>1</v>
      </c>
      <c r="L183" s="37"/>
      <c r="M183" s="187" t="s">
        <v>1</v>
      </c>
      <c r="N183" s="188" t="s">
        <v>36</v>
      </c>
      <c r="O183" s="189">
        <v>0</v>
      </c>
      <c r="P183" s="189">
        <f t="shared" si="11"/>
        <v>0</v>
      </c>
      <c r="Q183" s="189">
        <v>0</v>
      </c>
      <c r="R183" s="189">
        <f t="shared" si="12"/>
        <v>0</v>
      </c>
      <c r="S183" s="189">
        <v>0</v>
      </c>
      <c r="T183" s="190">
        <f t="shared" si="1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1" t="s">
        <v>146</v>
      </c>
      <c r="AT183" s="191" t="s">
        <v>142</v>
      </c>
      <c r="AU183" s="191" t="s">
        <v>79</v>
      </c>
      <c r="AY183" s="18" t="s">
        <v>141</v>
      </c>
      <c r="BE183" s="192">
        <f t="shared" si="14"/>
        <v>0</v>
      </c>
      <c r="BF183" s="192">
        <f t="shared" si="15"/>
        <v>0</v>
      </c>
      <c r="BG183" s="192">
        <f t="shared" si="16"/>
        <v>0</v>
      </c>
      <c r="BH183" s="192">
        <f t="shared" si="17"/>
        <v>0</v>
      </c>
      <c r="BI183" s="192">
        <f t="shared" si="18"/>
        <v>0</v>
      </c>
      <c r="BJ183" s="18" t="s">
        <v>79</v>
      </c>
      <c r="BK183" s="192">
        <f t="shared" si="19"/>
        <v>0</v>
      </c>
      <c r="BL183" s="18" t="s">
        <v>146</v>
      </c>
      <c r="BM183" s="191" t="s">
        <v>908</v>
      </c>
    </row>
    <row r="184" spans="1:65" s="2" customFormat="1" ht="21.75" customHeight="1">
      <c r="A184" s="32"/>
      <c r="B184" s="33"/>
      <c r="C184" s="181" t="s">
        <v>573</v>
      </c>
      <c r="D184" s="181" t="s">
        <v>142</v>
      </c>
      <c r="E184" s="182" t="s">
        <v>2926</v>
      </c>
      <c r="F184" s="183" t="s">
        <v>2927</v>
      </c>
      <c r="G184" s="184" t="s">
        <v>249</v>
      </c>
      <c r="H184" s="185">
        <v>2</v>
      </c>
      <c r="I184" s="257"/>
      <c r="J184" s="186">
        <f t="shared" si="10"/>
        <v>0</v>
      </c>
      <c r="K184" s="183" t="s">
        <v>1</v>
      </c>
      <c r="L184" s="37"/>
      <c r="M184" s="187" t="s">
        <v>1</v>
      </c>
      <c r="N184" s="188" t="s">
        <v>36</v>
      </c>
      <c r="O184" s="189">
        <v>0</v>
      </c>
      <c r="P184" s="189">
        <f t="shared" si="11"/>
        <v>0</v>
      </c>
      <c r="Q184" s="189">
        <v>0</v>
      </c>
      <c r="R184" s="189">
        <f t="shared" si="12"/>
        <v>0</v>
      </c>
      <c r="S184" s="189">
        <v>0</v>
      </c>
      <c r="T184" s="190">
        <f t="shared" si="1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1" t="s">
        <v>146</v>
      </c>
      <c r="AT184" s="191" t="s">
        <v>142</v>
      </c>
      <c r="AU184" s="191" t="s">
        <v>79</v>
      </c>
      <c r="AY184" s="18" t="s">
        <v>141</v>
      </c>
      <c r="BE184" s="192">
        <f t="shared" si="14"/>
        <v>0</v>
      </c>
      <c r="BF184" s="192">
        <f t="shared" si="15"/>
        <v>0</v>
      </c>
      <c r="BG184" s="192">
        <f t="shared" si="16"/>
        <v>0</v>
      </c>
      <c r="BH184" s="192">
        <f t="shared" si="17"/>
        <v>0</v>
      </c>
      <c r="BI184" s="192">
        <f t="shared" si="18"/>
        <v>0</v>
      </c>
      <c r="BJ184" s="18" t="s">
        <v>79</v>
      </c>
      <c r="BK184" s="192">
        <f t="shared" si="19"/>
        <v>0</v>
      </c>
      <c r="BL184" s="18" t="s">
        <v>146</v>
      </c>
      <c r="BM184" s="191" t="s">
        <v>918</v>
      </c>
    </row>
    <row r="185" spans="1:65" s="12" customFormat="1" ht="25.9" customHeight="1">
      <c r="B185" s="168"/>
      <c r="C185" s="169"/>
      <c r="D185" s="170" t="s">
        <v>70</v>
      </c>
      <c r="E185" s="171" t="s">
        <v>2352</v>
      </c>
      <c r="F185" s="171" t="s">
        <v>2928</v>
      </c>
      <c r="G185" s="169"/>
      <c r="H185" s="169"/>
      <c r="I185" s="169"/>
      <c r="J185" s="172">
        <f>BK185</f>
        <v>0</v>
      </c>
      <c r="K185" s="169"/>
      <c r="L185" s="173"/>
      <c r="M185" s="174"/>
      <c r="N185" s="175"/>
      <c r="O185" s="175"/>
      <c r="P185" s="176">
        <f>SUM(P186:P192)</f>
        <v>0</v>
      </c>
      <c r="Q185" s="175"/>
      <c r="R185" s="176">
        <f>SUM(R186:R192)</f>
        <v>0</v>
      </c>
      <c r="S185" s="175"/>
      <c r="T185" s="177">
        <f>SUM(T186:T192)</f>
        <v>0</v>
      </c>
      <c r="AR185" s="178" t="s">
        <v>79</v>
      </c>
      <c r="AT185" s="179" t="s">
        <v>70</v>
      </c>
      <c r="AU185" s="179" t="s">
        <v>71</v>
      </c>
      <c r="AY185" s="178" t="s">
        <v>141</v>
      </c>
      <c r="BK185" s="180">
        <f>SUM(BK186:BK192)</f>
        <v>0</v>
      </c>
    </row>
    <row r="186" spans="1:65" s="2" customFormat="1" ht="33" customHeight="1">
      <c r="A186" s="32"/>
      <c r="B186" s="33"/>
      <c r="C186" s="181" t="s">
        <v>577</v>
      </c>
      <c r="D186" s="181" t="s">
        <v>142</v>
      </c>
      <c r="E186" s="182" t="s">
        <v>2929</v>
      </c>
      <c r="F186" s="183" t="s">
        <v>2930</v>
      </c>
      <c r="G186" s="184" t="s">
        <v>2307</v>
      </c>
      <c r="H186" s="185">
        <v>1</v>
      </c>
      <c r="I186" s="257"/>
      <c r="J186" s="186">
        <f t="shared" ref="J186:J192" si="20">ROUND(I186*H186,2)</f>
        <v>0</v>
      </c>
      <c r="K186" s="183" t="s">
        <v>1</v>
      </c>
      <c r="L186" s="37"/>
      <c r="M186" s="187" t="s">
        <v>1</v>
      </c>
      <c r="N186" s="188" t="s">
        <v>36</v>
      </c>
      <c r="O186" s="189">
        <v>0</v>
      </c>
      <c r="P186" s="189">
        <f t="shared" ref="P186:P192" si="21">O186*H186</f>
        <v>0</v>
      </c>
      <c r="Q186" s="189">
        <v>0</v>
      </c>
      <c r="R186" s="189">
        <f t="shared" ref="R186:R192" si="22">Q186*H186</f>
        <v>0</v>
      </c>
      <c r="S186" s="189">
        <v>0</v>
      </c>
      <c r="T186" s="190">
        <f t="shared" ref="T186:T192" si="23"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1" t="s">
        <v>146</v>
      </c>
      <c r="AT186" s="191" t="s">
        <v>142</v>
      </c>
      <c r="AU186" s="191" t="s">
        <v>79</v>
      </c>
      <c r="AY186" s="18" t="s">
        <v>141</v>
      </c>
      <c r="BE186" s="192">
        <f t="shared" ref="BE186:BE192" si="24">IF(N186="základní",J186,0)</f>
        <v>0</v>
      </c>
      <c r="BF186" s="192">
        <f t="shared" ref="BF186:BF192" si="25">IF(N186="snížená",J186,0)</f>
        <v>0</v>
      </c>
      <c r="BG186" s="192">
        <f t="shared" ref="BG186:BG192" si="26">IF(N186="zákl. přenesená",J186,0)</f>
        <v>0</v>
      </c>
      <c r="BH186" s="192">
        <f t="shared" ref="BH186:BH192" si="27">IF(N186="sníž. přenesená",J186,0)</f>
        <v>0</v>
      </c>
      <c r="BI186" s="192">
        <f t="shared" ref="BI186:BI192" si="28">IF(N186="nulová",J186,0)</f>
        <v>0</v>
      </c>
      <c r="BJ186" s="18" t="s">
        <v>79</v>
      </c>
      <c r="BK186" s="192">
        <f t="shared" ref="BK186:BK192" si="29">ROUND(I186*H186,2)</f>
        <v>0</v>
      </c>
      <c r="BL186" s="18" t="s">
        <v>146</v>
      </c>
      <c r="BM186" s="191" t="s">
        <v>930</v>
      </c>
    </row>
    <row r="187" spans="1:65" s="2" customFormat="1" ht="16.5" customHeight="1">
      <c r="A187" s="32"/>
      <c r="B187" s="33"/>
      <c r="C187" s="181" t="s">
        <v>588</v>
      </c>
      <c r="D187" s="181" t="s">
        <v>142</v>
      </c>
      <c r="E187" s="182" t="s">
        <v>2931</v>
      </c>
      <c r="F187" s="183" t="s">
        <v>2932</v>
      </c>
      <c r="G187" s="184" t="s">
        <v>2307</v>
      </c>
      <c r="H187" s="185">
        <v>1</v>
      </c>
      <c r="I187" s="257"/>
      <c r="J187" s="186">
        <f t="shared" si="20"/>
        <v>0</v>
      </c>
      <c r="K187" s="183" t="s">
        <v>1</v>
      </c>
      <c r="L187" s="37"/>
      <c r="M187" s="187" t="s">
        <v>1</v>
      </c>
      <c r="N187" s="188" t="s">
        <v>36</v>
      </c>
      <c r="O187" s="189">
        <v>0</v>
      </c>
      <c r="P187" s="189">
        <f t="shared" si="21"/>
        <v>0</v>
      </c>
      <c r="Q187" s="189">
        <v>0</v>
      </c>
      <c r="R187" s="189">
        <f t="shared" si="22"/>
        <v>0</v>
      </c>
      <c r="S187" s="189">
        <v>0</v>
      </c>
      <c r="T187" s="190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1" t="s">
        <v>146</v>
      </c>
      <c r="AT187" s="191" t="s">
        <v>142</v>
      </c>
      <c r="AU187" s="191" t="s">
        <v>79</v>
      </c>
      <c r="AY187" s="18" t="s">
        <v>141</v>
      </c>
      <c r="BE187" s="192">
        <f t="shared" si="24"/>
        <v>0</v>
      </c>
      <c r="BF187" s="192">
        <f t="shared" si="25"/>
        <v>0</v>
      </c>
      <c r="BG187" s="192">
        <f t="shared" si="26"/>
        <v>0</v>
      </c>
      <c r="BH187" s="192">
        <f t="shared" si="27"/>
        <v>0</v>
      </c>
      <c r="BI187" s="192">
        <f t="shared" si="28"/>
        <v>0</v>
      </c>
      <c r="BJ187" s="18" t="s">
        <v>79</v>
      </c>
      <c r="BK187" s="192">
        <f t="shared" si="29"/>
        <v>0</v>
      </c>
      <c r="BL187" s="18" t="s">
        <v>146</v>
      </c>
      <c r="BM187" s="191" t="s">
        <v>941</v>
      </c>
    </row>
    <row r="188" spans="1:65" s="2" customFormat="1" ht="16.5" customHeight="1">
      <c r="A188" s="32"/>
      <c r="B188" s="33"/>
      <c r="C188" s="181" t="s">
        <v>593</v>
      </c>
      <c r="D188" s="181" t="s">
        <v>142</v>
      </c>
      <c r="E188" s="182" t="s">
        <v>2933</v>
      </c>
      <c r="F188" s="183" t="s">
        <v>2934</v>
      </c>
      <c r="G188" s="184" t="s">
        <v>2307</v>
      </c>
      <c r="H188" s="185">
        <v>1</v>
      </c>
      <c r="I188" s="257"/>
      <c r="J188" s="186">
        <f t="shared" si="20"/>
        <v>0</v>
      </c>
      <c r="K188" s="183" t="s">
        <v>1</v>
      </c>
      <c r="L188" s="37"/>
      <c r="M188" s="187" t="s">
        <v>1</v>
      </c>
      <c r="N188" s="188" t="s">
        <v>36</v>
      </c>
      <c r="O188" s="189">
        <v>0</v>
      </c>
      <c r="P188" s="189">
        <f t="shared" si="21"/>
        <v>0</v>
      </c>
      <c r="Q188" s="189">
        <v>0</v>
      </c>
      <c r="R188" s="189">
        <f t="shared" si="22"/>
        <v>0</v>
      </c>
      <c r="S188" s="189">
        <v>0</v>
      </c>
      <c r="T188" s="190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1" t="s">
        <v>146</v>
      </c>
      <c r="AT188" s="191" t="s">
        <v>142</v>
      </c>
      <c r="AU188" s="191" t="s">
        <v>79</v>
      </c>
      <c r="AY188" s="18" t="s">
        <v>141</v>
      </c>
      <c r="BE188" s="192">
        <f t="shared" si="24"/>
        <v>0</v>
      </c>
      <c r="BF188" s="192">
        <f t="shared" si="25"/>
        <v>0</v>
      </c>
      <c r="BG188" s="192">
        <f t="shared" si="26"/>
        <v>0</v>
      </c>
      <c r="BH188" s="192">
        <f t="shared" si="27"/>
        <v>0</v>
      </c>
      <c r="BI188" s="192">
        <f t="shared" si="28"/>
        <v>0</v>
      </c>
      <c r="BJ188" s="18" t="s">
        <v>79</v>
      </c>
      <c r="BK188" s="192">
        <f t="shared" si="29"/>
        <v>0</v>
      </c>
      <c r="BL188" s="18" t="s">
        <v>146</v>
      </c>
      <c r="BM188" s="191" t="s">
        <v>950</v>
      </c>
    </row>
    <row r="189" spans="1:65" s="2" customFormat="1" ht="16.5" customHeight="1">
      <c r="A189" s="32"/>
      <c r="B189" s="33"/>
      <c r="C189" s="181" t="s">
        <v>599</v>
      </c>
      <c r="D189" s="181" t="s">
        <v>142</v>
      </c>
      <c r="E189" s="182" t="s">
        <v>2935</v>
      </c>
      <c r="F189" s="183" t="s">
        <v>2936</v>
      </c>
      <c r="G189" s="184" t="s">
        <v>2307</v>
      </c>
      <c r="H189" s="185">
        <v>1</v>
      </c>
      <c r="I189" s="257"/>
      <c r="J189" s="186">
        <f t="shared" si="20"/>
        <v>0</v>
      </c>
      <c r="K189" s="183" t="s">
        <v>1</v>
      </c>
      <c r="L189" s="37"/>
      <c r="M189" s="187" t="s">
        <v>1</v>
      </c>
      <c r="N189" s="188" t="s">
        <v>36</v>
      </c>
      <c r="O189" s="189">
        <v>0</v>
      </c>
      <c r="P189" s="189">
        <f t="shared" si="21"/>
        <v>0</v>
      </c>
      <c r="Q189" s="189">
        <v>0</v>
      </c>
      <c r="R189" s="189">
        <f t="shared" si="22"/>
        <v>0</v>
      </c>
      <c r="S189" s="189">
        <v>0</v>
      </c>
      <c r="T189" s="190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1" t="s">
        <v>146</v>
      </c>
      <c r="AT189" s="191" t="s">
        <v>142</v>
      </c>
      <c r="AU189" s="191" t="s">
        <v>79</v>
      </c>
      <c r="AY189" s="18" t="s">
        <v>141</v>
      </c>
      <c r="BE189" s="192">
        <f t="shared" si="24"/>
        <v>0</v>
      </c>
      <c r="BF189" s="192">
        <f t="shared" si="25"/>
        <v>0</v>
      </c>
      <c r="BG189" s="192">
        <f t="shared" si="26"/>
        <v>0</v>
      </c>
      <c r="BH189" s="192">
        <f t="shared" si="27"/>
        <v>0</v>
      </c>
      <c r="BI189" s="192">
        <f t="shared" si="28"/>
        <v>0</v>
      </c>
      <c r="BJ189" s="18" t="s">
        <v>79</v>
      </c>
      <c r="BK189" s="192">
        <f t="shared" si="29"/>
        <v>0</v>
      </c>
      <c r="BL189" s="18" t="s">
        <v>146</v>
      </c>
      <c r="BM189" s="191" t="s">
        <v>959</v>
      </c>
    </row>
    <row r="190" spans="1:65" s="2" customFormat="1" ht="16.5" customHeight="1">
      <c r="A190" s="32"/>
      <c r="B190" s="33"/>
      <c r="C190" s="181" t="s">
        <v>252</v>
      </c>
      <c r="D190" s="181" t="s">
        <v>142</v>
      </c>
      <c r="E190" s="182" t="s">
        <v>2937</v>
      </c>
      <c r="F190" s="183" t="s">
        <v>2938</v>
      </c>
      <c r="G190" s="184" t="s">
        <v>2307</v>
      </c>
      <c r="H190" s="185">
        <v>1</v>
      </c>
      <c r="I190" s="257"/>
      <c r="J190" s="186">
        <f t="shared" si="20"/>
        <v>0</v>
      </c>
      <c r="K190" s="183" t="s">
        <v>1</v>
      </c>
      <c r="L190" s="37"/>
      <c r="M190" s="187" t="s">
        <v>1</v>
      </c>
      <c r="N190" s="188" t="s">
        <v>36</v>
      </c>
      <c r="O190" s="189">
        <v>0</v>
      </c>
      <c r="P190" s="189">
        <f t="shared" si="21"/>
        <v>0</v>
      </c>
      <c r="Q190" s="189">
        <v>0</v>
      </c>
      <c r="R190" s="189">
        <f t="shared" si="22"/>
        <v>0</v>
      </c>
      <c r="S190" s="189">
        <v>0</v>
      </c>
      <c r="T190" s="190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1" t="s">
        <v>146</v>
      </c>
      <c r="AT190" s="191" t="s">
        <v>142</v>
      </c>
      <c r="AU190" s="191" t="s">
        <v>79</v>
      </c>
      <c r="AY190" s="18" t="s">
        <v>141</v>
      </c>
      <c r="BE190" s="192">
        <f t="shared" si="24"/>
        <v>0</v>
      </c>
      <c r="BF190" s="192">
        <f t="shared" si="25"/>
        <v>0</v>
      </c>
      <c r="BG190" s="192">
        <f t="shared" si="26"/>
        <v>0</v>
      </c>
      <c r="BH190" s="192">
        <f t="shared" si="27"/>
        <v>0</v>
      </c>
      <c r="BI190" s="192">
        <f t="shared" si="28"/>
        <v>0</v>
      </c>
      <c r="BJ190" s="18" t="s">
        <v>79</v>
      </c>
      <c r="BK190" s="192">
        <f t="shared" si="29"/>
        <v>0</v>
      </c>
      <c r="BL190" s="18" t="s">
        <v>146</v>
      </c>
      <c r="BM190" s="191" t="s">
        <v>838</v>
      </c>
    </row>
    <row r="191" spans="1:65" s="2" customFormat="1" ht="21.75" customHeight="1">
      <c r="A191" s="32"/>
      <c r="B191" s="33"/>
      <c r="C191" s="181" t="s">
        <v>608</v>
      </c>
      <c r="D191" s="181" t="s">
        <v>142</v>
      </c>
      <c r="E191" s="182" t="s">
        <v>2939</v>
      </c>
      <c r="F191" s="183" t="s">
        <v>2940</v>
      </c>
      <c r="G191" s="184" t="s">
        <v>2307</v>
      </c>
      <c r="H191" s="185">
        <v>1</v>
      </c>
      <c r="I191" s="257"/>
      <c r="J191" s="186">
        <f t="shared" si="20"/>
        <v>0</v>
      </c>
      <c r="K191" s="183" t="s">
        <v>1</v>
      </c>
      <c r="L191" s="37"/>
      <c r="M191" s="187" t="s">
        <v>1</v>
      </c>
      <c r="N191" s="188" t="s">
        <v>36</v>
      </c>
      <c r="O191" s="189">
        <v>0</v>
      </c>
      <c r="P191" s="189">
        <f t="shared" si="21"/>
        <v>0</v>
      </c>
      <c r="Q191" s="189">
        <v>0</v>
      </c>
      <c r="R191" s="189">
        <f t="shared" si="22"/>
        <v>0</v>
      </c>
      <c r="S191" s="189">
        <v>0</v>
      </c>
      <c r="T191" s="190">
        <f t="shared" si="2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1" t="s">
        <v>146</v>
      </c>
      <c r="AT191" s="191" t="s">
        <v>142</v>
      </c>
      <c r="AU191" s="191" t="s">
        <v>79</v>
      </c>
      <c r="AY191" s="18" t="s">
        <v>141</v>
      </c>
      <c r="BE191" s="192">
        <f t="shared" si="24"/>
        <v>0</v>
      </c>
      <c r="BF191" s="192">
        <f t="shared" si="25"/>
        <v>0</v>
      </c>
      <c r="BG191" s="192">
        <f t="shared" si="26"/>
        <v>0</v>
      </c>
      <c r="BH191" s="192">
        <f t="shared" si="27"/>
        <v>0</v>
      </c>
      <c r="BI191" s="192">
        <f t="shared" si="28"/>
        <v>0</v>
      </c>
      <c r="BJ191" s="18" t="s">
        <v>79</v>
      </c>
      <c r="BK191" s="192">
        <f t="shared" si="29"/>
        <v>0</v>
      </c>
      <c r="BL191" s="18" t="s">
        <v>146</v>
      </c>
      <c r="BM191" s="191" t="s">
        <v>995</v>
      </c>
    </row>
    <row r="192" spans="1:65" s="2" customFormat="1" ht="16.5" customHeight="1">
      <c r="A192" s="32"/>
      <c r="B192" s="33"/>
      <c r="C192" s="181" t="s">
        <v>633</v>
      </c>
      <c r="D192" s="181" t="s">
        <v>142</v>
      </c>
      <c r="E192" s="182" t="s">
        <v>2941</v>
      </c>
      <c r="F192" s="183" t="s">
        <v>2942</v>
      </c>
      <c r="G192" s="184" t="s">
        <v>2307</v>
      </c>
      <c r="H192" s="185">
        <v>1</v>
      </c>
      <c r="I192" s="257"/>
      <c r="J192" s="186">
        <f t="shared" si="20"/>
        <v>0</v>
      </c>
      <c r="K192" s="183" t="s">
        <v>1</v>
      </c>
      <c r="L192" s="37"/>
      <c r="M192" s="187" t="s">
        <v>1</v>
      </c>
      <c r="N192" s="188" t="s">
        <v>36</v>
      </c>
      <c r="O192" s="189">
        <v>0</v>
      </c>
      <c r="P192" s="189">
        <f t="shared" si="21"/>
        <v>0</v>
      </c>
      <c r="Q192" s="189">
        <v>0</v>
      </c>
      <c r="R192" s="189">
        <f t="shared" si="22"/>
        <v>0</v>
      </c>
      <c r="S192" s="189">
        <v>0</v>
      </c>
      <c r="T192" s="190">
        <f t="shared" si="2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1" t="s">
        <v>146</v>
      </c>
      <c r="AT192" s="191" t="s">
        <v>142</v>
      </c>
      <c r="AU192" s="191" t="s">
        <v>79</v>
      </c>
      <c r="AY192" s="18" t="s">
        <v>141</v>
      </c>
      <c r="BE192" s="192">
        <f t="shared" si="24"/>
        <v>0</v>
      </c>
      <c r="BF192" s="192">
        <f t="shared" si="25"/>
        <v>0</v>
      </c>
      <c r="BG192" s="192">
        <f t="shared" si="26"/>
        <v>0</v>
      </c>
      <c r="BH192" s="192">
        <f t="shared" si="27"/>
        <v>0</v>
      </c>
      <c r="BI192" s="192">
        <f t="shared" si="28"/>
        <v>0</v>
      </c>
      <c r="BJ192" s="18" t="s">
        <v>79</v>
      </c>
      <c r="BK192" s="192">
        <f t="shared" si="29"/>
        <v>0</v>
      </c>
      <c r="BL192" s="18" t="s">
        <v>146</v>
      </c>
      <c r="BM192" s="191" t="s">
        <v>1008</v>
      </c>
    </row>
    <row r="193" spans="1:65" s="12" customFormat="1" ht="25.9" customHeight="1">
      <c r="B193" s="168"/>
      <c r="C193" s="169"/>
      <c r="D193" s="170" t="s">
        <v>70</v>
      </c>
      <c r="E193" s="171" t="s">
        <v>2354</v>
      </c>
      <c r="F193" s="171" t="s">
        <v>2943</v>
      </c>
      <c r="G193" s="169"/>
      <c r="H193" s="169"/>
      <c r="I193" s="169"/>
      <c r="J193" s="172">
        <f>BK193</f>
        <v>0</v>
      </c>
      <c r="K193" s="169"/>
      <c r="L193" s="173"/>
      <c r="M193" s="174"/>
      <c r="N193" s="175"/>
      <c r="O193" s="175"/>
      <c r="P193" s="176">
        <f>SUM(P194:P200)</f>
        <v>0</v>
      </c>
      <c r="Q193" s="175"/>
      <c r="R193" s="176">
        <f>SUM(R194:R200)</f>
        <v>0</v>
      </c>
      <c r="S193" s="175"/>
      <c r="T193" s="177">
        <f>SUM(T194:T200)</f>
        <v>0</v>
      </c>
      <c r="AR193" s="178" t="s">
        <v>79</v>
      </c>
      <c r="AT193" s="179" t="s">
        <v>70</v>
      </c>
      <c r="AU193" s="179" t="s">
        <v>71</v>
      </c>
      <c r="AY193" s="178" t="s">
        <v>141</v>
      </c>
      <c r="BK193" s="180">
        <f>SUM(BK194:BK200)</f>
        <v>0</v>
      </c>
    </row>
    <row r="194" spans="1:65" s="2" customFormat="1" ht="16.5" customHeight="1">
      <c r="A194" s="32"/>
      <c r="B194" s="33"/>
      <c r="C194" s="181" t="s">
        <v>643</v>
      </c>
      <c r="D194" s="181" t="s">
        <v>142</v>
      </c>
      <c r="E194" s="182" t="s">
        <v>2944</v>
      </c>
      <c r="F194" s="183" t="s">
        <v>2945</v>
      </c>
      <c r="G194" s="184" t="s">
        <v>2307</v>
      </c>
      <c r="H194" s="185">
        <v>80</v>
      </c>
      <c r="I194" s="257"/>
      <c r="J194" s="186">
        <f t="shared" ref="J194:J200" si="30">ROUND(I194*H194,2)</f>
        <v>0</v>
      </c>
      <c r="K194" s="183" t="s">
        <v>1</v>
      </c>
      <c r="L194" s="37"/>
      <c r="M194" s="187" t="s">
        <v>1</v>
      </c>
      <c r="N194" s="188" t="s">
        <v>36</v>
      </c>
      <c r="O194" s="189">
        <v>0</v>
      </c>
      <c r="P194" s="189">
        <f t="shared" ref="P194:P200" si="31">O194*H194</f>
        <v>0</v>
      </c>
      <c r="Q194" s="189">
        <v>0</v>
      </c>
      <c r="R194" s="189">
        <f t="shared" ref="R194:R200" si="32">Q194*H194</f>
        <v>0</v>
      </c>
      <c r="S194" s="189">
        <v>0</v>
      </c>
      <c r="T194" s="190">
        <f t="shared" ref="T194:T200" si="33"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1" t="s">
        <v>146</v>
      </c>
      <c r="AT194" s="191" t="s">
        <v>142</v>
      </c>
      <c r="AU194" s="191" t="s">
        <v>79</v>
      </c>
      <c r="AY194" s="18" t="s">
        <v>141</v>
      </c>
      <c r="BE194" s="192">
        <f t="shared" ref="BE194:BE200" si="34">IF(N194="základní",J194,0)</f>
        <v>0</v>
      </c>
      <c r="BF194" s="192">
        <f t="shared" ref="BF194:BF200" si="35">IF(N194="snížená",J194,0)</f>
        <v>0</v>
      </c>
      <c r="BG194" s="192">
        <f t="shared" ref="BG194:BG200" si="36">IF(N194="zákl. přenesená",J194,0)</f>
        <v>0</v>
      </c>
      <c r="BH194" s="192">
        <f t="shared" ref="BH194:BH200" si="37">IF(N194="sníž. přenesená",J194,0)</f>
        <v>0</v>
      </c>
      <c r="BI194" s="192">
        <f t="shared" ref="BI194:BI200" si="38">IF(N194="nulová",J194,0)</f>
        <v>0</v>
      </c>
      <c r="BJ194" s="18" t="s">
        <v>79</v>
      </c>
      <c r="BK194" s="192">
        <f t="shared" ref="BK194:BK200" si="39">ROUND(I194*H194,2)</f>
        <v>0</v>
      </c>
      <c r="BL194" s="18" t="s">
        <v>146</v>
      </c>
      <c r="BM194" s="191" t="s">
        <v>1016</v>
      </c>
    </row>
    <row r="195" spans="1:65" s="2" customFormat="1" ht="16.5" customHeight="1">
      <c r="A195" s="32"/>
      <c r="B195" s="33"/>
      <c r="C195" s="181" t="s">
        <v>648</v>
      </c>
      <c r="D195" s="181" t="s">
        <v>142</v>
      </c>
      <c r="E195" s="182" t="s">
        <v>2946</v>
      </c>
      <c r="F195" s="183" t="s">
        <v>2947</v>
      </c>
      <c r="G195" s="184" t="s">
        <v>2307</v>
      </c>
      <c r="H195" s="185">
        <v>10</v>
      </c>
      <c r="I195" s="257"/>
      <c r="J195" s="186">
        <f t="shared" si="30"/>
        <v>0</v>
      </c>
      <c r="K195" s="183" t="s">
        <v>1</v>
      </c>
      <c r="L195" s="37"/>
      <c r="M195" s="187" t="s">
        <v>1</v>
      </c>
      <c r="N195" s="188" t="s">
        <v>36</v>
      </c>
      <c r="O195" s="189">
        <v>0</v>
      </c>
      <c r="P195" s="189">
        <f t="shared" si="31"/>
        <v>0</v>
      </c>
      <c r="Q195" s="189">
        <v>0</v>
      </c>
      <c r="R195" s="189">
        <f t="shared" si="32"/>
        <v>0</v>
      </c>
      <c r="S195" s="189">
        <v>0</v>
      </c>
      <c r="T195" s="190">
        <f t="shared" si="3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1" t="s">
        <v>146</v>
      </c>
      <c r="AT195" s="191" t="s">
        <v>142</v>
      </c>
      <c r="AU195" s="191" t="s">
        <v>79</v>
      </c>
      <c r="AY195" s="18" t="s">
        <v>141</v>
      </c>
      <c r="BE195" s="192">
        <f t="shared" si="34"/>
        <v>0</v>
      </c>
      <c r="BF195" s="192">
        <f t="shared" si="35"/>
        <v>0</v>
      </c>
      <c r="BG195" s="192">
        <f t="shared" si="36"/>
        <v>0</v>
      </c>
      <c r="BH195" s="192">
        <f t="shared" si="37"/>
        <v>0</v>
      </c>
      <c r="BI195" s="192">
        <f t="shared" si="38"/>
        <v>0</v>
      </c>
      <c r="BJ195" s="18" t="s">
        <v>79</v>
      </c>
      <c r="BK195" s="192">
        <f t="shared" si="39"/>
        <v>0</v>
      </c>
      <c r="BL195" s="18" t="s">
        <v>146</v>
      </c>
      <c r="BM195" s="191" t="s">
        <v>1027</v>
      </c>
    </row>
    <row r="196" spans="1:65" s="2" customFormat="1" ht="16.5" customHeight="1">
      <c r="A196" s="32"/>
      <c r="B196" s="33"/>
      <c r="C196" s="181" t="s">
        <v>653</v>
      </c>
      <c r="D196" s="181" t="s">
        <v>142</v>
      </c>
      <c r="E196" s="182" t="s">
        <v>2948</v>
      </c>
      <c r="F196" s="183" t="s">
        <v>2949</v>
      </c>
      <c r="G196" s="184" t="s">
        <v>2307</v>
      </c>
      <c r="H196" s="185">
        <v>14</v>
      </c>
      <c r="I196" s="257"/>
      <c r="J196" s="186">
        <f t="shared" si="30"/>
        <v>0</v>
      </c>
      <c r="K196" s="183" t="s">
        <v>1</v>
      </c>
      <c r="L196" s="37"/>
      <c r="M196" s="187" t="s">
        <v>1</v>
      </c>
      <c r="N196" s="188" t="s">
        <v>36</v>
      </c>
      <c r="O196" s="189">
        <v>0</v>
      </c>
      <c r="P196" s="189">
        <f t="shared" si="31"/>
        <v>0</v>
      </c>
      <c r="Q196" s="189">
        <v>0</v>
      </c>
      <c r="R196" s="189">
        <f t="shared" si="32"/>
        <v>0</v>
      </c>
      <c r="S196" s="189">
        <v>0</v>
      </c>
      <c r="T196" s="190">
        <f t="shared" si="3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1" t="s">
        <v>146</v>
      </c>
      <c r="AT196" s="191" t="s">
        <v>142</v>
      </c>
      <c r="AU196" s="191" t="s">
        <v>79</v>
      </c>
      <c r="AY196" s="18" t="s">
        <v>141</v>
      </c>
      <c r="BE196" s="192">
        <f t="shared" si="34"/>
        <v>0</v>
      </c>
      <c r="BF196" s="192">
        <f t="shared" si="35"/>
        <v>0</v>
      </c>
      <c r="BG196" s="192">
        <f t="shared" si="36"/>
        <v>0</v>
      </c>
      <c r="BH196" s="192">
        <f t="shared" si="37"/>
        <v>0</v>
      </c>
      <c r="BI196" s="192">
        <f t="shared" si="38"/>
        <v>0</v>
      </c>
      <c r="BJ196" s="18" t="s">
        <v>79</v>
      </c>
      <c r="BK196" s="192">
        <f t="shared" si="39"/>
        <v>0</v>
      </c>
      <c r="BL196" s="18" t="s">
        <v>146</v>
      </c>
      <c r="BM196" s="191" t="s">
        <v>1038</v>
      </c>
    </row>
    <row r="197" spans="1:65" s="2" customFormat="1" ht="16.5" customHeight="1">
      <c r="A197" s="32"/>
      <c r="B197" s="33"/>
      <c r="C197" s="181" t="s">
        <v>658</v>
      </c>
      <c r="D197" s="181" t="s">
        <v>142</v>
      </c>
      <c r="E197" s="182" t="s">
        <v>2950</v>
      </c>
      <c r="F197" s="183" t="s">
        <v>2951</v>
      </c>
      <c r="G197" s="184" t="s">
        <v>2307</v>
      </c>
      <c r="H197" s="185">
        <v>10</v>
      </c>
      <c r="I197" s="257"/>
      <c r="J197" s="186">
        <f t="shared" si="30"/>
        <v>0</v>
      </c>
      <c r="K197" s="183" t="s">
        <v>1</v>
      </c>
      <c r="L197" s="37"/>
      <c r="M197" s="187" t="s">
        <v>1</v>
      </c>
      <c r="N197" s="188" t="s">
        <v>36</v>
      </c>
      <c r="O197" s="189">
        <v>0</v>
      </c>
      <c r="P197" s="189">
        <f t="shared" si="31"/>
        <v>0</v>
      </c>
      <c r="Q197" s="189">
        <v>0</v>
      </c>
      <c r="R197" s="189">
        <f t="shared" si="32"/>
        <v>0</v>
      </c>
      <c r="S197" s="189">
        <v>0</v>
      </c>
      <c r="T197" s="190">
        <f t="shared" si="3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1" t="s">
        <v>146</v>
      </c>
      <c r="AT197" s="191" t="s">
        <v>142</v>
      </c>
      <c r="AU197" s="191" t="s">
        <v>79</v>
      </c>
      <c r="AY197" s="18" t="s">
        <v>141</v>
      </c>
      <c r="BE197" s="192">
        <f t="shared" si="34"/>
        <v>0</v>
      </c>
      <c r="BF197" s="192">
        <f t="shared" si="35"/>
        <v>0</v>
      </c>
      <c r="BG197" s="192">
        <f t="shared" si="36"/>
        <v>0</v>
      </c>
      <c r="BH197" s="192">
        <f t="shared" si="37"/>
        <v>0</v>
      </c>
      <c r="BI197" s="192">
        <f t="shared" si="38"/>
        <v>0</v>
      </c>
      <c r="BJ197" s="18" t="s">
        <v>79</v>
      </c>
      <c r="BK197" s="192">
        <f t="shared" si="39"/>
        <v>0</v>
      </c>
      <c r="BL197" s="18" t="s">
        <v>146</v>
      </c>
      <c r="BM197" s="191" t="s">
        <v>1046</v>
      </c>
    </row>
    <row r="198" spans="1:65" s="2" customFormat="1" ht="16.5" customHeight="1">
      <c r="A198" s="32"/>
      <c r="B198" s="33"/>
      <c r="C198" s="181" t="s">
        <v>668</v>
      </c>
      <c r="D198" s="181" t="s">
        <v>142</v>
      </c>
      <c r="E198" s="182" t="s">
        <v>2952</v>
      </c>
      <c r="F198" s="183" t="s">
        <v>2953</v>
      </c>
      <c r="G198" s="184" t="s">
        <v>2307</v>
      </c>
      <c r="H198" s="185">
        <v>3</v>
      </c>
      <c r="I198" s="257"/>
      <c r="J198" s="186">
        <f t="shared" si="30"/>
        <v>0</v>
      </c>
      <c r="K198" s="183" t="s">
        <v>1</v>
      </c>
      <c r="L198" s="37"/>
      <c r="M198" s="187" t="s">
        <v>1</v>
      </c>
      <c r="N198" s="188" t="s">
        <v>36</v>
      </c>
      <c r="O198" s="189">
        <v>0</v>
      </c>
      <c r="P198" s="189">
        <f t="shared" si="31"/>
        <v>0</v>
      </c>
      <c r="Q198" s="189">
        <v>0</v>
      </c>
      <c r="R198" s="189">
        <f t="shared" si="32"/>
        <v>0</v>
      </c>
      <c r="S198" s="189">
        <v>0</v>
      </c>
      <c r="T198" s="190">
        <f t="shared" si="3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1" t="s">
        <v>146</v>
      </c>
      <c r="AT198" s="191" t="s">
        <v>142</v>
      </c>
      <c r="AU198" s="191" t="s">
        <v>79</v>
      </c>
      <c r="AY198" s="18" t="s">
        <v>141</v>
      </c>
      <c r="BE198" s="192">
        <f t="shared" si="34"/>
        <v>0</v>
      </c>
      <c r="BF198" s="192">
        <f t="shared" si="35"/>
        <v>0</v>
      </c>
      <c r="BG198" s="192">
        <f t="shared" si="36"/>
        <v>0</v>
      </c>
      <c r="BH198" s="192">
        <f t="shared" si="37"/>
        <v>0</v>
      </c>
      <c r="BI198" s="192">
        <f t="shared" si="38"/>
        <v>0</v>
      </c>
      <c r="BJ198" s="18" t="s">
        <v>79</v>
      </c>
      <c r="BK198" s="192">
        <f t="shared" si="39"/>
        <v>0</v>
      </c>
      <c r="BL198" s="18" t="s">
        <v>146</v>
      </c>
      <c r="BM198" s="191" t="s">
        <v>1054</v>
      </c>
    </row>
    <row r="199" spans="1:65" s="2" customFormat="1" ht="16.5" customHeight="1">
      <c r="A199" s="32"/>
      <c r="B199" s="33"/>
      <c r="C199" s="181" t="s">
        <v>673</v>
      </c>
      <c r="D199" s="181" t="s">
        <v>142</v>
      </c>
      <c r="E199" s="182" t="s">
        <v>2954</v>
      </c>
      <c r="F199" s="183" t="s">
        <v>2955</v>
      </c>
      <c r="G199" s="184" t="s">
        <v>2307</v>
      </c>
      <c r="H199" s="185">
        <v>4</v>
      </c>
      <c r="I199" s="257"/>
      <c r="J199" s="186">
        <f t="shared" si="30"/>
        <v>0</v>
      </c>
      <c r="K199" s="183" t="s">
        <v>1</v>
      </c>
      <c r="L199" s="37"/>
      <c r="M199" s="187" t="s">
        <v>1</v>
      </c>
      <c r="N199" s="188" t="s">
        <v>36</v>
      </c>
      <c r="O199" s="189">
        <v>0</v>
      </c>
      <c r="P199" s="189">
        <f t="shared" si="31"/>
        <v>0</v>
      </c>
      <c r="Q199" s="189">
        <v>0</v>
      </c>
      <c r="R199" s="189">
        <f t="shared" si="32"/>
        <v>0</v>
      </c>
      <c r="S199" s="189">
        <v>0</v>
      </c>
      <c r="T199" s="190">
        <f t="shared" si="3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1" t="s">
        <v>146</v>
      </c>
      <c r="AT199" s="191" t="s">
        <v>142</v>
      </c>
      <c r="AU199" s="191" t="s">
        <v>79</v>
      </c>
      <c r="AY199" s="18" t="s">
        <v>141</v>
      </c>
      <c r="BE199" s="192">
        <f t="shared" si="34"/>
        <v>0</v>
      </c>
      <c r="BF199" s="192">
        <f t="shared" si="35"/>
        <v>0</v>
      </c>
      <c r="BG199" s="192">
        <f t="shared" si="36"/>
        <v>0</v>
      </c>
      <c r="BH199" s="192">
        <f t="shared" si="37"/>
        <v>0</v>
      </c>
      <c r="BI199" s="192">
        <f t="shared" si="38"/>
        <v>0</v>
      </c>
      <c r="BJ199" s="18" t="s">
        <v>79</v>
      </c>
      <c r="BK199" s="192">
        <f t="shared" si="39"/>
        <v>0</v>
      </c>
      <c r="BL199" s="18" t="s">
        <v>146</v>
      </c>
      <c r="BM199" s="191" t="s">
        <v>1071</v>
      </c>
    </row>
    <row r="200" spans="1:65" s="2" customFormat="1" ht="16.5" customHeight="1">
      <c r="A200" s="32"/>
      <c r="B200" s="33"/>
      <c r="C200" s="181" t="s">
        <v>678</v>
      </c>
      <c r="D200" s="181" t="s">
        <v>142</v>
      </c>
      <c r="E200" s="182" t="s">
        <v>2956</v>
      </c>
      <c r="F200" s="183" t="s">
        <v>2957</v>
      </c>
      <c r="G200" s="184" t="s">
        <v>2307</v>
      </c>
      <c r="H200" s="185">
        <v>1</v>
      </c>
      <c r="I200" s="257"/>
      <c r="J200" s="186">
        <f t="shared" si="30"/>
        <v>0</v>
      </c>
      <c r="K200" s="183" t="s">
        <v>1</v>
      </c>
      <c r="L200" s="37"/>
      <c r="M200" s="187" t="s">
        <v>1</v>
      </c>
      <c r="N200" s="188" t="s">
        <v>36</v>
      </c>
      <c r="O200" s="189">
        <v>0</v>
      </c>
      <c r="P200" s="189">
        <f t="shared" si="31"/>
        <v>0</v>
      </c>
      <c r="Q200" s="189">
        <v>0</v>
      </c>
      <c r="R200" s="189">
        <f t="shared" si="32"/>
        <v>0</v>
      </c>
      <c r="S200" s="189">
        <v>0</v>
      </c>
      <c r="T200" s="190">
        <f t="shared" si="3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1" t="s">
        <v>146</v>
      </c>
      <c r="AT200" s="191" t="s">
        <v>142</v>
      </c>
      <c r="AU200" s="191" t="s">
        <v>79</v>
      </c>
      <c r="AY200" s="18" t="s">
        <v>141</v>
      </c>
      <c r="BE200" s="192">
        <f t="shared" si="34"/>
        <v>0</v>
      </c>
      <c r="BF200" s="192">
        <f t="shared" si="35"/>
        <v>0</v>
      </c>
      <c r="BG200" s="192">
        <f t="shared" si="36"/>
        <v>0</v>
      </c>
      <c r="BH200" s="192">
        <f t="shared" si="37"/>
        <v>0</v>
      </c>
      <c r="BI200" s="192">
        <f t="shared" si="38"/>
        <v>0</v>
      </c>
      <c r="BJ200" s="18" t="s">
        <v>79</v>
      </c>
      <c r="BK200" s="192">
        <f t="shared" si="39"/>
        <v>0</v>
      </c>
      <c r="BL200" s="18" t="s">
        <v>146</v>
      </c>
      <c r="BM200" s="191" t="s">
        <v>1081</v>
      </c>
    </row>
    <row r="201" spans="1:65" s="12" customFormat="1" ht="25.9" customHeight="1">
      <c r="B201" s="168"/>
      <c r="C201" s="169"/>
      <c r="D201" s="170" t="s">
        <v>70</v>
      </c>
      <c r="E201" s="171" t="s">
        <v>2385</v>
      </c>
      <c r="F201" s="171" t="s">
        <v>2958</v>
      </c>
      <c r="G201" s="169"/>
      <c r="H201" s="169"/>
      <c r="I201" s="169"/>
      <c r="J201" s="172">
        <f>BK201</f>
        <v>0</v>
      </c>
      <c r="K201" s="169"/>
      <c r="L201" s="173"/>
      <c r="M201" s="174"/>
      <c r="N201" s="175"/>
      <c r="O201" s="175"/>
      <c r="P201" s="176">
        <f>SUM(P202:P216)</f>
        <v>0</v>
      </c>
      <c r="Q201" s="175"/>
      <c r="R201" s="176">
        <f>SUM(R202:R216)</f>
        <v>0</v>
      </c>
      <c r="S201" s="175"/>
      <c r="T201" s="177">
        <f>SUM(T202:T216)</f>
        <v>0</v>
      </c>
      <c r="AR201" s="178" t="s">
        <v>79</v>
      </c>
      <c r="AT201" s="179" t="s">
        <v>70</v>
      </c>
      <c r="AU201" s="179" t="s">
        <v>71</v>
      </c>
      <c r="AY201" s="178" t="s">
        <v>141</v>
      </c>
      <c r="BK201" s="180">
        <f>SUM(BK202:BK216)</f>
        <v>0</v>
      </c>
    </row>
    <row r="202" spans="1:65" s="2" customFormat="1" ht="16.5" customHeight="1">
      <c r="A202" s="32"/>
      <c r="B202" s="33"/>
      <c r="C202" s="181" t="s">
        <v>683</v>
      </c>
      <c r="D202" s="181" t="s">
        <v>142</v>
      </c>
      <c r="E202" s="182" t="s">
        <v>2959</v>
      </c>
      <c r="F202" s="183" t="s">
        <v>2960</v>
      </c>
      <c r="G202" s="184" t="s">
        <v>238</v>
      </c>
      <c r="H202" s="185">
        <v>150</v>
      </c>
      <c r="I202" s="257"/>
      <c r="J202" s="186">
        <f t="shared" ref="J202:J216" si="40">ROUND(I202*H202,2)</f>
        <v>0</v>
      </c>
      <c r="K202" s="183" t="s">
        <v>1</v>
      </c>
      <c r="L202" s="37"/>
      <c r="M202" s="187" t="s">
        <v>1</v>
      </c>
      <c r="N202" s="188" t="s">
        <v>36</v>
      </c>
      <c r="O202" s="189">
        <v>0</v>
      </c>
      <c r="P202" s="189">
        <f t="shared" ref="P202:P216" si="41">O202*H202</f>
        <v>0</v>
      </c>
      <c r="Q202" s="189">
        <v>0</v>
      </c>
      <c r="R202" s="189">
        <f t="shared" ref="R202:R216" si="42">Q202*H202</f>
        <v>0</v>
      </c>
      <c r="S202" s="189">
        <v>0</v>
      </c>
      <c r="T202" s="190">
        <f t="shared" ref="T202:T216" si="43"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1" t="s">
        <v>146</v>
      </c>
      <c r="AT202" s="191" t="s">
        <v>142</v>
      </c>
      <c r="AU202" s="191" t="s">
        <v>79</v>
      </c>
      <c r="AY202" s="18" t="s">
        <v>141</v>
      </c>
      <c r="BE202" s="192">
        <f t="shared" ref="BE202:BE216" si="44">IF(N202="základní",J202,0)</f>
        <v>0</v>
      </c>
      <c r="BF202" s="192">
        <f t="shared" ref="BF202:BF216" si="45">IF(N202="snížená",J202,0)</f>
        <v>0</v>
      </c>
      <c r="BG202" s="192">
        <f t="shared" ref="BG202:BG216" si="46">IF(N202="zákl. přenesená",J202,0)</f>
        <v>0</v>
      </c>
      <c r="BH202" s="192">
        <f t="shared" ref="BH202:BH216" si="47">IF(N202="sníž. přenesená",J202,0)</f>
        <v>0</v>
      </c>
      <c r="BI202" s="192">
        <f t="shared" ref="BI202:BI216" si="48">IF(N202="nulová",J202,0)</f>
        <v>0</v>
      </c>
      <c r="BJ202" s="18" t="s">
        <v>79</v>
      </c>
      <c r="BK202" s="192">
        <f t="shared" ref="BK202:BK216" si="49">ROUND(I202*H202,2)</f>
        <v>0</v>
      </c>
      <c r="BL202" s="18" t="s">
        <v>146</v>
      </c>
      <c r="BM202" s="191" t="s">
        <v>1091</v>
      </c>
    </row>
    <row r="203" spans="1:65" s="2" customFormat="1" ht="16.5" customHeight="1">
      <c r="A203" s="32"/>
      <c r="B203" s="33"/>
      <c r="C203" s="181" t="s">
        <v>695</v>
      </c>
      <c r="D203" s="181" t="s">
        <v>142</v>
      </c>
      <c r="E203" s="182" t="s">
        <v>2961</v>
      </c>
      <c r="F203" s="183" t="s">
        <v>2962</v>
      </c>
      <c r="G203" s="184" t="s">
        <v>238</v>
      </c>
      <c r="H203" s="185">
        <v>290</v>
      </c>
      <c r="I203" s="257"/>
      <c r="J203" s="186">
        <f t="shared" si="40"/>
        <v>0</v>
      </c>
      <c r="K203" s="183" t="s">
        <v>1</v>
      </c>
      <c r="L203" s="37"/>
      <c r="M203" s="187" t="s">
        <v>1</v>
      </c>
      <c r="N203" s="188" t="s">
        <v>36</v>
      </c>
      <c r="O203" s="189">
        <v>0</v>
      </c>
      <c r="P203" s="189">
        <f t="shared" si="41"/>
        <v>0</v>
      </c>
      <c r="Q203" s="189">
        <v>0</v>
      </c>
      <c r="R203" s="189">
        <f t="shared" si="42"/>
        <v>0</v>
      </c>
      <c r="S203" s="189">
        <v>0</v>
      </c>
      <c r="T203" s="190">
        <f t="shared" si="4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1" t="s">
        <v>146</v>
      </c>
      <c r="AT203" s="191" t="s">
        <v>142</v>
      </c>
      <c r="AU203" s="191" t="s">
        <v>79</v>
      </c>
      <c r="AY203" s="18" t="s">
        <v>141</v>
      </c>
      <c r="BE203" s="192">
        <f t="shared" si="44"/>
        <v>0</v>
      </c>
      <c r="BF203" s="192">
        <f t="shared" si="45"/>
        <v>0</v>
      </c>
      <c r="BG203" s="192">
        <f t="shared" si="46"/>
        <v>0</v>
      </c>
      <c r="BH203" s="192">
        <f t="shared" si="47"/>
        <v>0</v>
      </c>
      <c r="BI203" s="192">
        <f t="shared" si="48"/>
        <v>0</v>
      </c>
      <c r="BJ203" s="18" t="s">
        <v>79</v>
      </c>
      <c r="BK203" s="192">
        <f t="shared" si="49"/>
        <v>0</v>
      </c>
      <c r="BL203" s="18" t="s">
        <v>146</v>
      </c>
      <c r="BM203" s="191" t="s">
        <v>1102</v>
      </c>
    </row>
    <row r="204" spans="1:65" s="2" customFormat="1" ht="16.5" customHeight="1">
      <c r="A204" s="32"/>
      <c r="B204" s="33"/>
      <c r="C204" s="181" t="s">
        <v>699</v>
      </c>
      <c r="D204" s="181" t="s">
        <v>142</v>
      </c>
      <c r="E204" s="182" t="s">
        <v>2963</v>
      </c>
      <c r="F204" s="183" t="s">
        <v>2964</v>
      </c>
      <c r="G204" s="184" t="s">
        <v>238</v>
      </c>
      <c r="H204" s="185">
        <v>30</v>
      </c>
      <c r="I204" s="257"/>
      <c r="J204" s="186">
        <f t="shared" si="40"/>
        <v>0</v>
      </c>
      <c r="K204" s="183" t="s">
        <v>1</v>
      </c>
      <c r="L204" s="37"/>
      <c r="M204" s="187" t="s">
        <v>1</v>
      </c>
      <c r="N204" s="188" t="s">
        <v>36</v>
      </c>
      <c r="O204" s="189">
        <v>0</v>
      </c>
      <c r="P204" s="189">
        <f t="shared" si="41"/>
        <v>0</v>
      </c>
      <c r="Q204" s="189">
        <v>0</v>
      </c>
      <c r="R204" s="189">
        <f t="shared" si="42"/>
        <v>0</v>
      </c>
      <c r="S204" s="189">
        <v>0</v>
      </c>
      <c r="T204" s="190">
        <f t="shared" si="4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1" t="s">
        <v>146</v>
      </c>
      <c r="AT204" s="191" t="s">
        <v>142</v>
      </c>
      <c r="AU204" s="191" t="s">
        <v>79</v>
      </c>
      <c r="AY204" s="18" t="s">
        <v>141</v>
      </c>
      <c r="BE204" s="192">
        <f t="shared" si="44"/>
        <v>0</v>
      </c>
      <c r="BF204" s="192">
        <f t="shared" si="45"/>
        <v>0</v>
      </c>
      <c r="BG204" s="192">
        <f t="shared" si="46"/>
        <v>0</v>
      </c>
      <c r="BH204" s="192">
        <f t="shared" si="47"/>
        <v>0</v>
      </c>
      <c r="BI204" s="192">
        <f t="shared" si="48"/>
        <v>0</v>
      </c>
      <c r="BJ204" s="18" t="s">
        <v>79</v>
      </c>
      <c r="BK204" s="192">
        <f t="shared" si="49"/>
        <v>0</v>
      </c>
      <c r="BL204" s="18" t="s">
        <v>146</v>
      </c>
      <c r="BM204" s="191" t="s">
        <v>1111</v>
      </c>
    </row>
    <row r="205" spans="1:65" s="2" customFormat="1" ht="16.5" customHeight="1">
      <c r="A205" s="32"/>
      <c r="B205" s="33"/>
      <c r="C205" s="181" t="s">
        <v>704</v>
      </c>
      <c r="D205" s="181" t="s">
        <v>142</v>
      </c>
      <c r="E205" s="182" t="s">
        <v>2965</v>
      </c>
      <c r="F205" s="183" t="s">
        <v>2966</v>
      </c>
      <c r="G205" s="184" t="s">
        <v>2307</v>
      </c>
      <c r="H205" s="185">
        <v>8</v>
      </c>
      <c r="I205" s="257"/>
      <c r="J205" s="186">
        <f t="shared" si="40"/>
        <v>0</v>
      </c>
      <c r="K205" s="183" t="s">
        <v>1</v>
      </c>
      <c r="L205" s="37"/>
      <c r="M205" s="187" t="s">
        <v>1</v>
      </c>
      <c r="N205" s="188" t="s">
        <v>36</v>
      </c>
      <c r="O205" s="189">
        <v>0</v>
      </c>
      <c r="P205" s="189">
        <f t="shared" si="41"/>
        <v>0</v>
      </c>
      <c r="Q205" s="189">
        <v>0</v>
      </c>
      <c r="R205" s="189">
        <f t="shared" si="42"/>
        <v>0</v>
      </c>
      <c r="S205" s="189">
        <v>0</v>
      </c>
      <c r="T205" s="190">
        <f t="shared" si="4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1" t="s">
        <v>146</v>
      </c>
      <c r="AT205" s="191" t="s">
        <v>142</v>
      </c>
      <c r="AU205" s="191" t="s">
        <v>79</v>
      </c>
      <c r="AY205" s="18" t="s">
        <v>141</v>
      </c>
      <c r="BE205" s="192">
        <f t="shared" si="44"/>
        <v>0</v>
      </c>
      <c r="BF205" s="192">
        <f t="shared" si="45"/>
        <v>0</v>
      </c>
      <c r="BG205" s="192">
        <f t="shared" si="46"/>
        <v>0</v>
      </c>
      <c r="BH205" s="192">
        <f t="shared" si="47"/>
        <v>0</v>
      </c>
      <c r="BI205" s="192">
        <f t="shared" si="48"/>
        <v>0</v>
      </c>
      <c r="BJ205" s="18" t="s">
        <v>79</v>
      </c>
      <c r="BK205" s="192">
        <f t="shared" si="49"/>
        <v>0</v>
      </c>
      <c r="BL205" s="18" t="s">
        <v>146</v>
      </c>
      <c r="BM205" s="191" t="s">
        <v>1121</v>
      </c>
    </row>
    <row r="206" spans="1:65" s="2" customFormat="1" ht="16.5" customHeight="1">
      <c r="A206" s="32"/>
      <c r="B206" s="33"/>
      <c r="C206" s="181" t="s">
        <v>711</v>
      </c>
      <c r="D206" s="181" t="s">
        <v>142</v>
      </c>
      <c r="E206" s="182" t="s">
        <v>2967</v>
      </c>
      <c r="F206" s="183" t="s">
        <v>2968</v>
      </c>
      <c r="G206" s="184" t="s">
        <v>2307</v>
      </c>
      <c r="H206" s="185">
        <v>1</v>
      </c>
      <c r="I206" s="257"/>
      <c r="J206" s="186">
        <f t="shared" si="40"/>
        <v>0</v>
      </c>
      <c r="K206" s="183" t="s">
        <v>1</v>
      </c>
      <c r="L206" s="37"/>
      <c r="M206" s="187" t="s">
        <v>1</v>
      </c>
      <c r="N206" s="188" t="s">
        <v>36</v>
      </c>
      <c r="O206" s="189">
        <v>0</v>
      </c>
      <c r="P206" s="189">
        <f t="shared" si="41"/>
        <v>0</v>
      </c>
      <c r="Q206" s="189">
        <v>0</v>
      </c>
      <c r="R206" s="189">
        <f t="shared" si="42"/>
        <v>0</v>
      </c>
      <c r="S206" s="189">
        <v>0</v>
      </c>
      <c r="T206" s="190">
        <f t="shared" si="4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1" t="s">
        <v>146</v>
      </c>
      <c r="AT206" s="191" t="s">
        <v>142</v>
      </c>
      <c r="AU206" s="191" t="s">
        <v>79</v>
      </c>
      <c r="AY206" s="18" t="s">
        <v>141</v>
      </c>
      <c r="BE206" s="192">
        <f t="shared" si="44"/>
        <v>0</v>
      </c>
      <c r="BF206" s="192">
        <f t="shared" si="45"/>
        <v>0</v>
      </c>
      <c r="BG206" s="192">
        <f t="shared" si="46"/>
        <v>0</v>
      </c>
      <c r="BH206" s="192">
        <f t="shared" si="47"/>
        <v>0</v>
      </c>
      <c r="BI206" s="192">
        <f t="shared" si="48"/>
        <v>0</v>
      </c>
      <c r="BJ206" s="18" t="s">
        <v>79</v>
      </c>
      <c r="BK206" s="192">
        <f t="shared" si="49"/>
        <v>0</v>
      </c>
      <c r="BL206" s="18" t="s">
        <v>146</v>
      </c>
      <c r="BM206" s="191" t="s">
        <v>1131</v>
      </c>
    </row>
    <row r="207" spans="1:65" s="2" customFormat="1" ht="16.5" customHeight="1">
      <c r="A207" s="32"/>
      <c r="B207" s="33"/>
      <c r="C207" s="181" t="s">
        <v>717</v>
      </c>
      <c r="D207" s="181" t="s">
        <v>142</v>
      </c>
      <c r="E207" s="182" t="s">
        <v>2969</v>
      </c>
      <c r="F207" s="183" t="s">
        <v>2970</v>
      </c>
      <c r="G207" s="184" t="s">
        <v>2307</v>
      </c>
      <c r="H207" s="185">
        <v>3</v>
      </c>
      <c r="I207" s="257"/>
      <c r="J207" s="186">
        <f t="shared" si="40"/>
        <v>0</v>
      </c>
      <c r="K207" s="183" t="s">
        <v>1</v>
      </c>
      <c r="L207" s="37"/>
      <c r="M207" s="187" t="s">
        <v>1</v>
      </c>
      <c r="N207" s="188" t="s">
        <v>36</v>
      </c>
      <c r="O207" s="189">
        <v>0</v>
      </c>
      <c r="P207" s="189">
        <f t="shared" si="41"/>
        <v>0</v>
      </c>
      <c r="Q207" s="189">
        <v>0</v>
      </c>
      <c r="R207" s="189">
        <f t="shared" si="42"/>
        <v>0</v>
      </c>
      <c r="S207" s="189">
        <v>0</v>
      </c>
      <c r="T207" s="190">
        <f t="shared" si="4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1" t="s">
        <v>146</v>
      </c>
      <c r="AT207" s="191" t="s">
        <v>142</v>
      </c>
      <c r="AU207" s="191" t="s">
        <v>79</v>
      </c>
      <c r="AY207" s="18" t="s">
        <v>141</v>
      </c>
      <c r="BE207" s="192">
        <f t="shared" si="44"/>
        <v>0</v>
      </c>
      <c r="BF207" s="192">
        <f t="shared" si="45"/>
        <v>0</v>
      </c>
      <c r="BG207" s="192">
        <f t="shared" si="46"/>
        <v>0</v>
      </c>
      <c r="BH207" s="192">
        <f t="shared" si="47"/>
        <v>0</v>
      </c>
      <c r="BI207" s="192">
        <f t="shared" si="48"/>
        <v>0</v>
      </c>
      <c r="BJ207" s="18" t="s">
        <v>79</v>
      </c>
      <c r="BK207" s="192">
        <f t="shared" si="49"/>
        <v>0</v>
      </c>
      <c r="BL207" s="18" t="s">
        <v>146</v>
      </c>
      <c r="BM207" s="191" t="s">
        <v>1140</v>
      </c>
    </row>
    <row r="208" spans="1:65" s="2" customFormat="1" ht="16.5" customHeight="1">
      <c r="A208" s="32"/>
      <c r="B208" s="33"/>
      <c r="C208" s="181" t="s">
        <v>721</v>
      </c>
      <c r="D208" s="181" t="s">
        <v>142</v>
      </c>
      <c r="E208" s="182" t="s">
        <v>2971</v>
      </c>
      <c r="F208" s="183" t="s">
        <v>2972</v>
      </c>
      <c r="G208" s="184" t="s">
        <v>2307</v>
      </c>
      <c r="H208" s="185">
        <v>9</v>
      </c>
      <c r="I208" s="257"/>
      <c r="J208" s="186">
        <f t="shared" si="40"/>
        <v>0</v>
      </c>
      <c r="K208" s="183" t="s">
        <v>1</v>
      </c>
      <c r="L208" s="37"/>
      <c r="M208" s="187" t="s">
        <v>1</v>
      </c>
      <c r="N208" s="188" t="s">
        <v>36</v>
      </c>
      <c r="O208" s="189">
        <v>0</v>
      </c>
      <c r="P208" s="189">
        <f t="shared" si="41"/>
        <v>0</v>
      </c>
      <c r="Q208" s="189">
        <v>0</v>
      </c>
      <c r="R208" s="189">
        <f t="shared" si="42"/>
        <v>0</v>
      </c>
      <c r="S208" s="189">
        <v>0</v>
      </c>
      <c r="T208" s="190">
        <f t="shared" si="4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1" t="s">
        <v>146</v>
      </c>
      <c r="AT208" s="191" t="s">
        <v>142</v>
      </c>
      <c r="AU208" s="191" t="s">
        <v>79</v>
      </c>
      <c r="AY208" s="18" t="s">
        <v>141</v>
      </c>
      <c r="BE208" s="192">
        <f t="shared" si="44"/>
        <v>0</v>
      </c>
      <c r="BF208" s="192">
        <f t="shared" si="45"/>
        <v>0</v>
      </c>
      <c r="BG208" s="192">
        <f t="shared" si="46"/>
        <v>0</v>
      </c>
      <c r="BH208" s="192">
        <f t="shared" si="47"/>
        <v>0</v>
      </c>
      <c r="BI208" s="192">
        <f t="shared" si="48"/>
        <v>0</v>
      </c>
      <c r="BJ208" s="18" t="s">
        <v>79</v>
      </c>
      <c r="BK208" s="192">
        <f t="shared" si="49"/>
        <v>0</v>
      </c>
      <c r="BL208" s="18" t="s">
        <v>146</v>
      </c>
      <c r="BM208" s="191" t="s">
        <v>1149</v>
      </c>
    </row>
    <row r="209" spans="1:65" s="2" customFormat="1" ht="16.5" customHeight="1">
      <c r="A209" s="32"/>
      <c r="B209" s="33"/>
      <c r="C209" s="181" t="s">
        <v>729</v>
      </c>
      <c r="D209" s="181" t="s">
        <v>142</v>
      </c>
      <c r="E209" s="182" t="s">
        <v>2973</v>
      </c>
      <c r="F209" s="183" t="s">
        <v>2974</v>
      </c>
      <c r="G209" s="184" t="s">
        <v>2307</v>
      </c>
      <c r="H209" s="185">
        <v>9</v>
      </c>
      <c r="I209" s="257"/>
      <c r="J209" s="186">
        <f t="shared" si="40"/>
        <v>0</v>
      </c>
      <c r="K209" s="183" t="s">
        <v>1</v>
      </c>
      <c r="L209" s="37"/>
      <c r="M209" s="187" t="s">
        <v>1</v>
      </c>
      <c r="N209" s="188" t="s">
        <v>36</v>
      </c>
      <c r="O209" s="189">
        <v>0</v>
      </c>
      <c r="P209" s="189">
        <f t="shared" si="41"/>
        <v>0</v>
      </c>
      <c r="Q209" s="189">
        <v>0</v>
      </c>
      <c r="R209" s="189">
        <f t="shared" si="42"/>
        <v>0</v>
      </c>
      <c r="S209" s="189">
        <v>0</v>
      </c>
      <c r="T209" s="190">
        <f t="shared" si="4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1" t="s">
        <v>146</v>
      </c>
      <c r="AT209" s="191" t="s">
        <v>142</v>
      </c>
      <c r="AU209" s="191" t="s">
        <v>79</v>
      </c>
      <c r="AY209" s="18" t="s">
        <v>141</v>
      </c>
      <c r="BE209" s="192">
        <f t="shared" si="44"/>
        <v>0</v>
      </c>
      <c r="BF209" s="192">
        <f t="shared" si="45"/>
        <v>0</v>
      </c>
      <c r="BG209" s="192">
        <f t="shared" si="46"/>
        <v>0</v>
      </c>
      <c r="BH209" s="192">
        <f t="shared" si="47"/>
        <v>0</v>
      </c>
      <c r="BI209" s="192">
        <f t="shared" si="48"/>
        <v>0</v>
      </c>
      <c r="BJ209" s="18" t="s">
        <v>79</v>
      </c>
      <c r="BK209" s="192">
        <f t="shared" si="49"/>
        <v>0</v>
      </c>
      <c r="BL209" s="18" t="s">
        <v>146</v>
      </c>
      <c r="BM209" s="191" t="s">
        <v>1161</v>
      </c>
    </row>
    <row r="210" spans="1:65" s="2" customFormat="1" ht="16.5" customHeight="1">
      <c r="A210" s="32"/>
      <c r="B210" s="33"/>
      <c r="C210" s="181" t="s">
        <v>735</v>
      </c>
      <c r="D210" s="181" t="s">
        <v>142</v>
      </c>
      <c r="E210" s="182" t="s">
        <v>2975</v>
      </c>
      <c r="F210" s="183" t="s">
        <v>2976</v>
      </c>
      <c r="G210" s="184" t="s">
        <v>2307</v>
      </c>
      <c r="H210" s="185">
        <v>96</v>
      </c>
      <c r="I210" s="257"/>
      <c r="J210" s="186">
        <f t="shared" si="40"/>
        <v>0</v>
      </c>
      <c r="K210" s="183" t="s">
        <v>1</v>
      </c>
      <c r="L210" s="37"/>
      <c r="M210" s="187" t="s">
        <v>1</v>
      </c>
      <c r="N210" s="188" t="s">
        <v>36</v>
      </c>
      <c r="O210" s="189">
        <v>0</v>
      </c>
      <c r="P210" s="189">
        <f t="shared" si="41"/>
        <v>0</v>
      </c>
      <c r="Q210" s="189">
        <v>0</v>
      </c>
      <c r="R210" s="189">
        <f t="shared" si="42"/>
        <v>0</v>
      </c>
      <c r="S210" s="189">
        <v>0</v>
      </c>
      <c r="T210" s="190">
        <f t="shared" si="4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1" t="s">
        <v>146</v>
      </c>
      <c r="AT210" s="191" t="s">
        <v>142</v>
      </c>
      <c r="AU210" s="191" t="s">
        <v>79</v>
      </c>
      <c r="AY210" s="18" t="s">
        <v>141</v>
      </c>
      <c r="BE210" s="192">
        <f t="shared" si="44"/>
        <v>0</v>
      </c>
      <c r="BF210" s="192">
        <f t="shared" si="45"/>
        <v>0</v>
      </c>
      <c r="BG210" s="192">
        <f t="shared" si="46"/>
        <v>0</v>
      </c>
      <c r="BH210" s="192">
        <f t="shared" si="47"/>
        <v>0</v>
      </c>
      <c r="BI210" s="192">
        <f t="shared" si="48"/>
        <v>0</v>
      </c>
      <c r="BJ210" s="18" t="s">
        <v>79</v>
      </c>
      <c r="BK210" s="192">
        <f t="shared" si="49"/>
        <v>0</v>
      </c>
      <c r="BL210" s="18" t="s">
        <v>146</v>
      </c>
      <c r="BM210" s="191" t="s">
        <v>1177</v>
      </c>
    </row>
    <row r="211" spans="1:65" s="2" customFormat="1" ht="16.5" customHeight="1">
      <c r="A211" s="32"/>
      <c r="B211" s="33"/>
      <c r="C211" s="181" t="s">
        <v>739</v>
      </c>
      <c r="D211" s="181" t="s">
        <v>142</v>
      </c>
      <c r="E211" s="182" t="s">
        <v>2977</v>
      </c>
      <c r="F211" s="183" t="s">
        <v>2978</v>
      </c>
      <c r="G211" s="184" t="s">
        <v>2307</v>
      </c>
      <c r="H211" s="185">
        <v>1</v>
      </c>
      <c r="I211" s="257"/>
      <c r="J211" s="186">
        <f t="shared" si="40"/>
        <v>0</v>
      </c>
      <c r="K211" s="183" t="s">
        <v>1</v>
      </c>
      <c r="L211" s="37"/>
      <c r="M211" s="187" t="s">
        <v>1</v>
      </c>
      <c r="N211" s="188" t="s">
        <v>36</v>
      </c>
      <c r="O211" s="189">
        <v>0</v>
      </c>
      <c r="P211" s="189">
        <f t="shared" si="41"/>
        <v>0</v>
      </c>
      <c r="Q211" s="189">
        <v>0</v>
      </c>
      <c r="R211" s="189">
        <f t="shared" si="42"/>
        <v>0</v>
      </c>
      <c r="S211" s="189">
        <v>0</v>
      </c>
      <c r="T211" s="190">
        <f t="shared" si="4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1" t="s">
        <v>146</v>
      </c>
      <c r="AT211" s="191" t="s">
        <v>142</v>
      </c>
      <c r="AU211" s="191" t="s">
        <v>79</v>
      </c>
      <c r="AY211" s="18" t="s">
        <v>141</v>
      </c>
      <c r="BE211" s="192">
        <f t="shared" si="44"/>
        <v>0</v>
      </c>
      <c r="BF211" s="192">
        <f t="shared" si="45"/>
        <v>0</v>
      </c>
      <c r="BG211" s="192">
        <f t="shared" si="46"/>
        <v>0</v>
      </c>
      <c r="BH211" s="192">
        <f t="shared" si="47"/>
        <v>0</v>
      </c>
      <c r="BI211" s="192">
        <f t="shared" si="48"/>
        <v>0</v>
      </c>
      <c r="BJ211" s="18" t="s">
        <v>79</v>
      </c>
      <c r="BK211" s="192">
        <f t="shared" si="49"/>
        <v>0</v>
      </c>
      <c r="BL211" s="18" t="s">
        <v>146</v>
      </c>
      <c r="BM211" s="191" t="s">
        <v>1191</v>
      </c>
    </row>
    <row r="212" spans="1:65" s="2" customFormat="1" ht="16.5" customHeight="1">
      <c r="A212" s="32"/>
      <c r="B212" s="33"/>
      <c r="C212" s="181" t="s">
        <v>743</v>
      </c>
      <c r="D212" s="181" t="s">
        <v>142</v>
      </c>
      <c r="E212" s="182" t="s">
        <v>2979</v>
      </c>
      <c r="F212" s="183" t="s">
        <v>2980</v>
      </c>
      <c r="G212" s="184" t="s">
        <v>2307</v>
      </c>
      <c r="H212" s="185">
        <v>9</v>
      </c>
      <c r="I212" s="257"/>
      <c r="J212" s="186">
        <f t="shared" si="40"/>
        <v>0</v>
      </c>
      <c r="K212" s="183" t="s">
        <v>1</v>
      </c>
      <c r="L212" s="37"/>
      <c r="M212" s="187" t="s">
        <v>1</v>
      </c>
      <c r="N212" s="188" t="s">
        <v>36</v>
      </c>
      <c r="O212" s="189">
        <v>0</v>
      </c>
      <c r="P212" s="189">
        <f t="shared" si="41"/>
        <v>0</v>
      </c>
      <c r="Q212" s="189">
        <v>0</v>
      </c>
      <c r="R212" s="189">
        <f t="shared" si="42"/>
        <v>0</v>
      </c>
      <c r="S212" s="189">
        <v>0</v>
      </c>
      <c r="T212" s="190">
        <f t="shared" si="4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1" t="s">
        <v>146</v>
      </c>
      <c r="AT212" s="191" t="s">
        <v>142</v>
      </c>
      <c r="AU212" s="191" t="s">
        <v>79</v>
      </c>
      <c r="AY212" s="18" t="s">
        <v>141</v>
      </c>
      <c r="BE212" s="192">
        <f t="shared" si="44"/>
        <v>0</v>
      </c>
      <c r="BF212" s="192">
        <f t="shared" si="45"/>
        <v>0</v>
      </c>
      <c r="BG212" s="192">
        <f t="shared" si="46"/>
        <v>0</v>
      </c>
      <c r="BH212" s="192">
        <f t="shared" si="47"/>
        <v>0</v>
      </c>
      <c r="BI212" s="192">
        <f t="shared" si="48"/>
        <v>0</v>
      </c>
      <c r="BJ212" s="18" t="s">
        <v>79</v>
      </c>
      <c r="BK212" s="192">
        <f t="shared" si="49"/>
        <v>0</v>
      </c>
      <c r="BL212" s="18" t="s">
        <v>146</v>
      </c>
      <c r="BM212" s="191" t="s">
        <v>1202</v>
      </c>
    </row>
    <row r="213" spans="1:65" s="2" customFormat="1" ht="16.5" customHeight="1">
      <c r="A213" s="32"/>
      <c r="B213" s="33"/>
      <c r="C213" s="181" t="s">
        <v>747</v>
      </c>
      <c r="D213" s="181" t="s">
        <v>142</v>
      </c>
      <c r="E213" s="182" t="s">
        <v>2981</v>
      </c>
      <c r="F213" s="183" t="s">
        <v>2982</v>
      </c>
      <c r="G213" s="184" t="s">
        <v>2307</v>
      </c>
      <c r="H213" s="185">
        <v>9</v>
      </c>
      <c r="I213" s="257"/>
      <c r="J213" s="186">
        <f t="shared" si="40"/>
        <v>0</v>
      </c>
      <c r="K213" s="183" t="s">
        <v>1</v>
      </c>
      <c r="L213" s="37"/>
      <c r="M213" s="187" t="s">
        <v>1</v>
      </c>
      <c r="N213" s="188" t="s">
        <v>36</v>
      </c>
      <c r="O213" s="189">
        <v>0</v>
      </c>
      <c r="P213" s="189">
        <f t="shared" si="41"/>
        <v>0</v>
      </c>
      <c r="Q213" s="189">
        <v>0</v>
      </c>
      <c r="R213" s="189">
        <f t="shared" si="42"/>
        <v>0</v>
      </c>
      <c r="S213" s="189">
        <v>0</v>
      </c>
      <c r="T213" s="190">
        <f t="shared" si="4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1" t="s">
        <v>146</v>
      </c>
      <c r="AT213" s="191" t="s">
        <v>142</v>
      </c>
      <c r="AU213" s="191" t="s">
        <v>79</v>
      </c>
      <c r="AY213" s="18" t="s">
        <v>141</v>
      </c>
      <c r="BE213" s="192">
        <f t="shared" si="44"/>
        <v>0</v>
      </c>
      <c r="BF213" s="192">
        <f t="shared" si="45"/>
        <v>0</v>
      </c>
      <c r="BG213" s="192">
        <f t="shared" si="46"/>
        <v>0</v>
      </c>
      <c r="BH213" s="192">
        <f t="shared" si="47"/>
        <v>0</v>
      </c>
      <c r="BI213" s="192">
        <f t="shared" si="48"/>
        <v>0</v>
      </c>
      <c r="BJ213" s="18" t="s">
        <v>79</v>
      </c>
      <c r="BK213" s="192">
        <f t="shared" si="49"/>
        <v>0</v>
      </c>
      <c r="BL213" s="18" t="s">
        <v>146</v>
      </c>
      <c r="BM213" s="191" t="s">
        <v>1213</v>
      </c>
    </row>
    <row r="214" spans="1:65" s="2" customFormat="1" ht="16.5" customHeight="1">
      <c r="A214" s="32"/>
      <c r="B214" s="33"/>
      <c r="C214" s="181" t="s">
        <v>751</v>
      </c>
      <c r="D214" s="181" t="s">
        <v>142</v>
      </c>
      <c r="E214" s="182" t="s">
        <v>2983</v>
      </c>
      <c r="F214" s="183" t="s">
        <v>2984</v>
      </c>
      <c r="G214" s="184" t="s">
        <v>2307</v>
      </c>
      <c r="H214" s="185">
        <v>12</v>
      </c>
      <c r="I214" s="257"/>
      <c r="J214" s="186">
        <f t="shared" si="40"/>
        <v>0</v>
      </c>
      <c r="K214" s="183" t="s">
        <v>1</v>
      </c>
      <c r="L214" s="37"/>
      <c r="M214" s="187" t="s">
        <v>1</v>
      </c>
      <c r="N214" s="188" t="s">
        <v>36</v>
      </c>
      <c r="O214" s="189">
        <v>0</v>
      </c>
      <c r="P214" s="189">
        <f t="shared" si="41"/>
        <v>0</v>
      </c>
      <c r="Q214" s="189">
        <v>0</v>
      </c>
      <c r="R214" s="189">
        <f t="shared" si="42"/>
        <v>0</v>
      </c>
      <c r="S214" s="189">
        <v>0</v>
      </c>
      <c r="T214" s="190">
        <f t="shared" si="4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1" t="s">
        <v>146</v>
      </c>
      <c r="AT214" s="191" t="s">
        <v>142</v>
      </c>
      <c r="AU214" s="191" t="s">
        <v>79</v>
      </c>
      <c r="AY214" s="18" t="s">
        <v>141</v>
      </c>
      <c r="BE214" s="192">
        <f t="shared" si="44"/>
        <v>0</v>
      </c>
      <c r="BF214" s="192">
        <f t="shared" si="45"/>
        <v>0</v>
      </c>
      <c r="BG214" s="192">
        <f t="shared" si="46"/>
        <v>0</v>
      </c>
      <c r="BH214" s="192">
        <f t="shared" si="47"/>
        <v>0</v>
      </c>
      <c r="BI214" s="192">
        <f t="shared" si="48"/>
        <v>0</v>
      </c>
      <c r="BJ214" s="18" t="s">
        <v>79</v>
      </c>
      <c r="BK214" s="192">
        <f t="shared" si="49"/>
        <v>0</v>
      </c>
      <c r="BL214" s="18" t="s">
        <v>146</v>
      </c>
      <c r="BM214" s="191" t="s">
        <v>1223</v>
      </c>
    </row>
    <row r="215" spans="1:65" s="2" customFormat="1" ht="16.5" customHeight="1">
      <c r="A215" s="32"/>
      <c r="B215" s="33"/>
      <c r="C215" s="181" t="s">
        <v>758</v>
      </c>
      <c r="D215" s="181" t="s">
        <v>142</v>
      </c>
      <c r="E215" s="182" t="s">
        <v>2985</v>
      </c>
      <c r="F215" s="183" t="s">
        <v>2986</v>
      </c>
      <c r="G215" s="184" t="s">
        <v>2307</v>
      </c>
      <c r="H215" s="185">
        <v>30</v>
      </c>
      <c r="I215" s="257"/>
      <c r="J215" s="186">
        <f t="shared" si="40"/>
        <v>0</v>
      </c>
      <c r="K215" s="183" t="s">
        <v>1</v>
      </c>
      <c r="L215" s="37"/>
      <c r="M215" s="187" t="s">
        <v>1</v>
      </c>
      <c r="N215" s="188" t="s">
        <v>36</v>
      </c>
      <c r="O215" s="189">
        <v>0</v>
      </c>
      <c r="P215" s="189">
        <f t="shared" si="41"/>
        <v>0</v>
      </c>
      <c r="Q215" s="189">
        <v>0</v>
      </c>
      <c r="R215" s="189">
        <f t="shared" si="42"/>
        <v>0</v>
      </c>
      <c r="S215" s="189">
        <v>0</v>
      </c>
      <c r="T215" s="190">
        <f t="shared" si="4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1" t="s">
        <v>146</v>
      </c>
      <c r="AT215" s="191" t="s">
        <v>142</v>
      </c>
      <c r="AU215" s="191" t="s">
        <v>79</v>
      </c>
      <c r="AY215" s="18" t="s">
        <v>141</v>
      </c>
      <c r="BE215" s="192">
        <f t="shared" si="44"/>
        <v>0</v>
      </c>
      <c r="BF215" s="192">
        <f t="shared" si="45"/>
        <v>0</v>
      </c>
      <c r="BG215" s="192">
        <f t="shared" si="46"/>
        <v>0</v>
      </c>
      <c r="BH215" s="192">
        <f t="shared" si="47"/>
        <v>0</v>
      </c>
      <c r="BI215" s="192">
        <f t="shared" si="48"/>
        <v>0</v>
      </c>
      <c r="BJ215" s="18" t="s">
        <v>79</v>
      </c>
      <c r="BK215" s="192">
        <f t="shared" si="49"/>
        <v>0</v>
      </c>
      <c r="BL215" s="18" t="s">
        <v>146</v>
      </c>
      <c r="BM215" s="191" t="s">
        <v>1233</v>
      </c>
    </row>
    <row r="216" spans="1:65" s="2" customFormat="1" ht="16.5" customHeight="1">
      <c r="A216" s="32"/>
      <c r="B216" s="33"/>
      <c r="C216" s="181" t="s">
        <v>762</v>
      </c>
      <c r="D216" s="181" t="s">
        <v>142</v>
      </c>
      <c r="E216" s="182" t="s">
        <v>2987</v>
      </c>
      <c r="F216" s="183" t="s">
        <v>2988</v>
      </c>
      <c r="G216" s="184" t="s">
        <v>2307</v>
      </c>
      <c r="H216" s="185">
        <v>42</v>
      </c>
      <c r="I216" s="257"/>
      <c r="J216" s="186">
        <f t="shared" si="40"/>
        <v>0</v>
      </c>
      <c r="K216" s="183" t="s">
        <v>1</v>
      </c>
      <c r="L216" s="37"/>
      <c r="M216" s="187" t="s">
        <v>1</v>
      </c>
      <c r="N216" s="188" t="s">
        <v>36</v>
      </c>
      <c r="O216" s="189">
        <v>0</v>
      </c>
      <c r="P216" s="189">
        <f t="shared" si="41"/>
        <v>0</v>
      </c>
      <c r="Q216" s="189">
        <v>0</v>
      </c>
      <c r="R216" s="189">
        <f t="shared" si="42"/>
        <v>0</v>
      </c>
      <c r="S216" s="189">
        <v>0</v>
      </c>
      <c r="T216" s="190">
        <f t="shared" si="4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1" t="s">
        <v>146</v>
      </c>
      <c r="AT216" s="191" t="s">
        <v>142</v>
      </c>
      <c r="AU216" s="191" t="s">
        <v>79</v>
      </c>
      <c r="AY216" s="18" t="s">
        <v>141</v>
      </c>
      <c r="BE216" s="192">
        <f t="shared" si="44"/>
        <v>0</v>
      </c>
      <c r="BF216" s="192">
        <f t="shared" si="45"/>
        <v>0</v>
      </c>
      <c r="BG216" s="192">
        <f t="shared" si="46"/>
        <v>0</v>
      </c>
      <c r="BH216" s="192">
        <f t="shared" si="47"/>
        <v>0</v>
      </c>
      <c r="BI216" s="192">
        <f t="shared" si="48"/>
        <v>0</v>
      </c>
      <c r="BJ216" s="18" t="s">
        <v>79</v>
      </c>
      <c r="BK216" s="192">
        <f t="shared" si="49"/>
        <v>0</v>
      </c>
      <c r="BL216" s="18" t="s">
        <v>146</v>
      </c>
      <c r="BM216" s="191" t="s">
        <v>1243</v>
      </c>
    </row>
    <row r="217" spans="1:65" s="12" customFormat="1" ht="25.9" customHeight="1">
      <c r="B217" s="168"/>
      <c r="C217" s="169"/>
      <c r="D217" s="170" t="s">
        <v>70</v>
      </c>
      <c r="E217" s="171" t="s">
        <v>2387</v>
      </c>
      <c r="F217" s="171" t="s">
        <v>2989</v>
      </c>
      <c r="G217" s="169"/>
      <c r="H217" s="169"/>
      <c r="I217" s="169"/>
      <c r="J217" s="172">
        <f>BK217</f>
        <v>0</v>
      </c>
      <c r="K217" s="169"/>
      <c r="L217" s="173"/>
      <c r="M217" s="174"/>
      <c r="N217" s="175"/>
      <c r="O217" s="175"/>
      <c r="P217" s="176">
        <f>SUM(P218:P231)</f>
        <v>0</v>
      </c>
      <c r="Q217" s="175"/>
      <c r="R217" s="176">
        <f>SUM(R218:R231)</f>
        <v>0</v>
      </c>
      <c r="S217" s="175"/>
      <c r="T217" s="177">
        <f>SUM(T218:T231)</f>
        <v>0</v>
      </c>
      <c r="AR217" s="178" t="s">
        <v>79</v>
      </c>
      <c r="AT217" s="179" t="s">
        <v>70</v>
      </c>
      <c r="AU217" s="179" t="s">
        <v>71</v>
      </c>
      <c r="AY217" s="178" t="s">
        <v>141</v>
      </c>
      <c r="BK217" s="180">
        <f>SUM(BK218:BK231)</f>
        <v>0</v>
      </c>
    </row>
    <row r="218" spans="1:65" s="2" customFormat="1" ht="16.5" customHeight="1">
      <c r="A218" s="32"/>
      <c r="B218" s="33"/>
      <c r="C218" s="181" t="s">
        <v>766</v>
      </c>
      <c r="D218" s="181" t="s">
        <v>142</v>
      </c>
      <c r="E218" s="182" t="s">
        <v>2990</v>
      </c>
      <c r="F218" s="183" t="s">
        <v>2991</v>
      </c>
      <c r="G218" s="184" t="s">
        <v>2307</v>
      </c>
      <c r="H218" s="185">
        <v>7</v>
      </c>
      <c r="I218" s="257"/>
      <c r="J218" s="186">
        <f t="shared" ref="J218:J231" si="50">ROUND(I218*H218,2)</f>
        <v>0</v>
      </c>
      <c r="K218" s="183" t="s">
        <v>1</v>
      </c>
      <c r="L218" s="37"/>
      <c r="M218" s="187" t="s">
        <v>1</v>
      </c>
      <c r="N218" s="188" t="s">
        <v>36</v>
      </c>
      <c r="O218" s="189">
        <v>0</v>
      </c>
      <c r="P218" s="189">
        <f t="shared" ref="P218:P231" si="51">O218*H218</f>
        <v>0</v>
      </c>
      <c r="Q218" s="189">
        <v>0</v>
      </c>
      <c r="R218" s="189">
        <f t="shared" ref="R218:R231" si="52">Q218*H218</f>
        <v>0</v>
      </c>
      <c r="S218" s="189">
        <v>0</v>
      </c>
      <c r="T218" s="190">
        <f t="shared" ref="T218:T231" si="53"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1" t="s">
        <v>146</v>
      </c>
      <c r="AT218" s="191" t="s">
        <v>142</v>
      </c>
      <c r="AU218" s="191" t="s">
        <v>79</v>
      </c>
      <c r="AY218" s="18" t="s">
        <v>141</v>
      </c>
      <c r="BE218" s="192">
        <f t="shared" ref="BE218:BE231" si="54">IF(N218="základní",J218,0)</f>
        <v>0</v>
      </c>
      <c r="BF218" s="192">
        <f t="shared" ref="BF218:BF231" si="55">IF(N218="snížená",J218,0)</f>
        <v>0</v>
      </c>
      <c r="BG218" s="192">
        <f t="shared" ref="BG218:BG231" si="56">IF(N218="zákl. přenesená",J218,0)</f>
        <v>0</v>
      </c>
      <c r="BH218" s="192">
        <f t="shared" ref="BH218:BH231" si="57">IF(N218="sníž. přenesená",J218,0)</f>
        <v>0</v>
      </c>
      <c r="BI218" s="192">
        <f t="shared" ref="BI218:BI231" si="58">IF(N218="nulová",J218,0)</f>
        <v>0</v>
      </c>
      <c r="BJ218" s="18" t="s">
        <v>79</v>
      </c>
      <c r="BK218" s="192">
        <f t="shared" ref="BK218:BK231" si="59">ROUND(I218*H218,2)</f>
        <v>0</v>
      </c>
      <c r="BL218" s="18" t="s">
        <v>146</v>
      </c>
      <c r="BM218" s="191" t="s">
        <v>1256</v>
      </c>
    </row>
    <row r="219" spans="1:65" s="2" customFormat="1" ht="16.5" customHeight="1">
      <c r="A219" s="32"/>
      <c r="B219" s="33"/>
      <c r="C219" s="181" t="s">
        <v>772</v>
      </c>
      <c r="D219" s="181" t="s">
        <v>142</v>
      </c>
      <c r="E219" s="182" t="s">
        <v>2992</v>
      </c>
      <c r="F219" s="183" t="s">
        <v>2993</v>
      </c>
      <c r="G219" s="184" t="s">
        <v>2307</v>
      </c>
      <c r="H219" s="185">
        <v>15</v>
      </c>
      <c r="I219" s="257"/>
      <c r="J219" s="186">
        <f t="shared" si="50"/>
        <v>0</v>
      </c>
      <c r="K219" s="183" t="s">
        <v>1</v>
      </c>
      <c r="L219" s="37"/>
      <c r="M219" s="187" t="s">
        <v>1</v>
      </c>
      <c r="N219" s="188" t="s">
        <v>36</v>
      </c>
      <c r="O219" s="189">
        <v>0</v>
      </c>
      <c r="P219" s="189">
        <f t="shared" si="51"/>
        <v>0</v>
      </c>
      <c r="Q219" s="189">
        <v>0</v>
      </c>
      <c r="R219" s="189">
        <f t="shared" si="52"/>
        <v>0</v>
      </c>
      <c r="S219" s="189">
        <v>0</v>
      </c>
      <c r="T219" s="190">
        <f t="shared" si="5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1" t="s">
        <v>146</v>
      </c>
      <c r="AT219" s="191" t="s">
        <v>142</v>
      </c>
      <c r="AU219" s="191" t="s">
        <v>79</v>
      </c>
      <c r="AY219" s="18" t="s">
        <v>141</v>
      </c>
      <c r="BE219" s="192">
        <f t="shared" si="54"/>
        <v>0</v>
      </c>
      <c r="BF219" s="192">
        <f t="shared" si="55"/>
        <v>0</v>
      </c>
      <c r="BG219" s="192">
        <f t="shared" si="56"/>
        <v>0</v>
      </c>
      <c r="BH219" s="192">
        <f t="shared" si="57"/>
        <v>0</v>
      </c>
      <c r="BI219" s="192">
        <f t="shared" si="58"/>
        <v>0</v>
      </c>
      <c r="BJ219" s="18" t="s">
        <v>79</v>
      </c>
      <c r="BK219" s="192">
        <f t="shared" si="59"/>
        <v>0</v>
      </c>
      <c r="BL219" s="18" t="s">
        <v>146</v>
      </c>
      <c r="BM219" s="191" t="s">
        <v>1268</v>
      </c>
    </row>
    <row r="220" spans="1:65" s="2" customFormat="1" ht="16.5" customHeight="1">
      <c r="A220" s="32"/>
      <c r="B220" s="33"/>
      <c r="C220" s="181" t="s">
        <v>778</v>
      </c>
      <c r="D220" s="181" t="s">
        <v>142</v>
      </c>
      <c r="E220" s="182" t="s">
        <v>2994</v>
      </c>
      <c r="F220" s="183" t="s">
        <v>2995</v>
      </c>
      <c r="G220" s="184" t="s">
        <v>2307</v>
      </c>
      <c r="H220" s="185">
        <v>3</v>
      </c>
      <c r="I220" s="257"/>
      <c r="J220" s="186">
        <f t="shared" si="50"/>
        <v>0</v>
      </c>
      <c r="K220" s="183" t="s">
        <v>1</v>
      </c>
      <c r="L220" s="37"/>
      <c r="M220" s="187" t="s">
        <v>1</v>
      </c>
      <c r="N220" s="188" t="s">
        <v>36</v>
      </c>
      <c r="O220" s="189">
        <v>0</v>
      </c>
      <c r="P220" s="189">
        <f t="shared" si="51"/>
        <v>0</v>
      </c>
      <c r="Q220" s="189">
        <v>0</v>
      </c>
      <c r="R220" s="189">
        <f t="shared" si="52"/>
        <v>0</v>
      </c>
      <c r="S220" s="189">
        <v>0</v>
      </c>
      <c r="T220" s="190">
        <f t="shared" si="5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1" t="s">
        <v>146</v>
      </c>
      <c r="AT220" s="191" t="s">
        <v>142</v>
      </c>
      <c r="AU220" s="191" t="s">
        <v>79</v>
      </c>
      <c r="AY220" s="18" t="s">
        <v>141</v>
      </c>
      <c r="BE220" s="192">
        <f t="shared" si="54"/>
        <v>0</v>
      </c>
      <c r="BF220" s="192">
        <f t="shared" si="55"/>
        <v>0</v>
      </c>
      <c r="BG220" s="192">
        <f t="shared" si="56"/>
        <v>0</v>
      </c>
      <c r="BH220" s="192">
        <f t="shared" si="57"/>
        <v>0</v>
      </c>
      <c r="BI220" s="192">
        <f t="shared" si="58"/>
        <v>0</v>
      </c>
      <c r="BJ220" s="18" t="s">
        <v>79</v>
      </c>
      <c r="BK220" s="192">
        <f t="shared" si="59"/>
        <v>0</v>
      </c>
      <c r="BL220" s="18" t="s">
        <v>146</v>
      </c>
      <c r="BM220" s="191" t="s">
        <v>1277</v>
      </c>
    </row>
    <row r="221" spans="1:65" s="2" customFormat="1" ht="16.5" customHeight="1">
      <c r="A221" s="32"/>
      <c r="B221" s="33"/>
      <c r="C221" s="181" t="s">
        <v>783</v>
      </c>
      <c r="D221" s="181" t="s">
        <v>142</v>
      </c>
      <c r="E221" s="182" t="s">
        <v>2996</v>
      </c>
      <c r="F221" s="183" t="s">
        <v>2997</v>
      </c>
      <c r="G221" s="184" t="s">
        <v>2307</v>
      </c>
      <c r="H221" s="185">
        <v>13</v>
      </c>
      <c r="I221" s="257"/>
      <c r="J221" s="186">
        <f t="shared" si="50"/>
        <v>0</v>
      </c>
      <c r="K221" s="183" t="s">
        <v>1</v>
      </c>
      <c r="L221" s="37"/>
      <c r="M221" s="187" t="s">
        <v>1</v>
      </c>
      <c r="N221" s="188" t="s">
        <v>36</v>
      </c>
      <c r="O221" s="189">
        <v>0</v>
      </c>
      <c r="P221" s="189">
        <f t="shared" si="51"/>
        <v>0</v>
      </c>
      <c r="Q221" s="189">
        <v>0</v>
      </c>
      <c r="R221" s="189">
        <f t="shared" si="52"/>
        <v>0</v>
      </c>
      <c r="S221" s="189">
        <v>0</v>
      </c>
      <c r="T221" s="190">
        <f t="shared" si="5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1" t="s">
        <v>146</v>
      </c>
      <c r="AT221" s="191" t="s">
        <v>142</v>
      </c>
      <c r="AU221" s="191" t="s">
        <v>79</v>
      </c>
      <c r="AY221" s="18" t="s">
        <v>141</v>
      </c>
      <c r="BE221" s="192">
        <f t="shared" si="54"/>
        <v>0</v>
      </c>
      <c r="BF221" s="192">
        <f t="shared" si="55"/>
        <v>0</v>
      </c>
      <c r="BG221" s="192">
        <f t="shared" si="56"/>
        <v>0</v>
      </c>
      <c r="BH221" s="192">
        <f t="shared" si="57"/>
        <v>0</v>
      </c>
      <c r="BI221" s="192">
        <f t="shared" si="58"/>
        <v>0</v>
      </c>
      <c r="BJ221" s="18" t="s">
        <v>79</v>
      </c>
      <c r="BK221" s="192">
        <f t="shared" si="59"/>
        <v>0</v>
      </c>
      <c r="BL221" s="18" t="s">
        <v>146</v>
      </c>
      <c r="BM221" s="191" t="s">
        <v>1289</v>
      </c>
    </row>
    <row r="222" spans="1:65" s="2" customFormat="1" ht="21.75" customHeight="1">
      <c r="A222" s="32"/>
      <c r="B222" s="33"/>
      <c r="C222" s="181" t="s">
        <v>787</v>
      </c>
      <c r="D222" s="181" t="s">
        <v>142</v>
      </c>
      <c r="E222" s="182" t="s">
        <v>2998</v>
      </c>
      <c r="F222" s="183" t="s">
        <v>2999</v>
      </c>
      <c r="G222" s="184" t="s">
        <v>2307</v>
      </c>
      <c r="H222" s="185">
        <v>44</v>
      </c>
      <c r="I222" s="257"/>
      <c r="J222" s="186">
        <f t="shared" si="50"/>
        <v>0</v>
      </c>
      <c r="K222" s="183" t="s">
        <v>1</v>
      </c>
      <c r="L222" s="37"/>
      <c r="M222" s="187" t="s">
        <v>1</v>
      </c>
      <c r="N222" s="188" t="s">
        <v>36</v>
      </c>
      <c r="O222" s="189">
        <v>0</v>
      </c>
      <c r="P222" s="189">
        <f t="shared" si="51"/>
        <v>0</v>
      </c>
      <c r="Q222" s="189">
        <v>0</v>
      </c>
      <c r="R222" s="189">
        <f t="shared" si="52"/>
        <v>0</v>
      </c>
      <c r="S222" s="189">
        <v>0</v>
      </c>
      <c r="T222" s="190">
        <f t="shared" si="5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1" t="s">
        <v>146</v>
      </c>
      <c r="AT222" s="191" t="s">
        <v>142</v>
      </c>
      <c r="AU222" s="191" t="s">
        <v>79</v>
      </c>
      <c r="AY222" s="18" t="s">
        <v>141</v>
      </c>
      <c r="BE222" s="192">
        <f t="shared" si="54"/>
        <v>0</v>
      </c>
      <c r="BF222" s="192">
        <f t="shared" si="55"/>
        <v>0</v>
      </c>
      <c r="BG222" s="192">
        <f t="shared" si="56"/>
        <v>0</v>
      </c>
      <c r="BH222" s="192">
        <f t="shared" si="57"/>
        <v>0</v>
      </c>
      <c r="BI222" s="192">
        <f t="shared" si="58"/>
        <v>0</v>
      </c>
      <c r="BJ222" s="18" t="s">
        <v>79</v>
      </c>
      <c r="BK222" s="192">
        <f t="shared" si="59"/>
        <v>0</v>
      </c>
      <c r="BL222" s="18" t="s">
        <v>146</v>
      </c>
      <c r="BM222" s="191" t="s">
        <v>1299</v>
      </c>
    </row>
    <row r="223" spans="1:65" s="2" customFormat="1" ht="16.5" customHeight="1">
      <c r="A223" s="32"/>
      <c r="B223" s="33"/>
      <c r="C223" s="181" t="s">
        <v>792</v>
      </c>
      <c r="D223" s="181" t="s">
        <v>142</v>
      </c>
      <c r="E223" s="182" t="s">
        <v>3000</v>
      </c>
      <c r="F223" s="183" t="s">
        <v>3001</v>
      </c>
      <c r="G223" s="184" t="s">
        <v>2307</v>
      </c>
      <c r="H223" s="185">
        <v>25</v>
      </c>
      <c r="I223" s="257"/>
      <c r="J223" s="186">
        <f t="shared" si="50"/>
        <v>0</v>
      </c>
      <c r="K223" s="183" t="s">
        <v>1</v>
      </c>
      <c r="L223" s="37"/>
      <c r="M223" s="187" t="s">
        <v>1</v>
      </c>
      <c r="N223" s="188" t="s">
        <v>36</v>
      </c>
      <c r="O223" s="189">
        <v>0</v>
      </c>
      <c r="P223" s="189">
        <f t="shared" si="51"/>
        <v>0</v>
      </c>
      <c r="Q223" s="189">
        <v>0</v>
      </c>
      <c r="R223" s="189">
        <f t="shared" si="52"/>
        <v>0</v>
      </c>
      <c r="S223" s="189">
        <v>0</v>
      </c>
      <c r="T223" s="190">
        <f t="shared" si="5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1" t="s">
        <v>146</v>
      </c>
      <c r="AT223" s="191" t="s">
        <v>142</v>
      </c>
      <c r="AU223" s="191" t="s">
        <v>79</v>
      </c>
      <c r="AY223" s="18" t="s">
        <v>141</v>
      </c>
      <c r="BE223" s="192">
        <f t="shared" si="54"/>
        <v>0</v>
      </c>
      <c r="BF223" s="192">
        <f t="shared" si="55"/>
        <v>0</v>
      </c>
      <c r="BG223" s="192">
        <f t="shared" si="56"/>
        <v>0</v>
      </c>
      <c r="BH223" s="192">
        <f t="shared" si="57"/>
        <v>0</v>
      </c>
      <c r="BI223" s="192">
        <f t="shared" si="58"/>
        <v>0</v>
      </c>
      <c r="BJ223" s="18" t="s">
        <v>79</v>
      </c>
      <c r="BK223" s="192">
        <f t="shared" si="59"/>
        <v>0</v>
      </c>
      <c r="BL223" s="18" t="s">
        <v>146</v>
      </c>
      <c r="BM223" s="191" t="s">
        <v>1315</v>
      </c>
    </row>
    <row r="224" spans="1:65" s="2" customFormat="1" ht="16.5" customHeight="1">
      <c r="A224" s="32"/>
      <c r="B224" s="33"/>
      <c r="C224" s="181" t="s">
        <v>798</v>
      </c>
      <c r="D224" s="181" t="s">
        <v>142</v>
      </c>
      <c r="E224" s="182" t="s">
        <v>3002</v>
      </c>
      <c r="F224" s="183" t="s">
        <v>3003</v>
      </c>
      <c r="G224" s="184" t="s">
        <v>2307</v>
      </c>
      <c r="H224" s="185">
        <v>32</v>
      </c>
      <c r="I224" s="257"/>
      <c r="J224" s="186">
        <f t="shared" si="50"/>
        <v>0</v>
      </c>
      <c r="K224" s="183" t="s">
        <v>1</v>
      </c>
      <c r="L224" s="37"/>
      <c r="M224" s="187" t="s">
        <v>1</v>
      </c>
      <c r="N224" s="188" t="s">
        <v>36</v>
      </c>
      <c r="O224" s="189">
        <v>0</v>
      </c>
      <c r="P224" s="189">
        <f t="shared" si="51"/>
        <v>0</v>
      </c>
      <c r="Q224" s="189">
        <v>0</v>
      </c>
      <c r="R224" s="189">
        <f t="shared" si="52"/>
        <v>0</v>
      </c>
      <c r="S224" s="189">
        <v>0</v>
      </c>
      <c r="T224" s="190">
        <f t="shared" si="5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1" t="s">
        <v>146</v>
      </c>
      <c r="AT224" s="191" t="s">
        <v>142</v>
      </c>
      <c r="AU224" s="191" t="s">
        <v>79</v>
      </c>
      <c r="AY224" s="18" t="s">
        <v>141</v>
      </c>
      <c r="BE224" s="192">
        <f t="shared" si="54"/>
        <v>0</v>
      </c>
      <c r="BF224" s="192">
        <f t="shared" si="55"/>
        <v>0</v>
      </c>
      <c r="BG224" s="192">
        <f t="shared" si="56"/>
        <v>0</v>
      </c>
      <c r="BH224" s="192">
        <f t="shared" si="57"/>
        <v>0</v>
      </c>
      <c r="BI224" s="192">
        <f t="shared" si="58"/>
        <v>0</v>
      </c>
      <c r="BJ224" s="18" t="s">
        <v>79</v>
      </c>
      <c r="BK224" s="192">
        <f t="shared" si="59"/>
        <v>0</v>
      </c>
      <c r="BL224" s="18" t="s">
        <v>146</v>
      </c>
      <c r="BM224" s="191" t="s">
        <v>1329</v>
      </c>
    </row>
    <row r="225" spans="1:65" s="2" customFormat="1" ht="21.75" customHeight="1">
      <c r="A225" s="32"/>
      <c r="B225" s="33"/>
      <c r="C225" s="181" t="s">
        <v>803</v>
      </c>
      <c r="D225" s="181" t="s">
        <v>142</v>
      </c>
      <c r="E225" s="182" t="s">
        <v>3004</v>
      </c>
      <c r="F225" s="183" t="s">
        <v>3005</v>
      </c>
      <c r="G225" s="184" t="s">
        <v>2307</v>
      </c>
      <c r="H225" s="185">
        <v>2</v>
      </c>
      <c r="I225" s="257"/>
      <c r="J225" s="186">
        <f t="shared" si="50"/>
        <v>0</v>
      </c>
      <c r="K225" s="183" t="s">
        <v>1</v>
      </c>
      <c r="L225" s="37"/>
      <c r="M225" s="187" t="s">
        <v>1</v>
      </c>
      <c r="N225" s="188" t="s">
        <v>36</v>
      </c>
      <c r="O225" s="189">
        <v>0</v>
      </c>
      <c r="P225" s="189">
        <f t="shared" si="51"/>
        <v>0</v>
      </c>
      <c r="Q225" s="189">
        <v>0</v>
      </c>
      <c r="R225" s="189">
        <f t="shared" si="52"/>
        <v>0</v>
      </c>
      <c r="S225" s="189">
        <v>0</v>
      </c>
      <c r="T225" s="190">
        <f t="shared" si="5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1" t="s">
        <v>146</v>
      </c>
      <c r="AT225" s="191" t="s">
        <v>142</v>
      </c>
      <c r="AU225" s="191" t="s">
        <v>79</v>
      </c>
      <c r="AY225" s="18" t="s">
        <v>141</v>
      </c>
      <c r="BE225" s="192">
        <f t="shared" si="54"/>
        <v>0</v>
      </c>
      <c r="BF225" s="192">
        <f t="shared" si="55"/>
        <v>0</v>
      </c>
      <c r="BG225" s="192">
        <f t="shared" si="56"/>
        <v>0</v>
      </c>
      <c r="BH225" s="192">
        <f t="shared" si="57"/>
        <v>0</v>
      </c>
      <c r="BI225" s="192">
        <f t="shared" si="58"/>
        <v>0</v>
      </c>
      <c r="BJ225" s="18" t="s">
        <v>79</v>
      </c>
      <c r="BK225" s="192">
        <f t="shared" si="59"/>
        <v>0</v>
      </c>
      <c r="BL225" s="18" t="s">
        <v>146</v>
      </c>
      <c r="BM225" s="191" t="s">
        <v>1339</v>
      </c>
    </row>
    <row r="226" spans="1:65" s="2" customFormat="1" ht="16.5" customHeight="1">
      <c r="A226" s="32"/>
      <c r="B226" s="33"/>
      <c r="C226" s="181" t="s">
        <v>808</v>
      </c>
      <c r="D226" s="181" t="s">
        <v>142</v>
      </c>
      <c r="E226" s="182" t="s">
        <v>3006</v>
      </c>
      <c r="F226" s="183" t="s">
        <v>3007</v>
      </c>
      <c r="G226" s="184" t="s">
        <v>2307</v>
      </c>
      <c r="H226" s="185">
        <v>1</v>
      </c>
      <c r="I226" s="257"/>
      <c r="J226" s="186">
        <f t="shared" si="50"/>
        <v>0</v>
      </c>
      <c r="K226" s="183" t="s">
        <v>1</v>
      </c>
      <c r="L226" s="37"/>
      <c r="M226" s="187" t="s">
        <v>1</v>
      </c>
      <c r="N226" s="188" t="s">
        <v>36</v>
      </c>
      <c r="O226" s="189">
        <v>0</v>
      </c>
      <c r="P226" s="189">
        <f t="shared" si="51"/>
        <v>0</v>
      </c>
      <c r="Q226" s="189">
        <v>0</v>
      </c>
      <c r="R226" s="189">
        <f t="shared" si="52"/>
        <v>0</v>
      </c>
      <c r="S226" s="189">
        <v>0</v>
      </c>
      <c r="T226" s="190">
        <f t="shared" si="5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1" t="s">
        <v>146</v>
      </c>
      <c r="AT226" s="191" t="s">
        <v>142</v>
      </c>
      <c r="AU226" s="191" t="s">
        <v>79</v>
      </c>
      <c r="AY226" s="18" t="s">
        <v>141</v>
      </c>
      <c r="BE226" s="192">
        <f t="shared" si="54"/>
        <v>0</v>
      </c>
      <c r="BF226" s="192">
        <f t="shared" si="55"/>
        <v>0</v>
      </c>
      <c r="BG226" s="192">
        <f t="shared" si="56"/>
        <v>0</v>
      </c>
      <c r="BH226" s="192">
        <f t="shared" si="57"/>
        <v>0</v>
      </c>
      <c r="BI226" s="192">
        <f t="shared" si="58"/>
        <v>0</v>
      </c>
      <c r="BJ226" s="18" t="s">
        <v>79</v>
      </c>
      <c r="BK226" s="192">
        <f t="shared" si="59"/>
        <v>0</v>
      </c>
      <c r="BL226" s="18" t="s">
        <v>146</v>
      </c>
      <c r="BM226" s="191" t="s">
        <v>1355</v>
      </c>
    </row>
    <row r="227" spans="1:65" s="2" customFormat="1" ht="21.75" customHeight="1">
      <c r="A227" s="32"/>
      <c r="B227" s="33"/>
      <c r="C227" s="181" t="s">
        <v>815</v>
      </c>
      <c r="D227" s="181" t="s">
        <v>142</v>
      </c>
      <c r="E227" s="182" t="s">
        <v>3008</v>
      </c>
      <c r="F227" s="183" t="s">
        <v>3009</v>
      </c>
      <c r="G227" s="184" t="s">
        <v>2307</v>
      </c>
      <c r="H227" s="185">
        <v>6</v>
      </c>
      <c r="I227" s="257"/>
      <c r="J227" s="186">
        <f t="shared" si="50"/>
        <v>0</v>
      </c>
      <c r="K227" s="183" t="s">
        <v>1</v>
      </c>
      <c r="L227" s="37"/>
      <c r="M227" s="187" t="s">
        <v>1</v>
      </c>
      <c r="N227" s="188" t="s">
        <v>36</v>
      </c>
      <c r="O227" s="189">
        <v>0</v>
      </c>
      <c r="P227" s="189">
        <f t="shared" si="51"/>
        <v>0</v>
      </c>
      <c r="Q227" s="189">
        <v>0</v>
      </c>
      <c r="R227" s="189">
        <f t="shared" si="52"/>
        <v>0</v>
      </c>
      <c r="S227" s="189">
        <v>0</v>
      </c>
      <c r="T227" s="190">
        <f t="shared" si="5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1" t="s">
        <v>146</v>
      </c>
      <c r="AT227" s="191" t="s">
        <v>142</v>
      </c>
      <c r="AU227" s="191" t="s">
        <v>79</v>
      </c>
      <c r="AY227" s="18" t="s">
        <v>141</v>
      </c>
      <c r="BE227" s="192">
        <f t="shared" si="54"/>
        <v>0</v>
      </c>
      <c r="BF227" s="192">
        <f t="shared" si="55"/>
        <v>0</v>
      </c>
      <c r="BG227" s="192">
        <f t="shared" si="56"/>
        <v>0</v>
      </c>
      <c r="BH227" s="192">
        <f t="shared" si="57"/>
        <v>0</v>
      </c>
      <c r="BI227" s="192">
        <f t="shared" si="58"/>
        <v>0</v>
      </c>
      <c r="BJ227" s="18" t="s">
        <v>79</v>
      </c>
      <c r="BK227" s="192">
        <f t="shared" si="59"/>
        <v>0</v>
      </c>
      <c r="BL227" s="18" t="s">
        <v>146</v>
      </c>
      <c r="BM227" s="191" t="s">
        <v>1366</v>
      </c>
    </row>
    <row r="228" spans="1:65" s="2" customFormat="1" ht="21.75" customHeight="1">
      <c r="A228" s="32"/>
      <c r="B228" s="33"/>
      <c r="C228" s="181" t="s">
        <v>819</v>
      </c>
      <c r="D228" s="181" t="s">
        <v>142</v>
      </c>
      <c r="E228" s="182" t="s">
        <v>3010</v>
      </c>
      <c r="F228" s="183" t="s">
        <v>3011</v>
      </c>
      <c r="G228" s="184" t="s">
        <v>2307</v>
      </c>
      <c r="H228" s="185">
        <v>12</v>
      </c>
      <c r="I228" s="257"/>
      <c r="J228" s="186">
        <f t="shared" si="50"/>
        <v>0</v>
      </c>
      <c r="K228" s="183" t="s">
        <v>1</v>
      </c>
      <c r="L228" s="37"/>
      <c r="M228" s="187" t="s">
        <v>1</v>
      </c>
      <c r="N228" s="188" t="s">
        <v>36</v>
      </c>
      <c r="O228" s="189">
        <v>0</v>
      </c>
      <c r="P228" s="189">
        <f t="shared" si="51"/>
        <v>0</v>
      </c>
      <c r="Q228" s="189">
        <v>0</v>
      </c>
      <c r="R228" s="189">
        <f t="shared" si="52"/>
        <v>0</v>
      </c>
      <c r="S228" s="189">
        <v>0</v>
      </c>
      <c r="T228" s="190">
        <f t="shared" si="53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1" t="s">
        <v>146</v>
      </c>
      <c r="AT228" s="191" t="s">
        <v>142</v>
      </c>
      <c r="AU228" s="191" t="s">
        <v>79</v>
      </c>
      <c r="AY228" s="18" t="s">
        <v>141</v>
      </c>
      <c r="BE228" s="192">
        <f t="shared" si="54"/>
        <v>0</v>
      </c>
      <c r="BF228" s="192">
        <f t="shared" si="55"/>
        <v>0</v>
      </c>
      <c r="BG228" s="192">
        <f t="shared" si="56"/>
        <v>0</v>
      </c>
      <c r="BH228" s="192">
        <f t="shared" si="57"/>
        <v>0</v>
      </c>
      <c r="BI228" s="192">
        <f t="shared" si="58"/>
        <v>0</v>
      </c>
      <c r="BJ228" s="18" t="s">
        <v>79</v>
      </c>
      <c r="BK228" s="192">
        <f t="shared" si="59"/>
        <v>0</v>
      </c>
      <c r="BL228" s="18" t="s">
        <v>146</v>
      </c>
      <c r="BM228" s="191" t="s">
        <v>1382</v>
      </c>
    </row>
    <row r="229" spans="1:65" s="2" customFormat="1" ht="16.5" customHeight="1">
      <c r="A229" s="32"/>
      <c r="B229" s="33"/>
      <c r="C229" s="181" t="s">
        <v>823</v>
      </c>
      <c r="D229" s="181" t="s">
        <v>142</v>
      </c>
      <c r="E229" s="182" t="s">
        <v>3012</v>
      </c>
      <c r="F229" s="183" t="s">
        <v>3013</v>
      </c>
      <c r="G229" s="184" t="s">
        <v>2307</v>
      </c>
      <c r="H229" s="185">
        <v>2</v>
      </c>
      <c r="I229" s="257"/>
      <c r="J229" s="186">
        <f t="shared" si="50"/>
        <v>0</v>
      </c>
      <c r="K229" s="183" t="s">
        <v>1</v>
      </c>
      <c r="L229" s="37"/>
      <c r="M229" s="187" t="s">
        <v>1</v>
      </c>
      <c r="N229" s="188" t="s">
        <v>36</v>
      </c>
      <c r="O229" s="189">
        <v>0</v>
      </c>
      <c r="P229" s="189">
        <f t="shared" si="51"/>
        <v>0</v>
      </c>
      <c r="Q229" s="189">
        <v>0</v>
      </c>
      <c r="R229" s="189">
        <f t="shared" si="52"/>
        <v>0</v>
      </c>
      <c r="S229" s="189">
        <v>0</v>
      </c>
      <c r="T229" s="190">
        <f t="shared" si="5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1" t="s">
        <v>146</v>
      </c>
      <c r="AT229" s="191" t="s">
        <v>142</v>
      </c>
      <c r="AU229" s="191" t="s">
        <v>79</v>
      </c>
      <c r="AY229" s="18" t="s">
        <v>141</v>
      </c>
      <c r="BE229" s="192">
        <f t="shared" si="54"/>
        <v>0</v>
      </c>
      <c r="BF229" s="192">
        <f t="shared" si="55"/>
        <v>0</v>
      </c>
      <c r="BG229" s="192">
        <f t="shared" si="56"/>
        <v>0</v>
      </c>
      <c r="BH229" s="192">
        <f t="shared" si="57"/>
        <v>0</v>
      </c>
      <c r="BI229" s="192">
        <f t="shared" si="58"/>
        <v>0</v>
      </c>
      <c r="BJ229" s="18" t="s">
        <v>79</v>
      </c>
      <c r="BK229" s="192">
        <f t="shared" si="59"/>
        <v>0</v>
      </c>
      <c r="BL229" s="18" t="s">
        <v>146</v>
      </c>
      <c r="BM229" s="191" t="s">
        <v>1392</v>
      </c>
    </row>
    <row r="230" spans="1:65" s="2" customFormat="1" ht="16.5" customHeight="1">
      <c r="A230" s="32"/>
      <c r="B230" s="33"/>
      <c r="C230" s="181" t="s">
        <v>828</v>
      </c>
      <c r="D230" s="181" t="s">
        <v>142</v>
      </c>
      <c r="E230" s="182" t="s">
        <v>3014</v>
      </c>
      <c r="F230" s="183" t="s">
        <v>3015</v>
      </c>
      <c r="G230" s="184" t="s">
        <v>2307</v>
      </c>
      <c r="H230" s="185">
        <v>5</v>
      </c>
      <c r="I230" s="257"/>
      <c r="J230" s="186">
        <f t="shared" si="50"/>
        <v>0</v>
      </c>
      <c r="K230" s="183" t="s">
        <v>1</v>
      </c>
      <c r="L230" s="37"/>
      <c r="M230" s="187" t="s">
        <v>1</v>
      </c>
      <c r="N230" s="188" t="s">
        <v>36</v>
      </c>
      <c r="O230" s="189">
        <v>0</v>
      </c>
      <c r="P230" s="189">
        <f t="shared" si="51"/>
        <v>0</v>
      </c>
      <c r="Q230" s="189">
        <v>0</v>
      </c>
      <c r="R230" s="189">
        <f t="shared" si="52"/>
        <v>0</v>
      </c>
      <c r="S230" s="189">
        <v>0</v>
      </c>
      <c r="T230" s="190">
        <f t="shared" si="5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1" t="s">
        <v>146</v>
      </c>
      <c r="AT230" s="191" t="s">
        <v>142</v>
      </c>
      <c r="AU230" s="191" t="s">
        <v>79</v>
      </c>
      <c r="AY230" s="18" t="s">
        <v>141</v>
      </c>
      <c r="BE230" s="192">
        <f t="shared" si="54"/>
        <v>0</v>
      </c>
      <c r="BF230" s="192">
        <f t="shared" si="55"/>
        <v>0</v>
      </c>
      <c r="BG230" s="192">
        <f t="shared" si="56"/>
        <v>0</v>
      </c>
      <c r="BH230" s="192">
        <f t="shared" si="57"/>
        <v>0</v>
      </c>
      <c r="BI230" s="192">
        <f t="shared" si="58"/>
        <v>0</v>
      </c>
      <c r="BJ230" s="18" t="s">
        <v>79</v>
      </c>
      <c r="BK230" s="192">
        <f t="shared" si="59"/>
        <v>0</v>
      </c>
      <c r="BL230" s="18" t="s">
        <v>146</v>
      </c>
      <c r="BM230" s="191" t="s">
        <v>1403</v>
      </c>
    </row>
    <row r="231" spans="1:65" s="2" customFormat="1" ht="16.5" customHeight="1">
      <c r="A231" s="32"/>
      <c r="B231" s="33"/>
      <c r="C231" s="181" t="s">
        <v>832</v>
      </c>
      <c r="D231" s="181" t="s">
        <v>142</v>
      </c>
      <c r="E231" s="182" t="s">
        <v>3016</v>
      </c>
      <c r="F231" s="183" t="s">
        <v>3017</v>
      </c>
      <c r="G231" s="184" t="s">
        <v>2307</v>
      </c>
      <c r="H231" s="185">
        <v>2</v>
      </c>
      <c r="I231" s="257"/>
      <c r="J231" s="186">
        <f t="shared" si="50"/>
        <v>0</v>
      </c>
      <c r="K231" s="183" t="s">
        <v>1</v>
      </c>
      <c r="L231" s="37"/>
      <c r="M231" s="187" t="s">
        <v>1</v>
      </c>
      <c r="N231" s="188" t="s">
        <v>36</v>
      </c>
      <c r="O231" s="189">
        <v>0</v>
      </c>
      <c r="P231" s="189">
        <f t="shared" si="51"/>
        <v>0</v>
      </c>
      <c r="Q231" s="189">
        <v>0</v>
      </c>
      <c r="R231" s="189">
        <f t="shared" si="52"/>
        <v>0</v>
      </c>
      <c r="S231" s="189">
        <v>0</v>
      </c>
      <c r="T231" s="190">
        <f t="shared" si="5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1" t="s">
        <v>146</v>
      </c>
      <c r="AT231" s="191" t="s">
        <v>142</v>
      </c>
      <c r="AU231" s="191" t="s">
        <v>79</v>
      </c>
      <c r="AY231" s="18" t="s">
        <v>141</v>
      </c>
      <c r="BE231" s="192">
        <f t="shared" si="54"/>
        <v>0</v>
      </c>
      <c r="BF231" s="192">
        <f t="shared" si="55"/>
        <v>0</v>
      </c>
      <c r="BG231" s="192">
        <f t="shared" si="56"/>
        <v>0</v>
      </c>
      <c r="BH231" s="192">
        <f t="shared" si="57"/>
        <v>0</v>
      </c>
      <c r="BI231" s="192">
        <f t="shared" si="58"/>
        <v>0</v>
      </c>
      <c r="BJ231" s="18" t="s">
        <v>79</v>
      </c>
      <c r="BK231" s="192">
        <f t="shared" si="59"/>
        <v>0</v>
      </c>
      <c r="BL231" s="18" t="s">
        <v>146</v>
      </c>
      <c r="BM231" s="191" t="s">
        <v>1411</v>
      </c>
    </row>
    <row r="232" spans="1:65" s="12" customFormat="1" ht="25.9" customHeight="1">
      <c r="B232" s="168"/>
      <c r="C232" s="169"/>
      <c r="D232" s="170" t="s">
        <v>70</v>
      </c>
      <c r="E232" s="171" t="s">
        <v>2399</v>
      </c>
      <c r="F232" s="171" t="s">
        <v>3018</v>
      </c>
      <c r="G232" s="169"/>
      <c r="H232" s="169"/>
      <c r="I232" s="169"/>
      <c r="J232" s="172">
        <f>BK232</f>
        <v>0</v>
      </c>
      <c r="K232" s="169"/>
      <c r="L232" s="173"/>
      <c r="M232" s="174"/>
      <c r="N232" s="175"/>
      <c r="O232" s="175"/>
      <c r="P232" s="176">
        <f>SUM(P233:P234)</f>
        <v>0</v>
      </c>
      <c r="Q232" s="175"/>
      <c r="R232" s="176">
        <f>SUM(R233:R234)</f>
        <v>0</v>
      </c>
      <c r="S232" s="175"/>
      <c r="T232" s="177">
        <f>SUM(T233:T234)</f>
        <v>0</v>
      </c>
      <c r="AR232" s="178" t="s">
        <v>79</v>
      </c>
      <c r="AT232" s="179" t="s">
        <v>70</v>
      </c>
      <c r="AU232" s="179" t="s">
        <v>71</v>
      </c>
      <c r="AY232" s="178" t="s">
        <v>141</v>
      </c>
      <c r="BK232" s="180">
        <f>SUM(BK233:BK234)</f>
        <v>0</v>
      </c>
    </row>
    <row r="233" spans="1:65" s="2" customFormat="1" ht="21.75" customHeight="1">
      <c r="A233" s="32"/>
      <c r="B233" s="33"/>
      <c r="C233" s="181" t="s">
        <v>839</v>
      </c>
      <c r="D233" s="181" t="s">
        <v>142</v>
      </c>
      <c r="E233" s="182" t="s">
        <v>3019</v>
      </c>
      <c r="F233" s="183" t="s">
        <v>3020</v>
      </c>
      <c r="G233" s="184" t="s">
        <v>238</v>
      </c>
      <c r="H233" s="185">
        <v>165</v>
      </c>
      <c r="I233" s="257"/>
      <c r="J233" s="186">
        <f>ROUND(I233*H233,2)</f>
        <v>0</v>
      </c>
      <c r="K233" s="183" t="s">
        <v>1</v>
      </c>
      <c r="L233" s="37"/>
      <c r="M233" s="187" t="s">
        <v>1</v>
      </c>
      <c r="N233" s="188" t="s">
        <v>36</v>
      </c>
      <c r="O233" s="189">
        <v>0</v>
      </c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1" t="s">
        <v>146</v>
      </c>
      <c r="AT233" s="191" t="s">
        <v>142</v>
      </c>
      <c r="AU233" s="191" t="s">
        <v>79</v>
      </c>
      <c r="AY233" s="18" t="s">
        <v>141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8" t="s">
        <v>79</v>
      </c>
      <c r="BK233" s="192">
        <f>ROUND(I233*H233,2)</f>
        <v>0</v>
      </c>
      <c r="BL233" s="18" t="s">
        <v>146</v>
      </c>
      <c r="BM233" s="191" t="s">
        <v>1419</v>
      </c>
    </row>
    <row r="234" spans="1:65" s="2" customFormat="1" ht="16.5" customHeight="1">
      <c r="A234" s="32"/>
      <c r="B234" s="33"/>
      <c r="C234" s="181" t="s">
        <v>843</v>
      </c>
      <c r="D234" s="181" t="s">
        <v>142</v>
      </c>
      <c r="E234" s="182" t="s">
        <v>3021</v>
      </c>
      <c r="F234" s="183" t="s">
        <v>3022</v>
      </c>
      <c r="G234" s="184" t="s">
        <v>3023</v>
      </c>
      <c r="H234" s="185">
        <v>0.125</v>
      </c>
      <c r="I234" s="257"/>
      <c r="J234" s="186">
        <f>ROUND(I234*H234,2)</f>
        <v>0</v>
      </c>
      <c r="K234" s="183" t="s">
        <v>1</v>
      </c>
      <c r="L234" s="37"/>
      <c r="M234" s="187" t="s">
        <v>1</v>
      </c>
      <c r="N234" s="188" t="s">
        <v>36</v>
      </c>
      <c r="O234" s="189">
        <v>0</v>
      </c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1" t="s">
        <v>146</v>
      </c>
      <c r="AT234" s="191" t="s">
        <v>142</v>
      </c>
      <c r="AU234" s="191" t="s">
        <v>79</v>
      </c>
      <c r="AY234" s="18" t="s">
        <v>141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8" t="s">
        <v>79</v>
      </c>
      <c r="BK234" s="192">
        <f>ROUND(I234*H234,2)</f>
        <v>0</v>
      </c>
      <c r="BL234" s="18" t="s">
        <v>146</v>
      </c>
      <c r="BM234" s="191" t="s">
        <v>1427</v>
      </c>
    </row>
    <row r="235" spans="1:65" s="12" customFormat="1" ht="25.9" customHeight="1">
      <c r="B235" s="168"/>
      <c r="C235" s="169"/>
      <c r="D235" s="170" t="s">
        <v>70</v>
      </c>
      <c r="E235" s="171" t="s">
        <v>3024</v>
      </c>
      <c r="F235" s="171" t="s">
        <v>3025</v>
      </c>
      <c r="G235" s="169"/>
      <c r="H235" s="169"/>
      <c r="I235" s="169"/>
      <c r="J235" s="172">
        <f>BK235</f>
        <v>0</v>
      </c>
      <c r="K235" s="169"/>
      <c r="L235" s="173"/>
      <c r="M235" s="174"/>
      <c r="N235" s="175"/>
      <c r="O235" s="175"/>
      <c r="P235" s="176">
        <f>SUM(P236:P247)</f>
        <v>0</v>
      </c>
      <c r="Q235" s="175"/>
      <c r="R235" s="176">
        <f>SUM(R236:R247)</f>
        <v>0</v>
      </c>
      <c r="S235" s="175"/>
      <c r="T235" s="177">
        <f>SUM(T236:T247)</f>
        <v>0</v>
      </c>
      <c r="AR235" s="178" t="s">
        <v>79</v>
      </c>
      <c r="AT235" s="179" t="s">
        <v>70</v>
      </c>
      <c r="AU235" s="179" t="s">
        <v>71</v>
      </c>
      <c r="AY235" s="178" t="s">
        <v>141</v>
      </c>
      <c r="BK235" s="180">
        <f>SUM(BK236:BK247)</f>
        <v>0</v>
      </c>
    </row>
    <row r="236" spans="1:65" s="2" customFormat="1" ht="16.5" customHeight="1">
      <c r="A236" s="32"/>
      <c r="B236" s="33"/>
      <c r="C236" s="181" t="s">
        <v>850</v>
      </c>
      <c r="D236" s="181" t="s">
        <v>142</v>
      </c>
      <c r="E236" s="182" t="s">
        <v>3026</v>
      </c>
      <c r="F236" s="183" t="s">
        <v>3027</v>
      </c>
      <c r="G236" s="184" t="s">
        <v>238</v>
      </c>
      <c r="H236" s="185">
        <v>200</v>
      </c>
      <c r="I236" s="257"/>
      <c r="J236" s="186">
        <f t="shared" ref="J236:J247" si="60">ROUND(I236*H236,2)</f>
        <v>0</v>
      </c>
      <c r="K236" s="183" t="s">
        <v>1</v>
      </c>
      <c r="L236" s="37"/>
      <c r="M236" s="187" t="s">
        <v>1</v>
      </c>
      <c r="N236" s="188" t="s">
        <v>36</v>
      </c>
      <c r="O236" s="189">
        <v>0</v>
      </c>
      <c r="P236" s="189">
        <f t="shared" ref="P236:P247" si="61">O236*H236</f>
        <v>0</v>
      </c>
      <c r="Q236" s="189">
        <v>0</v>
      </c>
      <c r="R236" s="189">
        <f t="shared" ref="R236:R247" si="62">Q236*H236</f>
        <v>0</v>
      </c>
      <c r="S236" s="189">
        <v>0</v>
      </c>
      <c r="T236" s="190">
        <f t="shared" ref="T236:T247" si="63"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1" t="s">
        <v>146</v>
      </c>
      <c r="AT236" s="191" t="s">
        <v>142</v>
      </c>
      <c r="AU236" s="191" t="s">
        <v>79</v>
      </c>
      <c r="AY236" s="18" t="s">
        <v>141</v>
      </c>
      <c r="BE236" s="192">
        <f t="shared" ref="BE236:BE247" si="64">IF(N236="základní",J236,0)</f>
        <v>0</v>
      </c>
      <c r="BF236" s="192">
        <f t="shared" ref="BF236:BF247" si="65">IF(N236="snížená",J236,0)</f>
        <v>0</v>
      </c>
      <c r="BG236" s="192">
        <f t="shared" ref="BG236:BG247" si="66">IF(N236="zákl. přenesená",J236,0)</f>
        <v>0</v>
      </c>
      <c r="BH236" s="192">
        <f t="shared" ref="BH236:BH247" si="67">IF(N236="sníž. přenesená",J236,0)</f>
        <v>0</v>
      </c>
      <c r="BI236" s="192">
        <f t="shared" ref="BI236:BI247" si="68">IF(N236="nulová",J236,0)</f>
        <v>0</v>
      </c>
      <c r="BJ236" s="18" t="s">
        <v>79</v>
      </c>
      <c r="BK236" s="192">
        <f t="shared" ref="BK236:BK247" si="69">ROUND(I236*H236,2)</f>
        <v>0</v>
      </c>
      <c r="BL236" s="18" t="s">
        <v>146</v>
      </c>
      <c r="BM236" s="191" t="s">
        <v>1435</v>
      </c>
    </row>
    <row r="237" spans="1:65" s="2" customFormat="1" ht="16.5" customHeight="1">
      <c r="A237" s="32"/>
      <c r="B237" s="33"/>
      <c r="C237" s="181" t="s">
        <v>862</v>
      </c>
      <c r="D237" s="181" t="s">
        <v>142</v>
      </c>
      <c r="E237" s="182" t="s">
        <v>3028</v>
      </c>
      <c r="F237" s="183" t="s">
        <v>3029</v>
      </c>
      <c r="G237" s="184" t="s">
        <v>238</v>
      </c>
      <c r="H237" s="185">
        <v>150</v>
      </c>
      <c r="I237" s="257"/>
      <c r="J237" s="186">
        <f t="shared" si="60"/>
        <v>0</v>
      </c>
      <c r="K237" s="183" t="s">
        <v>1</v>
      </c>
      <c r="L237" s="37"/>
      <c r="M237" s="187" t="s">
        <v>1</v>
      </c>
      <c r="N237" s="188" t="s">
        <v>36</v>
      </c>
      <c r="O237" s="189">
        <v>0</v>
      </c>
      <c r="P237" s="189">
        <f t="shared" si="61"/>
        <v>0</v>
      </c>
      <c r="Q237" s="189">
        <v>0</v>
      </c>
      <c r="R237" s="189">
        <f t="shared" si="62"/>
        <v>0</v>
      </c>
      <c r="S237" s="189">
        <v>0</v>
      </c>
      <c r="T237" s="190">
        <f t="shared" si="6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1" t="s">
        <v>146</v>
      </c>
      <c r="AT237" s="191" t="s">
        <v>142</v>
      </c>
      <c r="AU237" s="191" t="s">
        <v>79</v>
      </c>
      <c r="AY237" s="18" t="s">
        <v>141</v>
      </c>
      <c r="BE237" s="192">
        <f t="shared" si="64"/>
        <v>0</v>
      </c>
      <c r="BF237" s="192">
        <f t="shared" si="65"/>
        <v>0</v>
      </c>
      <c r="BG237" s="192">
        <f t="shared" si="66"/>
        <v>0</v>
      </c>
      <c r="BH237" s="192">
        <f t="shared" si="67"/>
        <v>0</v>
      </c>
      <c r="BI237" s="192">
        <f t="shared" si="68"/>
        <v>0</v>
      </c>
      <c r="BJ237" s="18" t="s">
        <v>79</v>
      </c>
      <c r="BK237" s="192">
        <f t="shared" si="69"/>
        <v>0</v>
      </c>
      <c r="BL237" s="18" t="s">
        <v>146</v>
      </c>
      <c r="BM237" s="191" t="s">
        <v>1445</v>
      </c>
    </row>
    <row r="238" spans="1:65" s="2" customFormat="1" ht="16.5" customHeight="1">
      <c r="A238" s="32"/>
      <c r="B238" s="33"/>
      <c r="C238" s="181" t="s">
        <v>866</v>
      </c>
      <c r="D238" s="181" t="s">
        <v>142</v>
      </c>
      <c r="E238" s="182" t="s">
        <v>2848</v>
      </c>
      <c r="F238" s="183" t="s">
        <v>2849</v>
      </c>
      <c r="G238" s="184" t="s">
        <v>238</v>
      </c>
      <c r="H238" s="185">
        <v>150</v>
      </c>
      <c r="I238" s="257"/>
      <c r="J238" s="186">
        <f t="shared" si="60"/>
        <v>0</v>
      </c>
      <c r="K238" s="183" t="s">
        <v>1</v>
      </c>
      <c r="L238" s="37"/>
      <c r="M238" s="187" t="s">
        <v>1</v>
      </c>
      <c r="N238" s="188" t="s">
        <v>36</v>
      </c>
      <c r="O238" s="189">
        <v>0</v>
      </c>
      <c r="P238" s="189">
        <f t="shared" si="61"/>
        <v>0</v>
      </c>
      <c r="Q238" s="189">
        <v>0</v>
      </c>
      <c r="R238" s="189">
        <f t="shared" si="62"/>
        <v>0</v>
      </c>
      <c r="S238" s="189">
        <v>0</v>
      </c>
      <c r="T238" s="190">
        <f t="shared" si="6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1" t="s">
        <v>146</v>
      </c>
      <c r="AT238" s="191" t="s">
        <v>142</v>
      </c>
      <c r="AU238" s="191" t="s">
        <v>79</v>
      </c>
      <c r="AY238" s="18" t="s">
        <v>141</v>
      </c>
      <c r="BE238" s="192">
        <f t="shared" si="64"/>
        <v>0</v>
      </c>
      <c r="BF238" s="192">
        <f t="shared" si="65"/>
        <v>0</v>
      </c>
      <c r="BG238" s="192">
        <f t="shared" si="66"/>
        <v>0</v>
      </c>
      <c r="BH238" s="192">
        <f t="shared" si="67"/>
        <v>0</v>
      </c>
      <c r="BI238" s="192">
        <f t="shared" si="68"/>
        <v>0</v>
      </c>
      <c r="BJ238" s="18" t="s">
        <v>79</v>
      </c>
      <c r="BK238" s="192">
        <f t="shared" si="69"/>
        <v>0</v>
      </c>
      <c r="BL238" s="18" t="s">
        <v>146</v>
      </c>
      <c r="BM238" s="191" t="s">
        <v>1455</v>
      </c>
    </row>
    <row r="239" spans="1:65" s="2" customFormat="1" ht="16.5" customHeight="1">
      <c r="A239" s="32"/>
      <c r="B239" s="33"/>
      <c r="C239" s="181" t="s">
        <v>872</v>
      </c>
      <c r="D239" s="181" t="s">
        <v>142</v>
      </c>
      <c r="E239" s="182" t="s">
        <v>3030</v>
      </c>
      <c r="F239" s="183" t="s">
        <v>3031</v>
      </c>
      <c r="G239" s="184" t="s">
        <v>238</v>
      </c>
      <c r="H239" s="185">
        <v>120</v>
      </c>
      <c r="I239" s="257"/>
      <c r="J239" s="186">
        <f t="shared" si="60"/>
        <v>0</v>
      </c>
      <c r="K239" s="183" t="s">
        <v>1</v>
      </c>
      <c r="L239" s="37"/>
      <c r="M239" s="187" t="s">
        <v>1</v>
      </c>
      <c r="N239" s="188" t="s">
        <v>36</v>
      </c>
      <c r="O239" s="189">
        <v>0</v>
      </c>
      <c r="P239" s="189">
        <f t="shared" si="61"/>
        <v>0</v>
      </c>
      <c r="Q239" s="189">
        <v>0</v>
      </c>
      <c r="R239" s="189">
        <f t="shared" si="62"/>
        <v>0</v>
      </c>
      <c r="S239" s="189">
        <v>0</v>
      </c>
      <c r="T239" s="190">
        <f t="shared" si="6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1" t="s">
        <v>146</v>
      </c>
      <c r="AT239" s="191" t="s">
        <v>142</v>
      </c>
      <c r="AU239" s="191" t="s">
        <v>79</v>
      </c>
      <c r="AY239" s="18" t="s">
        <v>141</v>
      </c>
      <c r="BE239" s="192">
        <f t="shared" si="64"/>
        <v>0</v>
      </c>
      <c r="BF239" s="192">
        <f t="shared" si="65"/>
        <v>0</v>
      </c>
      <c r="BG239" s="192">
        <f t="shared" si="66"/>
        <v>0</v>
      </c>
      <c r="BH239" s="192">
        <f t="shared" si="67"/>
        <v>0</v>
      </c>
      <c r="BI239" s="192">
        <f t="shared" si="68"/>
        <v>0</v>
      </c>
      <c r="BJ239" s="18" t="s">
        <v>79</v>
      </c>
      <c r="BK239" s="192">
        <f t="shared" si="69"/>
        <v>0</v>
      </c>
      <c r="BL239" s="18" t="s">
        <v>146</v>
      </c>
      <c r="BM239" s="191" t="s">
        <v>1470</v>
      </c>
    </row>
    <row r="240" spans="1:65" s="2" customFormat="1" ht="16.5" customHeight="1">
      <c r="A240" s="32"/>
      <c r="B240" s="33"/>
      <c r="C240" s="181" t="s">
        <v>881</v>
      </c>
      <c r="D240" s="181" t="s">
        <v>142</v>
      </c>
      <c r="E240" s="182" t="s">
        <v>3032</v>
      </c>
      <c r="F240" s="183" t="s">
        <v>3033</v>
      </c>
      <c r="G240" s="184" t="s">
        <v>238</v>
      </c>
      <c r="H240" s="185">
        <v>30</v>
      </c>
      <c r="I240" s="257"/>
      <c r="J240" s="186">
        <f t="shared" si="60"/>
        <v>0</v>
      </c>
      <c r="K240" s="183" t="s">
        <v>1</v>
      </c>
      <c r="L240" s="37"/>
      <c r="M240" s="187" t="s">
        <v>1</v>
      </c>
      <c r="N240" s="188" t="s">
        <v>36</v>
      </c>
      <c r="O240" s="189">
        <v>0</v>
      </c>
      <c r="P240" s="189">
        <f t="shared" si="61"/>
        <v>0</v>
      </c>
      <c r="Q240" s="189">
        <v>0</v>
      </c>
      <c r="R240" s="189">
        <f t="shared" si="62"/>
        <v>0</v>
      </c>
      <c r="S240" s="189">
        <v>0</v>
      </c>
      <c r="T240" s="190">
        <f t="shared" si="6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1" t="s">
        <v>146</v>
      </c>
      <c r="AT240" s="191" t="s">
        <v>142</v>
      </c>
      <c r="AU240" s="191" t="s">
        <v>79</v>
      </c>
      <c r="AY240" s="18" t="s">
        <v>141</v>
      </c>
      <c r="BE240" s="192">
        <f t="shared" si="64"/>
        <v>0</v>
      </c>
      <c r="BF240" s="192">
        <f t="shared" si="65"/>
        <v>0</v>
      </c>
      <c r="BG240" s="192">
        <f t="shared" si="66"/>
        <v>0</v>
      </c>
      <c r="BH240" s="192">
        <f t="shared" si="67"/>
        <v>0</v>
      </c>
      <c r="BI240" s="192">
        <f t="shared" si="68"/>
        <v>0</v>
      </c>
      <c r="BJ240" s="18" t="s">
        <v>79</v>
      </c>
      <c r="BK240" s="192">
        <f t="shared" si="69"/>
        <v>0</v>
      </c>
      <c r="BL240" s="18" t="s">
        <v>146</v>
      </c>
      <c r="BM240" s="191" t="s">
        <v>1480</v>
      </c>
    </row>
    <row r="241" spans="1:65" s="2" customFormat="1" ht="16.5" customHeight="1">
      <c r="A241" s="32"/>
      <c r="B241" s="33"/>
      <c r="C241" s="181" t="s">
        <v>895</v>
      </c>
      <c r="D241" s="181" t="s">
        <v>142</v>
      </c>
      <c r="E241" s="182" t="s">
        <v>2880</v>
      </c>
      <c r="F241" s="183" t="s">
        <v>2881</v>
      </c>
      <c r="G241" s="184" t="s">
        <v>2307</v>
      </c>
      <c r="H241" s="185">
        <v>3</v>
      </c>
      <c r="I241" s="257"/>
      <c r="J241" s="186">
        <f t="shared" si="60"/>
        <v>0</v>
      </c>
      <c r="K241" s="183" t="s">
        <v>1</v>
      </c>
      <c r="L241" s="37"/>
      <c r="M241" s="187" t="s">
        <v>1</v>
      </c>
      <c r="N241" s="188" t="s">
        <v>36</v>
      </c>
      <c r="O241" s="189">
        <v>0</v>
      </c>
      <c r="P241" s="189">
        <f t="shared" si="61"/>
        <v>0</v>
      </c>
      <c r="Q241" s="189">
        <v>0</v>
      </c>
      <c r="R241" s="189">
        <f t="shared" si="62"/>
        <v>0</v>
      </c>
      <c r="S241" s="189">
        <v>0</v>
      </c>
      <c r="T241" s="190">
        <f t="shared" si="6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1" t="s">
        <v>146</v>
      </c>
      <c r="AT241" s="191" t="s">
        <v>142</v>
      </c>
      <c r="AU241" s="191" t="s">
        <v>79</v>
      </c>
      <c r="AY241" s="18" t="s">
        <v>141</v>
      </c>
      <c r="BE241" s="192">
        <f t="shared" si="64"/>
        <v>0</v>
      </c>
      <c r="BF241" s="192">
        <f t="shared" si="65"/>
        <v>0</v>
      </c>
      <c r="BG241" s="192">
        <f t="shared" si="66"/>
        <v>0</v>
      </c>
      <c r="BH241" s="192">
        <f t="shared" si="67"/>
        <v>0</v>
      </c>
      <c r="BI241" s="192">
        <f t="shared" si="68"/>
        <v>0</v>
      </c>
      <c r="BJ241" s="18" t="s">
        <v>79</v>
      </c>
      <c r="BK241" s="192">
        <f t="shared" si="69"/>
        <v>0</v>
      </c>
      <c r="BL241" s="18" t="s">
        <v>146</v>
      </c>
      <c r="BM241" s="191" t="s">
        <v>1491</v>
      </c>
    </row>
    <row r="242" spans="1:65" s="2" customFormat="1" ht="16.5" customHeight="1">
      <c r="A242" s="32"/>
      <c r="B242" s="33"/>
      <c r="C242" s="181" t="s">
        <v>902</v>
      </c>
      <c r="D242" s="181" t="s">
        <v>142</v>
      </c>
      <c r="E242" s="182" t="s">
        <v>3034</v>
      </c>
      <c r="F242" s="183" t="s">
        <v>3035</v>
      </c>
      <c r="G242" s="184" t="s">
        <v>2307</v>
      </c>
      <c r="H242" s="185">
        <v>3</v>
      </c>
      <c r="I242" s="257"/>
      <c r="J242" s="186">
        <f t="shared" si="60"/>
        <v>0</v>
      </c>
      <c r="K242" s="183" t="s">
        <v>1</v>
      </c>
      <c r="L242" s="37"/>
      <c r="M242" s="187" t="s">
        <v>1</v>
      </c>
      <c r="N242" s="188" t="s">
        <v>36</v>
      </c>
      <c r="O242" s="189">
        <v>0</v>
      </c>
      <c r="P242" s="189">
        <f t="shared" si="61"/>
        <v>0</v>
      </c>
      <c r="Q242" s="189">
        <v>0</v>
      </c>
      <c r="R242" s="189">
        <f t="shared" si="62"/>
        <v>0</v>
      </c>
      <c r="S242" s="189">
        <v>0</v>
      </c>
      <c r="T242" s="190">
        <f t="shared" si="6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1" t="s">
        <v>146</v>
      </c>
      <c r="AT242" s="191" t="s">
        <v>142</v>
      </c>
      <c r="AU242" s="191" t="s">
        <v>79</v>
      </c>
      <c r="AY242" s="18" t="s">
        <v>141</v>
      </c>
      <c r="BE242" s="192">
        <f t="shared" si="64"/>
        <v>0</v>
      </c>
      <c r="BF242" s="192">
        <f t="shared" si="65"/>
        <v>0</v>
      </c>
      <c r="BG242" s="192">
        <f t="shared" si="66"/>
        <v>0</v>
      </c>
      <c r="BH242" s="192">
        <f t="shared" si="67"/>
        <v>0</v>
      </c>
      <c r="BI242" s="192">
        <f t="shared" si="68"/>
        <v>0</v>
      </c>
      <c r="BJ242" s="18" t="s">
        <v>79</v>
      </c>
      <c r="BK242" s="192">
        <f t="shared" si="69"/>
        <v>0</v>
      </c>
      <c r="BL242" s="18" t="s">
        <v>146</v>
      </c>
      <c r="BM242" s="191" t="s">
        <v>1501</v>
      </c>
    </row>
    <row r="243" spans="1:65" s="2" customFormat="1" ht="16.5" customHeight="1">
      <c r="A243" s="32"/>
      <c r="B243" s="33"/>
      <c r="C243" s="181" t="s">
        <v>908</v>
      </c>
      <c r="D243" s="181" t="s">
        <v>142</v>
      </c>
      <c r="E243" s="182" t="s">
        <v>3036</v>
      </c>
      <c r="F243" s="183" t="s">
        <v>3037</v>
      </c>
      <c r="G243" s="184" t="s">
        <v>2307</v>
      </c>
      <c r="H243" s="185">
        <v>3</v>
      </c>
      <c r="I243" s="257"/>
      <c r="J243" s="186">
        <f t="shared" si="60"/>
        <v>0</v>
      </c>
      <c r="K243" s="183" t="s">
        <v>1</v>
      </c>
      <c r="L243" s="37"/>
      <c r="M243" s="187" t="s">
        <v>1</v>
      </c>
      <c r="N243" s="188" t="s">
        <v>36</v>
      </c>
      <c r="O243" s="189">
        <v>0</v>
      </c>
      <c r="P243" s="189">
        <f t="shared" si="61"/>
        <v>0</v>
      </c>
      <c r="Q243" s="189">
        <v>0</v>
      </c>
      <c r="R243" s="189">
        <f t="shared" si="62"/>
        <v>0</v>
      </c>
      <c r="S243" s="189">
        <v>0</v>
      </c>
      <c r="T243" s="190">
        <f t="shared" si="6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1" t="s">
        <v>146</v>
      </c>
      <c r="AT243" s="191" t="s">
        <v>142</v>
      </c>
      <c r="AU243" s="191" t="s">
        <v>79</v>
      </c>
      <c r="AY243" s="18" t="s">
        <v>141</v>
      </c>
      <c r="BE243" s="192">
        <f t="shared" si="64"/>
        <v>0</v>
      </c>
      <c r="BF243" s="192">
        <f t="shared" si="65"/>
        <v>0</v>
      </c>
      <c r="BG243" s="192">
        <f t="shared" si="66"/>
        <v>0</v>
      </c>
      <c r="BH243" s="192">
        <f t="shared" si="67"/>
        <v>0</v>
      </c>
      <c r="BI243" s="192">
        <f t="shared" si="68"/>
        <v>0</v>
      </c>
      <c r="BJ243" s="18" t="s">
        <v>79</v>
      </c>
      <c r="BK243" s="192">
        <f t="shared" si="69"/>
        <v>0</v>
      </c>
      <c r="BL243" s="18" t="s">
        <v>146</v>
      </c>
      <c r="BM243" s="191" t="s">
        <v>1511</v>
      </c>
    </row>
    <row r="244" spans="1:65" s="2" customFormat="1" ht="16.5" customHeight="1">
      <c r="A244" s="32"/>
      <c r="B244" s="33"/>
      <c r="C244" s="181" t="s">
        <v>914</v>
      </c>
      <c r="D244" s="181" t="s">
        <v>142</v>
      </c>
      <c r="E244" s="182" t="s">
        <v>3038</v>
      </c>
      <c r="F244" s="183" t="s">
        <v>3039</v>
      </c>
      <c r="G244" s="184" t="s">
        <v>2307</v>
      </c>
      <c r="H244" s="185">
        <v>1</v>
      </c>
      <c r="I244" s="257"/>
      <c r="J244" s="186">
        <f t="shared" si="60"/>
        <v>0</v>
      </c>
      <c r="K244" s="183" t="s">
        <v>1</v>
      </c>
      <c r="L244" s="37"/>
      <c r="M244" s="187" t="s">
        <v>1</v>
      </c>
      <c r="N244" s="188" t="s">
        <v>36</v>
      </c>
      <c r="O244" s="189">
        <v>0</v>
      </c>
      <c r="P244" s="189">
        <f t="shared" si="61"/>
        <v>0</v>
      </c>
      <c r="Q244" s="189">
        <v>0</v>
      </c>
      <c r="R244" s="189">
        <f t="shared" si="62"/>
        <v>0</v>
      </c>
      <c r="S244" s="189">
        <v>0</v>
      </c>
      <c r="T244" s="190">
        <f t="shared" si="6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1" t="s">
        <v>146</v>
      </c>
      <c r="AT244" s="191" t="s">
        <v>142</v>
      </c>
      <c r="AU244" s="191" t="s">
        <v>79</v>
      </c>
      <c r="AY244" s="18" t="s">
        <v>141</v>
      </c>
      <c r="BE244" s="192">
        <f t="shared" si="64"/>
        <v>0</v>
      </c>
      <c r="BF244" s="192">
        <f t="shared" si="65"/>
        <v>0</v>
      </c>
      <c r="BG244" s="192">
        <f t="shared" si="66"/>
        <v>0</v>
      </c>
      <c r="BH244" s="192">
        <f t="shared" si="67"/>
        <v>0</v>
      </c>
      <c r="BI244" s="192">
        <f t="shared" si="68"/>
        <v>0</v>
      </c>
      <c r="BJ244" s="18" t="s">
        <v>79</v>
      </c>
      <c r="BK244" s="192">
        <f t="shared" si="69"/>
        <v>0</v>
      </c>
      <c r="BL244" s="18" t="s">
        <v>146</v>
      </c>
      <c r="BM244" s="191" t="s">
        <v>1533</v>
      </c>
    </row>
    <row r="245" spans="1:65" s="2" customFormat="1" ht="21.75" customHeight="1">
      <c r="A245" s="32"/>
      <c r="B245" s="33"/>
      <c r="C245" s="181" t="s">
        <v>918</v>
      </c>
      <c r="D245" s="181" t="s">
        <v>142</v>
      </c>
      <c r="E245" s="182" t="s">
        <v>3040</v>
      </c>
      <c r="F245" s="183" t="s">
        <v>3041</v>
      </c>
      <c r="G245" s="184" t="s">
        <v>2307</v>
      </c>
      <c r="H245" s="185">
        <v>1</v>
      </c>
      <c r="I245" s="257"/>
      <c r="J245" s="186">
        <f t="shared" si="60"/>
        <v>0</v>
      </c>
      <c r="K245" s="183" t="s">
        <v>1</v>
      </c>
      <c r="L245" s="37"/>
      <c r="M245" s="187" t="s">
        <v>1</v>
      </c>
      <c r="N245" s="188" t="s">
        <v>36</v>
      </c>
      <c r="O245" s="189">
        <v>0</v>
      </c>
      <c r="P245" s="189">
        <f t="shared" si="61"/>
        <v>0</v>
      </c>
      <c r="Q245" s="189">
        <v>0</v>
      </c>
      <c r="R245" s="189">
        <f t="shared" si="62"/>
        <v>0</v>
      </c>
      <c r="S245" s="189">
        <v>0</v>
      </c>
      <c r="T245" s="190">
        <f t="shared" si="6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1" t="s">
        <v>146</v>
      </c>
      <c r="AT245" s="191" t="s">
        <v>142</v>
      </c>
      <c r="AU245" s="191" t="s">
        <v>79</v>
      </c>
      <c r="AY245" s="18" t="s">
        <v>141</v>
      </c>
      <c r="BE245" s="192">
        <f t="shared" si="64"/>
        <v>0</v>
      </c>
      <c r="BF245" s="192">
        <f t="shared" si="65"/>
        <v>0</v>
      </c>
      <c r="BG245" s="192">
        <f t="shared" si="66"/>
        <v>0</v>
      </c>
      <c r="BH245" s="192">
        <f t="shared" si="67"/>
        <v>0</v>
      </c>
      <c r="BI245" s="192">
        <f t="shared" si="68"/>
        <v>0</v>
      </c>
      <c r="BJ245" s="18" t="s">
        <v>79</v>
      </c>
      <c r="BK245" s="192">
        <f t="shared" si="69"/>
        <v>0</v>
      </c>
      <c r="BL245" s="18" t="s">
        <v>146</v>
      </c>
      <c r="BM245" s="191" t="s">
        <v>1544</v>
      </c>
    </row>
    <row r="246" spans="1:65" s="2" customFormat="1" ht="16.5" customHeight="1">
      <c r="A246" s="32"/>
      <c r="B246" s="33"/>
      <c r="C246" s="181" t="s">
        <v>924</v>
      </c>
      <c r="D246" s="181" t="s">
        <v>142</v>
      </c>
      <c r="E246" s="182" t="s">
        <v>3042</v>
      </c>
      <c r="F246" s="183" t="s">
        <v>3043</v>
      </c>
      <c r="G246" s="184" t="s">
        <v>2307</v>
      </c>
      <c r="H246" s="185">
        <v>1</v>
      </c>
      <c r="I246" s="257"/>
      <c r="J246" s="186">
        <f t="shared" si="60"/>
        <v>0</v>
      </c>
      <c r="K246" s="183" t="s">
        <v>1</v>
      </c>
      <c r="L246" s="37"/>
      <c r="M246" s="187" t="s">
        <v>1</v>
      </c>
      <c r="N246" s="188" t="s">
        <v>36</v>
      </c>
      <c r="O246" s="189">
        <v>0</v>
      </c>
      <c r="P246" s="189">
        <f t="shared" si="61"/>
        <v>0</v>
      </c>
      <c r="Q246" s="189">
        <v>0</v>
      </c>
      <c r="R246" s="189">
        <f t="shared" si="62"/>
        <v>0</v>
      </c>
      <c r="S246" s="189">
        <v>0</v>
      </c>
      <c r="T246" s="190">
        <f t="shared" si="6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1" t="s">
        <v>146</v>
      </c>
      <c r="AT246" s="191" t="s">
        <v>142</v>
      </c>
      <c r="AU246" s="191" t="s">
        <v>79</v>
      </c>
      <c r="AY246" s="18" t="s">
        <v>141</v>
      </c>
      <c r="BE246" s="192">
        <f t="shared" si="64"/>
        <v>0</v>
      </c>
      <c r="BF246" s="192">
        <f t="shared" si="65"/>
        <v>0</v>
      </c>
      <c r="BG246" s="192">
        <f t="shared" si="66"/>
        <v>0</v>
      </c>
      <c r="BH246" s="192">
        <f t="shared" si="67"/>
        <v>0</v>
      </c>
      <c r="BI246" s="192">
        <f t="shared" si="68"/>
        <v>0</v>
      </c>
      <c r="BJ246" s="18" t="s">
        <v>79</v>
      </c>
      <c r="BK246" s="192">
        <f t="shared" si="69"/>
        <v>0</v>
      </c>
      <c r="BL246" s="18" t="s">
        <v>146</v>
      </c>
      <c r="BM246" s="191" t="s">
        <v>1560</v>
      </c>
    </row>
    <row r="247" spans="1:65" s="2" customFormat="1" ht="16.5" customHeight="1">
      <c r="A247" s="32"/>
      <c r="B247" s="33"/>
      <c r="C247" s="181" t="s">
        <v>930</v>
      </c>
      <c r="D247" s="181" t="s">
        <v>142</v>
      </c>
      <c r="E247" s="182" t="s">
        <v>3044</v>
      </c>
      <c r="F247" s="183" t="s">
        <v>3045</v>
      </c>
      <c r="G247" s="184" t="s">
        <v>2307</v>
      </c>
      <c r="H247" s="185">
        <v>3</v>
      </c>
      <c r="I247" s="257"/>
      <c r="J247" s="186">
        <f t="shared" si="60"/>
        <v>0</v>
      </c>
      <c r="K247" s="183" t="s">
        <v>1</v>
      </c>
      <c r="L247" s="37"/>
      <c r="M247" s="187" t="s">
        <v>1</v>
      </c>
      <c r="N247" s="188" t="s">
        <v>36</v>
      </c>
      <c r="O247" s="189">
        <v>0</v>
      </c>
      <c r="P247" s="189">
        <f t="shared" si="61"/>
        <v>0</v>
      </c>
      <c r="Q247" s="189">
        <v>0</v>
      </c>
      <c r="R247" s="189">
        <f t="shared" si="62"/>
        <v>0</v>
      </c>
      <c r="S247" s="189">
        <v>0</v>
      </c>
      <c r="T247" s="190">
        <f t="shared" si="6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1" t="s">
        <v>146</v>
      </c>
      <c r="AT247" s="191" t="s">
        <v>142</v>
      </c>
      <c r="AU247" s="191" t="s">
        <v>79</v>
      </c>
      <c r="AY247" s="18" t="s">
        <v>141</v>
      </c>
      <c r="BE247" s="192">
        <f t="shared" si="64"/>
        <v>0</v>
      </c>
      <c r="BF247" s="192">
        <f t="shared" si="65"/>
        <v>0</v>
      </c>
      <c r="BG247" s="192">
        <f t="shared" si="66"/>
        <v>0</v>
      </c>
      <c r="BH247" s="192">
        <f t="shared" si="67"/>
        <v>0</v>
      </c>
      <c r="BI247" s="192">
        <f t="shared" si="68"/>
        <v>0</v>
      </c>
      <c r="BJ247" s="18" t="s">
        <v>79</v>
      </c>
      <c r="BK247" s="192">
        <f t="shared" si="69"/>
        <v>0</v>
      </c>
      <c r="BL247" s="18" t="s">
        <v>146</v>
      </c>
      <c r="BM247" s="191" t="s">
        <v>1570</v>
      </c>
    </row>
    <row r="248" spans="1:65" s="12" customFormat="1" ht="25.9" customHeight="1">
      <c r="B248" s="168"/>
      <c r="C248" s="169"/>
      <c r="D248" s="170" t="s">
        <v>70</v>
      </c>
      <c r="E248" s="171" t="s">
        <v>3046</v>
      </c>
      <c r="F248" s="171" t="s">
        <v>3047</v>
      </c>
      <c r="G248" s="169"/>
      <c r="H248" s="169"/>
      <c r="I248" s="169"/>
      <c r="J248" s="172">
        <f>BK248</f>
        <v>0</v>
      </c>
      <c r="K248" s="169"/>
      <c r="L248" s="173"/>
      <c r="M248" s="174"/>
      <c r="N248" s="175"/>
      <c r="O248" s="175"/>
      <c r="P248" s="176">
        <f>SUM(P249:P265)</f>
        <v>0</v>
      </c>
      <c r="Q248" s="175"/>
      <c r="R248" s="176">
        <f>SUM(R249:R265)</f>
        <v>0</v>
      </c>
      <c r="S248" s="175"/>
      <c r="T248" s="177">
        <f>SUM(T249:T265)</f>
        <v>0</v>
      </c>
      <c r="AR248" s="178" t="s">
        <v>79</v>
      </c>
      <c r="AT248" s="179" t="s">
        <v>70</v>
      </c>
      <c r="AU248" s="179" t="s">
        <v>71</v>
      </c>
      <c r="AY248" s="178" t="s">
        <v>141</v>
      </c>
      <c r="BK248" s="180">
        <f>SUM(BK249:BK265)</f>
        <v>0</v>
      </c>
    </row>
    <row r="249" spans="1:65" s="2" customFormat="1" ht="16.5" customHeight="1">
      <c r="A249" s="32"/>
      <c r="B249" s="33"/>
      <c r="C249" s="181" t="s">
        <v>936</v>
      </c>
      <c r="D249" s="181" t="s">
        <v>142</v>
      </c>
      <c r="E249" s="182" t="s">
        <v>3048</v>
      </c>
      <c r="F249" s="183" t="s">
        <v>3049</v>
      </c>
      <c r="G249" s="184" t="s">
        <v>238</v>
      </c>
      <c r="H249" s="185">
        <v>100</v>
      </c>
      <c r="I249" s="257"/>
      <c r="J249" s="186">
        <f t="shared" ref="J249:J265" si="70">ROUND(I249*H249,2)</f>
        <v>0</v>
      </c>
      <c r="K249" s="183" t="s">
        <v>1</v>
      </c>
      <c r="L249" s="37"/>
      <c r="M249" s="187" t="s">
        <v>1</v>
      </c>
      <c r="N249" s="188" t="s">
        <v>36</v>
      </c>
      <c r="O249" s="189">
        <v>0</v>
      </c>
      <c r="P249" s="189">
        <f t="shared" ref="P249:P265" si="71">O249*H249</f>
        <v>0</v>
      </c>
      <c r="Q249" s="189">
        <v>0</v>
      </c>
      <c r="R249" s="189">
        <f t="shared" ref="R249:R265" si="72">Q249*H249</f>
        <v>0</v>
      </c>
      <c r="S249" s="189">
        <v>0</v>
      </c>
      <c r="T249" s="190">
        <f t="shared" ref="T249:T265" si="73"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1" t="s">
        <v>146</v>
      </c>
      <c r="AT249" s="191" t="s">
        <v>142</v>
      </c>
      <c r="AU249" s="191" t="s">
        <v>79</v>
      </c>
      <c r="AY249" s="18" t="s">
        <v>141</v>
      </c>
      <c r="BE249" s="192">
        <f t="shared" ref="BE249:BE265" si="74">IF(N249="základní",J249,0)</f>
        <v>0</v>
      </c>
      <c r="BF249" s="192">
        <f t="shared" ref="BF249:BF265" si="75">IF(N249="snížená",J249,0)</f>
        <v>0</v>
      </c>
      <c r="BG249" s="192">
        <f t="shared" ref="BG249:BG265" si="76">IF(N249="zákl. přenesená",J249,0)</f>
        <v>0</v>
      </c>
      <c r="BH249" s="192">
        <f t="shared" ref="BH249:BH265" si="77">IF(N249="sníž. přenesená",J249,0)</f>
        <v>0</v>
      </c>
      <c r="BI249" s="192">
        <f t="shared" ref="BI249:BI265" si="78">IF(N249="nulová",J249,0)</f>
        <v>0</v>
      </c>
      <c r="BJ249" s="18" t="s">
        <v>79</v>
      </c>
      <c r="BK249" s="192">
        <f t="shared" ref="BK249:BK265" si="79">ROUND(I249*H249,2)</f>
        <v>0</v>
      </c>
      <c r="BL249" s="18" t="s">
        <v>146</v>
      </c>
      <c r="BM249" s="191" t="s">
        <v>1579</v>
      </c>
    </row>
    <row r="250" spans="1:65" s="2" customFormat="1" ht="16.5" customHeight="1">
      <c r="A250" s="32"/>
      <c r="B250" s="33"/>
      <c r="C250" s="181" t="s">
        <v>941</v>
      </c>
      <c r="D250" s="181" t="s">
        <v>142</v>
      </c>
      <c r="E250" s="182" t="s">
        <v>3050</v>
      </c>
      <c r="F250" s="183" t="s">
        <v>3051</v>
      </c>
      <c r="G250" s="184" t="s">
        <v>238</v>
      </c>
      <c r="H250" s="185">
        <v>1800</v>
      </c>
      <c r="I250" s="257"/>
      <c r="J250" s="186">
        <f t="shared" si="70"/>
        <v>0</v>
      </c>
      <c r="K250" s="183" t="s">
        <v>1</v>
      </c>
      <c r="L250" s="37"/>
      <c r="M250" s="187" t="s">
        <v>1</v>
      </c>
      <c r="N250" s="188" t="s">
        <v>36</v>
      </c>
      <c r="O250" s="189">
        <v>0</v>
      </c>
      <c r="P250" s="189">
        <f t="shared" si="71"/>
        <v>0</v>
      </c>
      <c r="Q250" s="189">
        <v>0</v>
      </c>
      <c r="R250" s="189">
        <f t="shared" si="72"/>
        <v>0</v>
      </c>
      <c r="S250" s="189">
        <v>0</v>
      </c>
      <c r="T250" s="190">
        <f t="shared" si="7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1" t="s">
        <v>146</v>
      </c>
      <c r="AT250" s="191" t="s">
        <v>142</v>
      </c>
      <c r="AU250" s="191" t="s">
        <v>79</v>
      </c>
      <c r="AY250" s="18" t="s">
        <v>141</v>
      </c>
      <c r="BE250" s="192">
        <f t="shared" si="74"/>
        <v>0</v>
      </c>
      <c r="BF250" s="192">
        <f t="shared" si="75"/>
        <v>0</v>
      </c>
      <c r="BG250" s="192">
        <f t="shared" si="76"/>
        <v>0</v>
      </c>
      <c r="BH250" s="192">
        <f t="shared" si="77"/>
        <v>0</v>
      </c>
      <c r="BI250" s="192">
        <f t="shared" si="78"/>
        <v>0</v>
      </c>
      <c r="BJ250" s="18" t="s">
        <v>79</v>
      </c>
      <c r="BK250" s="192">
        <f t="shared" si="79"/>
        <v>0</v>
      </c>
      <c r="BL250" s="18" t="s">
        <v>146</v>
      </c>
      <c r="BM250" s="191" t="s">
        <v>1588</v>
      </c>
    </row>
    <row r="251" spans="1:65" s="2" customFormat="1" ht="16.5" customHeight="1">
      <c r="A251" s="32"/>
      <c r="B251" s="33"/>
      <c r="C251" s="181" t="s">
        <v>263</v>
      </c>
      <c r="D251" s="181" t="s">
        <v>142</v>
      </c>
      <c r="E251" s="182" t="s">
        <v>3052</v>
      </c>
      <c r="F251" s="183" t="s">
        <v>3053</v>
      </c>
      <c r="G251" s="184" t="s">
        <v>238</v>
      </c>
      <c r="H251" s="185">
        <v>60</v>
      </c>
      <c r="I251" s="257"/>
      <c r="J251" s="186">
        <f t="shared" si="70"/>
        <v>0</v>
      </c>
      <c r="K251" s="183" t="s">
        <v>1</v>
      </c>
      <c r="L251" s="37"/>
      <c r="M251" s="187" t="s">
        <v>1</v>
      </c>
      <c r="N251" s="188" t="s">
        <v>36</v>
      </c>
      <c r="O251" s="189">
        <v>0</v>
      </c>
      <c r="P251" s="189">
        <f t="shared" si="71"/>
        <v>0</v>
      </c>
      <c r="Q251" s="189">
        <v>0</v>
      </c>
      <c r="R251" s="189">
        <f t="shared" si="72"/>
        <v>0</v>
      </c>
      <c r="S251" s="189">
        <v>0</v>
      </c>
      <c r="T251" s="190">
        <f t="shared" si="7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1" t="s">
        <v>146</v>
      </c>
      <c r="AT251" s="191" t="s">
        <v>142</v>
      </c>
      <c r="AU251" s="191" t="s">
        <v>79</v>
      </c>
      <c r="AY251" s="18" t="s">
        <v>141</v>
      </c>
      <c r="BE251" s="192">
        <f t="shared" si="74"/>
        <v>0</v>
      </c>
      <c r="BF251" s="192">
        <f t="shared" si="75"/>
        <v>0</v>
      </c>
      <c r="BG251" s="192">
        <f t="shared" si="76"/>
        <v>0</v>
      </c>
      <c r="BH251" s="192">
        <f t="shared" si="77"/>
        <v>0</v>
      </c>
      <c r="BI251" s="192">
        <f t="shared" si="78"/>
        <v>0</v>
      </c>
      <c r="BJ251" s="18" t="s">
        <v>79</v>
      </c>
      <c r="BK251" s="192">
        <f t="shared" si="79"/>
        <v>0</v>
      </c>
      <c r="BL251" s="18" t="s">
        <v>146</v>
      </c>
      <c r="BM251" s="191" t="s">
        <v>3054</v>
      </c>
    </row>
    <row r="252" spans="1:65" s="2" customFormat="1" ht="16.5" customHeight="1">
      <c r="A252" s="32"/>
      <c r="B252" s="33"/>
      <c r="C252" s="181" t="s">
        <v>950</v>
      </c>
      <c r="D252" s="181" t="s">
        <v>142</v>
      </c>
      <c r="E252" s="182" t="s">
        <v>3055</v>
      </c>
      <c r="F252" s="183" t="s">
        <v>3056</v>
      </c>
      <c r="G252" s="184" t="s">
        <v>238</v>
      </c>
      <c r="H252" s="185">
        <v>60</v>
      </c>
      <c r="I252" s="257"/>
      <c r="J252" s="186">
        <f t="shared" si="70"/>
        <v>0</v>
      </c>
      <c r="K252" s="183" t="s">
        <v>1</v>
      </c>
      <c r="L252" s="37"/>
      <c r="M252" s="187" t="s">
        <v>1</v>
      </c>
      <c r="N252" s="188" t="s">
        <v>36</v>
      </c>
      <c r="O252" s="189">
        <v>0</v>
      </c>
      <c r="P252" s="189">
        <f t="shared" si="71"/>
        <v>0</v>
      </c>
      <c r="Q252" s="189">
        <v>0</v>
      </c>
      <c r="R252" s="189">
        <f t="shared" si="72"/>
        <v>0</v>
      </c>
      <c r="S252" s="189">
        <v>0</v>
      </c>
      <c r="T252" s="190">
        <f t="shared" si="7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1" t="s">
        <v>146</v>
      </c>
      <c r="AT252" s="191" t="s">
        <v>142</v>
      </c>
      <c r="AU252" s="191" t="s">
        <v>79</v>
      </c>
      <c r="AY252" s="18" t="s">
        <v>141</v>
      </c>
      <c r="BE252" s="192">
        <f t="shared" si="74"/>
        <v>0</v>
      </c>
      <c r="BF252" s="192">
        <f t="shared" si="75"/>
        <v>0</v>
      </c>
      <c r="BG252" s="192">
        <f t="shared" si="76"/>
        <v>0</v>
      </c>
      <c r="BH252" s="192">
        <f t="shared" si="77"/>
        <v>0</v>
      </c>
      <c r="BI252" s="192">
        <f t="shared" si="78"/>
        <v>0</v>
      </c>
      <c r="BJ252" s="18" t="s">
        <v>79</v>
      </c>
      <c r="BK252" s="192">
        <f t="shared" si="79"/>
        <v>0</v>
      </c>
      <c r="BL252" s="18" t="s">
        <v>146</v>
      </c>
      <c r="BM252" s="191" t="s">
        <v>3057</v>
      </c>
    </row>
    <row r="253" spans="1:65" s="2" customFormat="1" ht="16.5" customHeight="1">
      <c r="A253" s="32"/>
      <c r="B253" s="33"/>
      <c r="C253" s="181" t="s">
        <v>954</v>
      </c>
      <c r="D253" s="181" t="s">
        <v>142</v>
      </c>
      <c r="E253" s="182" t="s">
        <v>3058</v>
      </c>
      <c r="F253" s="183" t="s">
        <v>3059</v>
      </c>
      <c r="G253" s="184" t="s">
        <v>221</v>
      </c>
      <c r="H253" s="185">
        <v>8</v>
      </c>
      <c r="I253" s="257"/>
      <c r="J253" s="186">
        <f t="shared" si="70"/>
        <v>0</v>
      </c>
      <c r="K253" s="183" t="s">
        <v>1</v>
      </c>
      <c r="L253" s="37"/>
      <c r="M253" s="187" t="s">
        <v>1</v>
      </c>
      <c r="N253" s="188" t="s">
        <v>36</v>
      </c>
      <c r="O253" s="189">
        <v>0</v>
      </c>
      <c r="P253" s="189">
        <f t="shared" si="71"/>
        <v>0</v>
      </c>
      <c r="Q253" s="189">
        <v>0</v>
      </c>
      <c r="R253" s="189">
        <f t="shared" si="72"/>
        <v>0</v>
      </c>
      <c r="S253" s="189">
        <v>0</v>
      </c>
      <c r="T253" s="190">
        <f t="shared" si="7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1" t="s">
        <v>146</v>
      </c>
      <c r="AT253" s="191" t="s">
        <v>142</v>
      </c>
      <c r="AU253" s="191" t="s">
        <v>79</v>
      </c>
      <c r="AY253" s="18" t="s">
        <v>141</v>
      </c>
      <c r="BE253" s="192">
        <f t="shared" si="74"/>
        <v>0</v>
      </c>
      <c r="BF253" s="192">
        <f t="shared" si="75"/>
        <v>0</v>
      </c>
      <c r="BG253" s="192">
        <f t="shared" si="76"/>
        <v>0</v>
      </c>
      <c r="BH253" s="192">
        <f t="shared" si="77"/>
        <v>0</v>
      </c>
      <c r="BI253" s="192">
        <f t="shared" si="78"/>
        <v>0</v>
      </c>
      <c r="BJ253" s="18" t="s">
        <v>79</v>
      </c>
      <c r="BK253" s="192">
        <f t="shared" si="79"/>
        <v>0</v>
      </c>
      <c r="BL253" s="18" t="s">
        <v>146</v>
      </c>
      <c r="BM253" s="191" t="s">
        <v>3060</v>
      </c>
    </row>
    <row r="254" spans="1:65" s="2" customFormat="1" ht="16.5" customHeight="1">
      <c r="A254" s="32"/>
      <c r="B254" s="33"/>
      <c r="C254" s="181" t="s">
        <v>959</v>
      </c>
      <c r="D254" s="181" t="s">
        <v>142</v>
      </c>
      <c r="E254" s="182" t="s">
        <v>3061</v>
      </c>
      <c r="F254" s="183" t="s">
        <v>3062</v>
      </c>
      <c r="G254" s="184" t="s">
        <v>221</v>
      </c>
      <c r="H254" s="185">
        <v>180</v>
      </c>
      <c r="I254" s="257"/>
      <c r="J254" s="186">
        <f t="shared" si="70"/>
        <v>0</v>
      </c>
      <c r="K254" s="183" t="s">
        <v>1</v>
      </c>
      <c r="L254" s="37"/>
      <c r="M254" s="187" t="s">
        <v>1</v>
      </c>
      <c r="N254" s="188" t="s">
        <v>36</v>
      </c>
      <c r="O254" s="189">
        <v>0</v>
      </c>
      <c r="P254" s="189">
        <f t="shared" si="71"/>
        <v>0</v>
      </c>
      <c r="Q254" s="189">
        <v>0</v>
      </c>
      <c r="R254" s="189">
        <f t="shared" si="72"/>
        <v>0</v>
      </c>
      <c r="S254" s="189">
        <v>0</v>
      </c>
      <c r="T254" s="190">
        <f t="shared" si="7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1" t="s">
        <v>146</v>
      </c>
      <c r="AT254" s="191" t="s">
        <v>142</v>
      </c>
      <c r="AU254" s="191" t="s">
        <v>79</v>
      </c>
      <c r="AY254" s="18" t="s">
        <v>141</v>
      </c>
      <c r="BE254" s="192">
        <f t="shared" si="74"/>
        <v>0</v>
      </c>
      <c r="BF254" s="192">
        <f t="shared" si="75"/>
        <v>0</v>
      </c>
      <c r="BG254" s="192">
        <f t="shared" si="76"/>
        <v>0</v>
      </c>
      <c r="BH254" s="192">
        <f t="shared" si="77"/>
        <v>0</v>
      </c>
      <c r="BI254" s="192">
        <f t="shared" si="78"/>
        <v>0</v>
      </c>
      <c r="BJ254" s="18" t="s">
        <v>79</v>
      </c>
      <c r="BK254" s="192">
        <f t="shared" si="79"/>
        <v>0</v>
      </c>
      <c r="BL254" s="18" t="s">
        <v>146</v>
      </c>
      <c r="BM254" s="191" t="s">
        <v>3063</v>
      </c>
    </row>
    <row r="255" spans="1:65" s="2" customFormat="1" ht="16.5" customHeight="1">
      <c r="A255" s="32"/>
      <c r="B255" s="33"/>
      <c r="C255" s="181" t="s">
        <v>965</v>
      </c>
      <c r="D255" s="181" t="s">
        <v>142</v>
      </c>
      <c r="E255" s="182" t="s">
        <v>3064</v>
      </c>
      <c r="F255" s="183" t="s">
        <v>3065</v>
      </c>
      <c r="G255" s="184" t="s">
        <v>238</v>
      </c>
      <c r="H255" s="185">
        <v>350</v>
      </c>
      <c r="I255" s="257"/>
      <c r="J255" s="186">
        <f t="shared" si="70"/>
        <v>0</v>
      </c>
      <c r="K255" s="183" t="s">
        <v>1</v>
      </c>
      <c r="L255" s="37"/>
      <c r="M255" s="187" t="s">
        <v>1</v>
      </c>
      <c r="N255" s="188" t="s">
        <v>36</v>
      </c>
      <c r="O255" s="189">
        <v>0</v>
      </c>
      <c r="P255" s="189">
        <f t="shared" si="71"/>
        <v>0</v>
      </c>
      <c r="Q255" s="189">
        <v>0</v>
      </c>
      <c r="R255" s="189">
        <f t="shared" si="72"/>
        <v>0</v>
      </c>
      <c r="S255" s="189">
        <v>0</v>
      </c>
      <c r="T255" s="190">
        <f t="shared" si="7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1" t="s">
        <v>146</v>
      </c>
      <c r="AT255" s="191" t="s">
        <v>142</v>
      </c>
      <c r="AU255" s="191" t="s">
        <v>79</v>
      </c>
      <c r="AY255" s="18" t="s">
        <v>141</v>
      </c>
      <c r="BE255" s="192">
        <f t="shared" si="74"/>
        <v>0</v>
      </c>
      <c r="BF255" s="192">
        <f t="shared" si="75"/>
        <v>0</v>
      </c>
      <c r="BG255" s="192">
        <f t="shared" si="76"/>
        <v>0</v>
      </c>
      <c r="BH255" s="192">
        <f t="shared" si="77"/>
        <v>0</v>
      </c>
      <c r="BI255" s="192">
        <f t="shared" si="78"/>
        <v>0</v>
      </c>
      <c r="BJ255" s="18" t="s">
        <v>79</v>
      </c>
      <c r="BK255" s="192">
        <f t="shared" si="79"/>
        <v>0</v>
      </c>
      <c r="BL255" s="18" t="s">
        <v>146</v>
      </c>
      <c r="BM255" s="191" t="s">
        <v>1596</v>
      </c>
    </row>
    <row r="256" spans="1:65" s="2" customFormat="1" ht="16.5" customHeight="1">
      <c r="A256" s="32"/>
      <c r="B256" s="33"/>
      <c r="C256" s="181" t="s">
        <v>838</v>
      </c>
      <c r="D256" s="181" t="s">
        <v>142</v>
      </c>
      <c r="E256" s="182" t="s">
        <v>3066</v>
      </c>
      <c r="F256" s="183" t="s">
        <v>3067</v>
      </c>
      <c r="G256" s="184" t="s">
        <v>238</v>
      </c>
      <c r="H256" s="185">
        <v>690</v>
      </c>
      <c r="I256" s="257"/>
      <c r="J256" s="186">
        <f t="shared" si="70"/>
        <v>0</v>
      </c>
      <c r="K256" s="183" t="s">
        <v>1</v>
      </c>
      <c r="L256" s="37"/>
      <c r="M256" s="187" t="s">
        <v>1</v>
      </c>
      <c r="N256" s="188" t="s">
        <v>36</v>
      </c>
      <c r="O256" s="189">
        <v>0</v>
      </c>
      <c r="P256" s="189">
        <f t="shared" si="71"/>
        <v>0</v>
      </c>
      <c r="Q256" s="189">
        <v>0</v>
      </c>
      <c r="R256" s="189">
        <f t="shared" si="72"/>
        <v>0</v>
      </c>
      <c r="S256" s="189">
        <v>0</v>
      </c>
      <c r="T256" s="190">
        <f t="shared" si="7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1" t="s">
        <v>146</v>
      </c>
      <c r="AT256" s="191" t="s">
        <v>142</v>
      </c>
      <c r="AU256" s="191" t="s">
        <v>79</v>
      </c>
      <c r="AY256" s="18" t="s">
        <v>141</v>
      </c>
      <c r="BE256" s="192">
        <f t="shared" si="74"/>
        <v>0</v>
      </c>
      <c r="BF256" s="192">
        <f t="shared" si="75"/>
        <v>0</v>
      </c>
      <c r="BG256" s="192">
        <f t="shared" si="76"/>
        <v>0</v>
      </c>
      <c r="BH256" s="192">
        <f t="shared" si="77"/>
        <v>0</v>
      </c>
      <c r="BI256" s="192">
        <f t="shared" si="78"/>
        <v>0</v>
      </c>
      <c r="BJ256" s="18" t="s">
        <v>79</v>
      </c>
      <c r="BK256" s="192">
        <f t="shared" si="79"/>
        <v>0</v>
      </c>
      <c r="BL256" s="18" t="s">
        <v>146</v>
      </c>
      <c r="BM256" s="191" t="s">
        <v>1605</v>
      </c>
    </row>
    <row r="257" spans="1:65" s="2" customFormat="1" ht="16.5" customHeight="1">
      <c r="A257" s="32"/>
      <c r="B257" s="33"/>
      <c r="C257" s="181" t="s">
        <v>976</v>
      </c>
      <c r="D257" s="181" t="s">
        <v>142</v>
      </c>
      <c r="E257" s="182" t="s">
        <v>3068</v>
      </c>
      <c r="F257" s="183" t="s">
        <v>3069</v>
      </c>
      <c r="G257" s="184" t="s">
        <v>238</v>
      </c>
      <c r="H257" s="185">
        <v>100</v>
      </c>
      <c r="I257" s="257"/>
      <c r="J257" s="186">
        <f t="shared" si="70"/>
        <v>0</v>
      </c>
      <c r="K257" s="183" t="s">
        <v>1</v>
      </c>
      <c r="L257" s="37"/>
      <c r="M257" s="187" t="s">
        <v>1</v>
      </c>
      <c r="N257" s="188" t="s">
        <v>36</v>
      </c>
      <c r="O257" s="189">
        <v>0</v>
      </c>
      <c r="P257" s="189">
        <f t="shared" si="71"/>
        <v>0</v>
      </c>
      <c r="Q257" s="189">
        <v>0</v>
      </c>
      <c r="R257" s="189">
        <f t="shared" si="72"/>
        <v>0</v>
      </c>
      <c r="S257" s="189">
        <v>0</v>
      </c>
      <c r="T257" s="190">
        <f t="shared" si="7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1" t="s">
        <v>146</v>
      </c>
      <c r="AT257" s="191" t="s">
        <v>142</v>
      </c>
      <c r="AU257" s="191" t="s">
        <v>79</v>
      </c>
      <c r="AY257" s="18" t="s">
        <v>141</v>
      </c>
      <c r="BE257" s="192">
        <f t="shared" si="74"/>
        <v>0</v>
      </c>
      <c r="BF257" s="192">
        <f t="shared" si="75"/>
        <v>0</v>
      </c>
      <c r="BG257" s="192">
        <f t="shared" si="76"/>
        <v>0</v>
      </c>
      <c r="BH257" s="192">
        <f t="shared" si="77"/>
        <v>0</v>
      </c>
      <c r="BI257" s="192">
        <f t="shared" si="78"/>
        <v>0</v>
      </c>
      <c r="BJ257" s="18" t="s">
        <v>79</v>
      </c>
      <c r="BK257" s="192">
        <f t="shared" si="79"/>
        <v>0</v>
      </c>
      <c r="BL257" s="18" t="s">
        <v>146</v>
      </c>
      <c r="BM257" s="191" t="s">
        <v>1613</v>
      </c>
    </row>
    <row r="258" spans="1:65" s="2" customFormat="1" ht="16.5" customHeight="1">
      <c r="A258" s="32"/>
      <c r="B258" s="33"/>
      <c r="C258" s="181" t="s">
        <v>995</v>
      </c>
      <c r="D258" s="181" t="s">
        <v>142</v>
      </c>
      <c r="E258" s="182" t="s">
        <v>3070</v>
      </c>
      <c r="F258" s="183" t="s">
        <v>3071</v>
      </c>
      <c r="G258" s="184" t="s">
        <v>2307</v>
      </c>
      <c r="H258" s="185">
        <v>13</v>
      </c>
      <c r="I258" s="257"/>
      <c r="J258" s="186">
        <f t="shared" si="70"/>
        <v>0</v>
      </c>
      <c r="K258" s="183" t="s">
        <v>1</v>
      </c>
      <c r="L258" s="37"/>
      <c r="M258" s="187" t="s">
        <v>1</v>
      </c>
      <c r="N258" s="188" t="s">
        <v>36</v>
      </c>
      <c r="O258" s="189">
        <v>0</v>
      </c>
      <c r="P258" s="189">
        <f t="shared" si="71"/>
        <v>0</v>
      </c>
      <c r="Q258" s="189">
        <v>0</v>
      </c>
      <c r="R258" s="189">
        <f t="shared" si="72"/>
        <v>0</v>
      </c>
      <c r="S258" s="189">
        <v>0</v>
      </c>
      <c r="T258" s="190">
        <f t="shared" si="7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1" t="s">
        <v>146</v>
      </c>
      <c r="AT258" s="191" t="s">
        <v>142</v>
      </c>
      <c r="AU258" s="191" t="s">
        <v>79</v>
      </c>
      <c r="AY258" s="18" t="s">
        <v>141</v>
      </c>
      <c r="BE258" s="192">
        <f t="shared" si="74"/>
        <v>0</v>
      </c>
      <c r="BF258" s="192">
        <f t="shared" si="75"/>
        <v>0</v>
      </c>
      <c r="BG258" s="192">
        <f t="shared" si="76"/>
        <v>0</v>
      </c>
      <c r="BH258" s="192">
        <f t="shared" si="77"/>
        <v>0</v>
      </c>
      <c r="BI258" s="192">
        <f t="shared" si="78"/>
        <v>0</v>
      </c>
      <c r="BJ258" s="18" t="s">
        <v>79</v>
      </c>
      <c r="BK258" s="192">
        <f t="shared" si="79"/>
        <v>0</v>
      </c>
      <c r="BL258" s="18" t="s">
        <v>146</v>
      </c>
      <c r="BM258" s="191" t="s">
        <v>1622</v>
      </c>
    </row>
    <row r="259" spans="1:65" s="2" customFormat="1" ht="16.5" customHeight="1">
      <c r="A259" s="32"/>
      <c r="B259" s="33"/>
      <c r="C259" s="181" t="s">
        <v>1003</v>
      </c>
      <c r="D259" s="181" t="s">
        <v>142</v>
      </c>
      <c r="E259" s="182" t="s">
        <v>3072</v>
      </c>
      <c r="F259" s="183" t="s">
        <v>3073</v>
      </c>
      <c r="G259" s="184" t="s">
        <v>2307</v>
      </c>
      <c r="H259" s="185">
        <v>13</v>
      </c>
      <c r="I259" s="257"/>
      <c r="J259" s="186">
        <f t="shared" si="70"/>
        <v>0</v>
      </c>
      <c r="K259" s="183" t="s">
        <v>1</v>
      </c>
      <c r="L259" s="37"/>
      <c r="M259" s="187" t="s">
        <v>1</v>
      </c>
      <c r="N259" s="188" t="s">
        <v>36</v>
      </c>
      <c r="O259" s="189">
        <v>0</v>
      </c>
      <c r="P259" s="189">
        <f t="shared" si="71"/>
        <v>0</v>
      </c>
      <c r="Q259" s="189">
        <v>0</v>
      </c>
      <c r="R259" s="189">
        <f t="shared" si="72"/>
        <v>0</v>
      </c>
      <c r="S259" s="189">
        <v>0</v>
      </c>
      <c r="T259" s="190">
        <f t="shared" si="7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1" t="s">
        <v>146</v>
      </c>
      <c r="AT259" s="191" t="s">
        <v>142</v>
      </c>
      <c r="AU259" s="191" t="s">
        <v>79</v>
      </c>
      <c r="AY259" s="18" t="s">
        <v>141</v>
      </c>
      <c r="BE259" s="192">
        <f t="shared" si="74"/>
        <v>0</v>
      </c>
      <c r="BF259" s="192">
        <f t="shared" si="75"/>
        <v>0</v>
      </c>
      <c r="BG259" s="192">
        <f t="shared" si="76"/>
        <v>0</v>
      </c>
      <c r="BH259" s="192">
        <f t="shared" si="77"/>
        <v>0</v>
      </c>
      <c r="BI259" s="192">
        <f t="shared" si="78"/>
        <v>0</v>
      </c>
      <c r="BJ259" s="18" t="s">
        <v>79</v>
      </c>
      <c r="BK259" s="192">
        <f t="shared" si="79"/>
        <v>0</v>
      </c>
      <c r="BL259" s="18" t="s">
        <v>146</v>
      </c>
      <c r="BM259" s="191" t="s">
        <v>1628</v>
      </c>
    </row>
    <row r="260" spans="1:65" s="2" customFormat="1" ht="16.5" customHeight="1">
      <c r="A260" s="32"/>
      <c r="B260" s="33"/>
      <c r="C260" s="181" t="s">
        <v>1008</v>
      </c>
      <c r="D260" s="181" t="s">
        <v>142</v>
      </c>
      <c r="E260" s="182" t="s">
        <v>3074</v>
      </c>
      <c r="F260" s="183" t="s">
        <v>3075</v>
      </c>
      <c r="G260" s="184" t="s">
        <v>2307</v>
      </c>
      <c r="H260" s="185">
        <v>26</v>
      </c>
      <c r="I260" s="257"/>
      <c r="J260" s="186">
        <f t="shared" si="70"/>
        <v>0</v>
      </c>
      <c r="K260" s="183" t="s">
        <v>1</v>
      </c>
      <c r="L260" s="37"/>
      <c r="M260" s="187" t="s">
        <v>1</v>
      </c>
      <c r="N260" s="188" t="s">
        <v>36</v>
      </c>
      <c r="O260" s="189">
        <v>0</v>
      </c>
      <c r="P260" s="189">
        <f t="shared" si="71"/>
        <v>0</v>
      </c>
      <c r="Q260" s="189">
        <v>0</v>
      </c>
      <c r="R260" s="189">
        <f t="shared" si="72"/>
        <v>0</v>
      </c>
      <c r="S260" s="189">
        <v>0</v>
      </c>
      <c r="T260" s="190">
        <f t="shared" si="7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1" t="s">
        <v>146</v>
      </c>
      <c r="AT260" s="191" t="s">
        <v>142</v>
      </c>
      <c r="AU260" s="191" t="s">
        <v>79</v>
      </c>
      <c r="AY260" s="18" t="s">
        <v>141</v>
      </c>
      <c r="BE260" s="192">
        <f t="shared" si="74"/>
        <v>0</v>
      </c>
      <c r="BF260" s="192">
        <f t="shared" si="75"/>
        <v>0</v>
      </c>
      <c r="BG260" s="192">
        <f t="shared" si="76"/>
        <v>0</v>
      </c>
      <c r="BH260" s="192">
        <f t="shared" si="77"/>
        <v>0</v>
      </c>
      <c r="BI260" s="192">
        <f t="shared" si="78"/>
        <v>0</v>
      </c>
      <c r="BJ260" s="18" t="s">
        <v>79</v>
      </c>
      <c r="BK260" s="192">
        <f t="shared" si="79"/>
        <v>0</v>
      </c>
      <c r="BL260" s="18" t="s">
        <v>146</v>
      </c>
      <c r="BM260" s="191" t="s">
        <v>1636</v>
      </c>
    </row>
    <row r="261" spans="1:65" s="2" customFormat="1" ht="21.75" customHeight="1">
      <c r="A261" s="32"/>
      <c r="B261" s="33"/>
      <c r="C261" s="181" t="s">
        <v>837</v>
      </c>
      <c r="D261" s="181" t="s">
        <v>142</v>
      </c>
      <c r="E261" s="182" t="s">
        <v>3076</v>
      </c>
      <c r="F261" s="183" t="s">
        <v>3077</v>
      </c>
      <c r="G261" s="184" t="s">
        <v>2307</v>
      </c>
      <c r="H261" s="185">
        <v>26</v>
      </c>
      <c r="I261" s="257"/>
      <c r="J261" s="186">
        <f t="shared" si="70"/>
        <v>0</v>
      </c>
      <c r="K261" s="183" t="s">
        <v>1</v>
      </c>
      <c r="L261" s="37"/>
      <c r="M261" s="187" t="s">
        <v>1</v>
      </c>
      <c r="N261" s="188" t="s">
        <v>36</v>
      </c>
      <c r="O261" s="189">
        <v>0</v>
      </c>
      <c r="P261" s="189">
        <f t="shared" si="71"/>
        <v>0</v>
      </c>
      <c r="Q261" s="189">
        <v>0</v>
      </c>
      <c r="R261" s="189">
        <f t="shared" si="72"/>
        <v>0</v>
      </c>
      <c r="S261" s="189">
        <v>0</v>
      </c>
      <c r="T261" s="190">
        <f t="shared" si="7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1" t="s">
        <v>146</v>
      </c>
      <c r="AT261" s="191" t="s">
        <v>142</v>
      </c>
      <c r="AU261" s="191" t="s">
        <v>79</v>
      </c>
      <c r="AY261" s="18" t="s">
        <v>141</v>
      </c>
      <c r="BE261" s="192">
        <f t="shared" si="74"/>
        <v>0</v>
      </c>
      <c r="BF261" s="192">
        <f t="shared" si="75"/>
        <v>0</v>
      </c>
      <c r="BG261" s="192">
        <f t="shared" si="76"/>
        <v>0</v>
      </c>
      <c r="BH261" s="192">
        <f t="shared" si="77"/>
        <v>0</v>
      </c>
      <c r="BI261" s="192">
        <f t="shared" si="78"/>
        <v>0</v>
      </c>
      <c r="BJ261" s="18" t="s">
        <v>79</v>
      </c>
      <c r="BK261" s="192">
        <f t="shared" si="79"/>
        <v>0</v>
      </c>
      <c r="BL261" s="18" t="s">
        <v>146</v>
      </c>
      <c r="BM261" s="191" t="s">
        <v>1644</v>
      </c>
    </row>
    <row r="262" spans="1:65" s="2" customFormat="1" ht="21.75" customHeight="1">
      <c r="A262" s="32"/>
      <c r="B262" s="33"/>
      <c r="C262" s="181" t="s">
        <v>1016</v>
      </c>
      <c r="D262" s="181" t="s">
        <v>142</v>
      </c>
      <c r="E262" s="182" t="s">
        <v>3078</v>
      </c>
      <c r="F262" s="183" t="s">
        <v>3079</v>
      </c>
      <c r="G262" s="184" t="s">
        <v>2307</v>
      </c>
      <c r="H262" s="185">
        <v>1</v>
      </c>
      <c r="I262" s="257"/>
      <c r="J262" s="186">
        <f t="shared" si="70"/>
        <v>0</v>
      </c>
      <c r="K262" s="183" t="s">
        <v>1</v>
      </c>
      <c r="L262" s="37"/>
      <c r="M262" s="187" t="s">
        <v>1</v>
      </c>
      <c r="N262" s="188" t="s">
        <v>36</v>
      </c>
      <c r="O262" s="189">
        <v>0</v>
      </c>
      <c r="P262" s="189">
        <f t="shared" si="71"/>
        <v>0</v>
      </c>
      <c r="Q262" s="189">
        <v>0</v>
      </c>
      <c r="R262" s="189">
        <f t="shared" si="72"/>
        <v>0</v>
      </c>
      <c r="S262" s="189">
        <v>0</v>
      </c>
      <c r="T262" s="190">
        <f t="shared" si="7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1" t="s">
        <v>146</v>
      </c>
      <c r="AT262" s="191" t="s">
        <v>142</v>
      </c>
      <c r="AU262" s="191" t="s">
        <v>79</v>
      </c>
      <c r="AY262" s="18" t="s">
        <v>141</v>
      </c>
      <c r="BE262" s="192">
        <f t="shared" si="74"/>
        <v>0</v>
      </c>
      <c r="BF262" s="192">
        <f t="shared" si="75"/>
        <v>0</v>
      </c>
      <c r="BG262" s="192">
        <f t="shared" si="76"/>
        <v>0</v>
      </c>
      <c r="BH262" s="192">
        <f t="shared" si="77"/>
        <v>0</v>
      </c>
      <c r="BI262" s="192">
        <f t="shared" si="78"/>
        <v>0</v>
      </c>
      <c r="BJ262" s="18" t="s">
        <v>79</v>
      </c>
      <c r="BK262" s="192">
        <f t="shared" si="79"/>
        <v>0</v>
      </c>
      <c r="BL262" s="18" t="s">
        <v>146</v>
      </c>
      <c r="BM262" s="191" t="s">
        <v>1650</v>
      </c>
    </row>
    <row r="263" spans="1:65" s="2" customFormat="1" ht="16.5" customHeight="1">
      <c r="A263" s="32"/>
      <c r="B263" s="33"/>
      <c r="C263" s="181" t="s">
        <v>1021</v>
      </c>
      <c r="D263" s="181" t="s">
        <v>142</v>
      </c>
      <c r="E263" s="182" t="s">
        <v>3080</v>
      </c>
      <c r="F263" s="183" t="s">
        <v>3081</v>
      </c>
      <c r="G263" s="184" t="s">
        <v>2307</v>
      </c>
      <c r="H263" s="185">
        <v>1</v>
      </c>
      <c r="I263" s="257"/>
      <c r="J263" s="186">
        <f t="shared" si="70"/>
        <v>0</v>
      </c>
      <c r="K263" s="183" t="s">
        <v>1</v>
      </c>
      <c r="L263" s="37"/>
      <c r="M263" s="187" t="s">
        <v>1</v>
      </c>
      <c r="N263" s="188" t="s">
        <v>36</v>
      </c>
      <c r="O263" s="189">
        <v>0</v>
      </c>
      <c r="P263" s="189">
        <f t="shared" si="71"/>
        <v>0</v>
      </c>
      <c r="Q263" s="189">
        <v>0</v>
      </c>
      <c r="R263" s="189">
        <f t="shared" si="72"/>
        <v>0</v>
      </c>
      <c r="S263" s="189">
        <v>0</v>
      </c>
      <c r="T263" s="190">
        <f t="shared" si="7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1" t="s">
        <v>146</v>
      </c>
      <c r="AT263" s="191" t="s">
        <v>142</v>
      </c>
      <c r="AU263" s="191" t="s">
        <v>79</v>
      </c>
      <c r="AY263" s="18" t="s">
        <v>141</v>
      </c>
      <c r="BE263" s="192">
        <f t="shared" si="74"/>
        <v>0</v>
      </c>
      <c r="BF263" s="192">
        <f t="shared" si="75"/>
        <v>0</v>
      </c>
      <c r="BG263" s="192">
        <f t="shared" si="76"/>
        <v>0</v>
      </c>
      <c r="BH263" s="192">
        <f t="shared" si="77"/>
        <v>0</v>
      </c>
      <c r="BI263" s="192">
        <f t="shared" si="78"/>
        <v>0</v>
      </c>
      <c r="BJ263" s="18" t="s">
        <v>79</v>
      </c>
      <c r="BK263" s="192">
        <f t="shared" si="79"/>
        <v>0</v>
      </c>
      <c r="BL263" s="18" t="s">
        <v>146</v>
      </c>
      <c r="BM263" s="191" t="s">
        <v>1658</v>
      </c>
    </row>
    <row r="264" spans="1:65" s="2" customFormat="1" ht="21.75" customHeight="1">
      <c r="A264" s="32"/>
      <c r="B264" s="33"/>
      <c r="C264" s="181" t="s">
        <v>1027</v>
      </c>
      <c r="D264" s="181" t="s">
        <v>142</v>
      </c>
      <c r="E264" s="182" t="s">
        <v>3082</v>
      </c>
      <c r="F264" s="183" t="s">
        <v>3083</v>
      </c>
      <c r="G264" s="184" t="s">
        <v>2307</v>
      </c>
      <c r="H264" s="185">
        <v>1</v>
      </c>
      <c r="I264" s="257"/>
      <c r="J264" s="186">
        <f t="shared" si="70"/>
        <v>0</v>
      </c>
      <c r="K264" s="183" t="s">
        <v>1</v>
      </c>
      <c r="L264" s="37"/>
      <c r="M264" s="187" t="s">
        <v>1</v>
      </c>
      <c r="N264" s="188" t="s">
        <v>36</v>
      </c>
      <c r="O264" s="189">
        <v>0</v>
      </c>
      <c r="P264" s="189">
        <f t="shared" si="71"/>
        <v>0</v>
      </c>
      <c r="Q264" s="189">
        <v>0</v>
      </c>
      <c r="R264" s="189">
        <f t="shared" si="72"/>
        <v>0</v>
      </c>
      <c r="S264" s="189">
        <v>0</v>
      </c>
      <c r="T264" s="190">
        <f t="shared" si="7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1" t="s">
        <v>146</v>
      </c>
      <c r="AT264" s="191" t="s">
        <v>142</v>
      </c>
      <c r="AU264" s="191" t="s">
        <v>79</v>
      </c>
      <c r="AY264" s="18" t="s">
        <v>141</v>
      </c>
      <c r="BE264" s="192">
        <f t="shared" si="74"/>
        <v>0</v>
      </c>
      <c r="BF264" s="192">
        <f t="shared" si="75"/>
        <v>0</v>
      </c>
      <c r="BG264" s="192">
        <f t="shared" si="76"/>
        <v>0</v>
      </c>
      <c r="BH264" s="192">
        <f t="shared" si="77"/>
        <v>0</v>
      </c>
      <c r="BI264" s="192">
        <f t="shared" si="78"/>
        <v>0</v>
      </c>
      <c r="BJ264" s="18" t="s">
        <v>79</v>
      </c>
      <c r="BK264" s="192">
        <f t="shared" si="79"/>
        <v>0</v>
      </c>
      <c r="BL264" s="18" t="s">
        <v>146</v>
      </c>
      <c r="BM264" s="191" t="s">
        <v>1667</v>
      </c>
    </row>
    <row r="265" spans="1:65" s="2" customFormat="1" ht="21.75" customHeight="1">
      <c r="A265" s="32"/>
      <c r="B265" s="33"/>
      <c r="C265" s="181" t="s">
        <v>1033</v>
      </c>
      <c r="D265" s="181" t="s">
        <v>142</v>
      </c>
      <c r="E265" s="182" t="s">
        <v>3084</v>
      </c>
      <c r="F265" s="183" t="s">
        <v>3085</v>
      </c>
      <c r="G265" s="184" t="s">
        <v>2307</v>
      </c>
      <c r="H265" s="185">
        <v>1</v>
      </c>
      <c r="I265" s="257"/>
      <c r="J265" s="186">
        <f t="shared" si="70"/>
        <v>0</v>
      </c>
      <c r="K265" s="183" t="s">
        <v>1</v>
      </c>
      <c r="L265" s="37"/>
      <c r="M265" s="187" t="s">
        <v>1</v>
      </c>
      <c r="N265" s="188" t="s">
        <v>36</v>
      </c>
      <c r="O265" s="189">
        <v>0</v>
      </c>
      <c r="P265" s="189">
        <f t="shared" si="71"/>
        <v>0</v>
      </c>
      <c r="Q265" s="189">
        <v>0</v>
      </c>
      <c r="R265" s="189">
        <f t="shared" si="72"/>
        <v>0</v>
      </c>
      <c r="S265" s="189">
        <v>0</v>
      </c>
      <c r="T265" s="190">
        <f t="shared" si="7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1" t="s">
        <v>146</v>
      </c>
      <c r="AT265" s="191" t="s">
        <v>142</v>
      </c>
      <c r="AU265" s="191" t="s">
        <v>79</v>
      </c>
      <c r="AY265" s="18" t="s">
        <v>141</v>
      </c>
      <c r="BE265" s="192">
        <f t="shared" si="74"/>
        <v>0</v>
      </c>
      <c r="BF265" s="192">
        <f t="shared" si="75"/>
        <v>0</v>
      </c>
      <c r="BG265" s="192">
        <f t="shared" si="76"/>
        <v>0</v>
      </c>
      <c r="BH265" s="192">
        <f t="shared" si="77"/>
        <v>0</v>
      </c>
      <c r="BI265" s="192">
        <f t="shared" si="78"/>
        <v>0</v>
      </c>
      <c r="BJ265" s="18" t="s">
        <v>79</v>
      </c>
      <c r="BK265" s="192">
        <f t="shared" si="79"/>
        <v>0</v>
      </c>
      <c r="BL265" s="18" t="s">
        <v>146</v>
      </c>
      <c r="BM265" s="191" t="s">
        <v>1676</v>
      </c>
    </row>
    <row r="266" spans="1:65" s="12" customFormat="1" ht="25.9" customHeight="1">
      <c r="B266" s="168"/>
      <c r="C266" s="169"/>
      <c r="D266" s="170" t="s">
        <v>70</v>
      </c>
      <c r="E266" s="171" t="s">
        <v>3086</v>
      </c>
      <c r="F266" s="171" t="s">
        <v>3087</v>
      </c>
      <c r="G266" s="169"/>
      <c r="H266" s="169"/>
      <c r="I266" s="169"/>
      <c r="J266" s="172">
        <f>BK266</f>
        <v>0</v>
      </c>
      <c r="K266" s="169"/>
      <c r="L266" s="173"/>
      <c r="M266" s="174"/>
      <c r="N266" s="175"/>
      <c r="O266" s="175"/>
      <c r="P266" s="176">
        <f>SUM(P267:P271)</f>
        <v>0</v>
      </c>
      <c r="Q266" s="175"/>
      <c r="R266" s="176">
        <f>SUM(R267:R271)</f>
        <v>0</v>
      </c>
      <c r="S266" s="175"/>
      <c r="T266" s="177">
        <f>SUM(T267:T271)</f>
        <v>0</v>
      </c>
      <c r="AR266" s="178" t="s">
        <v>79</v>
      </c>
      <c r="AT266" s="179" t="s">
        <v>70</v>
      </c>
      <c r="AU266" s="179" t="s">
        <v>71</v>
      </c>
      <c r="AY266" s="178" t="s">
        <v>141</v>
      </c>
      <c r="BK266" s="180">
        <f>SUM(BK267:BK271)</f>
        <v>0</v>
      </c>
    </row>
    <row r="267" spans="1:65" s="2" customFormat="1" ht="55.5" customHeight="1">
      <c r="A267" s="32"/>
      <c r="B267" s="33"/>
      <c r="C267" s="181" t="s">
        <v>1038</v>
      </c>
      <c r="D267" s="181" t="s">
        <v>142</v>
      </c>
      <c r="E267" s="182" t="s">
        <v>3088</v>
      </c>
      <c r="F267" s="183" t="s">
        <v>3089</v>
      </c>
      <c r="G267" s="184" t="s">
        <v>2307</v>
      </c>
      <c r="H267" s="185">
        <v>1</v>
      </c>
      <c r="I267" s="257"/>
      <c r="J267" s="186">
        <f>ROUND(I267*H267,2)</f>
        <v>0</v>
      </c>
      <c r="K267" s="183" t="s">
        <v>1</v>
      </c>
      <c r="L267" s="37"/>
      <c r="M267" s="187" t="s">
        <v>1</v>
      </c>
      <c r="N267" s="188" t="s">
        <v>36</v>
      </c>
      <c r="O267" s="189">
        <v>0</v>
      </c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1" t="s">
        <v>146</v>
      </c>
      <c r="AT267" s="191" t="s">
        <v>142</v>
      </c>
      <c r="AU267" s="191" t="s">
        <v>79</v>
      </c>
      <c r="AY267" s="18" t="s">
        <v>141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8" t="s">
        <v>79</v>
      </c>
      <c r="BK267" s="192">
        <f>ROUND(I267*H267,2)</f>
        <v>0</v>
      </c>
      <c r="BL267" s="18" t="s">
        <v>146</v>
      </c>
      <c r="BM267" s="191" t="s">
        <v>1684</v>
      </c>
    </row>
    <row r="268" spans="1:65" s="2" customFormat="1" ht="21.75" customHeight="1">
      <c r="A268" s="32"/>
      <c r="B268" s="33"/>
      <c r="C268" s="181" t="s">
        <v>1042</v>
      </c>
      <c r="D268" s="181" t="s">
        <v>142</v>
      </c>
      <c r="E268" s="182" t="s">
        <v>3090</v>
      </c>
      <c r="F268" s="183" t="s">
        <v>3091</v>
      </c>
      <c r="G268" s="184" t="s">
        <v>2307</v>
      </c>
      <c r="H268" s="185">
        <v>1</v>
      </c>
      <c r="I268" s="257"/>
      <c r="J268" s="186">
        <f>ROUND(I268*H268,2)</f>
        <v>0</v>
      </c>
      <c r="K268" s="183" t="s">
        <v>1</v>
      </c>
      <c r="L268" s="37"/>
      <c r="M268" s="187" t="s">
        <v>1</v>
      </c>
      <c r="N268" s="188" t="s">
        <v>36</v>
      </c>
      <c r="O268" s="189">
        <v>0</v>
      </c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1" t="s">
        <v>146</v>
      </c>
      <c r="AT268" s="191" t="s">
        <v>142</v>
      </c>
      <c r="AU268" s="191" t="s">
        <v>79</v>
      </c>
      <c r="AY268" s="18" t="s">
        <v>141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8" t="s">
        <v>79</v>
      </c>
      <c r="BK268" s="192">
        <f>ROUND(I268*H268,2)</f>
        <v>0</v>
      </c>
      <c r="BL268" s="18" t="s">
        <v>146</v>
      </c>
      <c r="BM268" s="191" t="s">
        <v>1692</v>
      </c>
    </row>
    <row r="269" spans="1:65" s="2" customFormat="1" ht="21.75" customHeight="1">
      <c r="A269" s="32"/>
      <c r="B269" s="33"/>
      <c r="C269" s="181" t="s">
        <v>1046</v>
      </c>
      <c r="D269" s="181" t="s">
        <v>142</v>
      </c>
      <c r="E269" s="182" t="s">
        <v>3092</v>
      </c>
      <c r="F269" s="183" t="s">
        <v>3093</v>
      </c>
      <c r="G269" s="184" t="s">
        <v>2307</v>
      </c>
      <c r="H269" s="185">
        <v>1</v>
      </c>
      <c r="I269" s="257"/>
      <c r="J269" s="186">
        <f>ROUND(I269*H269,2)</f>
        <v>0</v>
      </c>
      <c r="K269" s="183" t="s">
        <v>1</v>
      </c>
      <c r="L269" s="37"/>
      <c r="M269" s="187" t="s">
        <v>1</v>
      </c>
      <c r="N269" s="188" t="s">
        <v>36</v>
      </c>
      <c r="O269" s="189">
        <v>0</v>
      </c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1" t="s">
        <v>146</v>
      </c>
      <c r="AT269" s="191" t="s">
        <v>142</v>
      </c>
      <c r="AU269" s="191" t="s">
        <v>79</v>
      </c>
      <c r="AY269" s="18" t="s">
        <v>141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8" t="s">
        <v>79</v>
      </c>
      <c r="BK269" s="192">
        <f>ROUND(I269*H269,2)</f>
        <v>0</v>
      </c>
      <c r="BL269" s="18" t="s">
        <v>146</v>
      </c>
      <c r="BM269" s="191" t="s">
        <v>1700</v>
      </c>
    </row>
    <row r="270" spans="1:65" s="2" customFormat="1" ht="21.75" customHeight="1">
      <c r="A270" s="32"/>
      <c r="B270" s="33"/>
      <c r="C270" s="181" t="s">
        <v>1051</v>
      </c>
      <c r="D270" s="181" t="s">
        <v>142</v>
      </c>
      <c r="E270" s="182" t="s">
        <v>3094</v>
      </c>
      <c r="F270" s="183" t="s">
        <v>3095</v>
      </c>
      <c r="G270" s="184" t="s">
        <v>957</v>
      </c>
      <c r="H270" s="185">
        <v>1</v>
      </c>
      <c r="I270" s="257"/>
      <c r="J270" s="186">
        <f>ROUND(I270*H270,2)</f>
        <v>0</v>
      </c>
      <c r="K270" s="183" t="s">
        <v>1</v>
      </c>
      <c r="L270" s="37"/>
      <c r="M270" s="187" t="s">
        <v>1</v>
      </c>
      <c r="N270" s="188" t="s">
        <v>36</v>
      </c>
      <c r="O270" s="189">
        <v>0</v>
      </c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1" t="s">
        <v>146</v>
      </c>
      <c r="AT270" s="191" t="s">
        <v>142</v>
      </c>
      <c r="AU270" s="191" t="s">
        <v>79</v>
      </c>
      <c r="AY270" s="18" t="s">
        <v>141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8" t="s">
        <v>79</v>
      </c>
      <c r="BK270" s="192">
        <f>ROUND(I270*H270,2)</f>
        <v>0</v>
      </c>
      <c r="BL270" s="18" t="s">
        <v>146</v>
      </c>
      <c r="BM270" s="191" t="s">
        <v>1715</v>
      </c>
    </row>
    <row r="271" spans="1:65" s="2" customFormat="1" ht="16.5" customHeight="1">
      <c r="A271" s="32"/>
      <c r="B271" s="33"/>
      <c r="C271" s="181" t="s">
        <v>1054</v>
      </c>
      <c r="D271" s="181" t="s">
        <v>142</v>
      </c>
      <c r="E271" s="182" t="s">
        <v>3096</v>
      </c>
      <c r="F271" s="183" t="s">
        <v>3097</v>
      </c>
      <c r="G271" s="184" t="s">
        <v>957</v>
      </c>
      <c r="H271" s="185">
        <v>1</v>
      </c>
      <c r="I271" s="257"/>
      <c r="J271" s="186">
        <f>ROUND(I271*H271,2)</f>
        <v>0</v>
      </c>
      <c r="K271" s="183" t="s">
        <v>1</v>
      </c>
      <c r="L271" s="37"/>
      <c r="M271" s="187" t="s">
        <v>1</v>
      </c>
      <c r="N271" s="188" t="s">
        <v>36</v>
      </c>
      <c r="O271" s="189">
        <v>0</v>
      </c>
      <c r="P271" s="189">
        <f>O271*H271</f>
        <v>0</v>
      </c>
      <c r="Q271" s="189">
        <v>0</v>
      </c>
      <c r="R271" s="189">
        <f>Q271*H271</f>
        <v>0</v>
      </c>
      <c r="S271" s="189">
        <v>0</v>
      </c>
      <c r="T271" s="190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1" t="s">
        <v>146</v>
      </c>
      <c r="AT271" s="191" t="s">
        <v>142</v>
      </c>
      <c r="AU271" s="191" t="s">
        <v>79</v>
      </c>
      <c r="AY271" s="18" t="s">
        <v>141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8" t="s">
        <v>79</v>
      </c>
      <c r="BK271" s="192">
        <f>ROUND(I271*H271,2)</f>
        <v>0</v>
      </c>
      <c r="BL271" s="18" t="s">
        <v>146</v>
      </c>
      <c r="BM271" s="191" t="s">
        <v>1730</v>
      </c>
    </row>
    <row r="272" spans="1:65" s="12" customFormat="1" ht="25.9" customHeight="1">
      <c r="B272" s="168"/>
      <c r="C272" s="169"/>
      <c r="D272" s="170" t="s">
        <v>70</v>
      </c>
      <c r="E272" s="171" t="s">
        <v>3098</v>
      </c>
      <c r="F272" s="171" t="s">
        <v>3099</v>
      </c>
      <c r="G272" s="169"/>
      <c r="H272" s="169"/>
      <c r="I272" s="169"/>
      <c r="J272" s="172">
        <f>BK272</f>
        <v>0</v>
      </c>
      <c r="K272" s="169"/>
      <c r="L272" s="173"/>
      <c r="M272" s="174"/>
      <c r="N272" s="175"/>
      <c r="O272" s="175"/>
      <c r="P272" s="176">
        <f>SUM(P273:P283)</f>
        <v>0</v>
      </c>
      <c r="Q272" s="175"/>
      <c r="R272" s="176">
        <f>SUM(R273:R283)</f>
        <v>0</v>
      </c>
      <c r="S272" s="175"/>
      <c r="T272" s="177">
        <f>SUM(T273:T283)</f>
        <v>0</v>
      </c>
      <c r="AR272" s="178" t="s">
        <v>79</v>
      </c>
      <c r="AT272" s="179" t="s">
        <v>70</v>
      </c>
      <c r="AU272" s="179" t="s">
        <v>71</v>
      </c>
      <c r="AY272" s="178" t="s">
        <v>141</v>
      </c>
      <c r="BK272" s="180">
        <f>SUM(BK273:BK283)</f>
        <v>0</v>
      </c>
    </row>
    <row r="273" spans="1:65" s="2" customFormat="1" ht="16.5" customHeight="1">
      <c r="A273" s="32"/>
      <c r="B273" s="33"/>
      <c r="C273" s="181" t="s">
        <v>638</v>
      </c>
      <c r="D273" s="181" t="s">
        <v>142</v>
      </c>
      <c r="E273" s="182" t="s">
        <v>3048</v>
      </c>
      <c r="F273" s="183" t="s">
        <v>3049</v>
      </c>
      <c r="G273" s="184" t="s">
        <v>238</v>
      </c>
      <c r="H273" s="185">
        <v>50</v>
      </c>
      <c r="I273" s="257"/>
      <c r="J273" s="186">
        <f t="shared" ref="J273:J283" si="80">ROUND(I273*H273,2)</f>
        <v>0</v>
      </c>
      <c r="K273" s="183" t="s">
        <v>1</v>
      </c>
      <c r="L273" s="37"/>
      <c r="M273" s="187" t="s">
        <v>1</v>
      </c>
      <c r="N273" s="188" t="s">
        <v>36</v>
      </c>
      <c r="O273" s="189">
        <v>0</v>
      </c>
      <c r="P273" s="189">
        <f t="shared" ref="P273:P283" si="81">O273*H273</f>
        <v>0</v>
      </c>
      <c r="Q273" s="189">
        <v>0</v>
      </c>
      <c r="R273" s="189">
        <f t="shared" ref="R273:R283" si="82">Q273*H273</f>
        <v>0</v>
      </c>
      <c r="S273" s="189">
        <v>0</v>
      </c>
      <c r="T273" s="190">
        <f t="shared" ref="T273:T283" si="83"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1" t="s">
        <v>146</v>
      </c>
      <c r="AT273" s="191" t="s">
        <v>142</v>
      </c>
      <c r="AU273" s="191" t="s">
        <v>79</v>
      </c>
      <c r="AY273" s="18" t="s">
        <v>141</v>
      </c>
      <c r="BE273" s="192">
        <f t="shared" ref="BE273:BE283" si="84">IF(N273="základní",J273,0)</f>
        <v>0</v>
      </c>
      <c r="BF273" s="192">
        <f t="shared" ref="BF273:BF283" si="85">IF(N273="snížená",J273,0)</f>
        <v>0</v>
      </c>
      <c r="BG273" s="192">
        <f t="shared" ref="BG273:BG283" si="86">IF(N273="zákl. přenesená",J273,0)</f>
        <v>0</v>
      </c>
      <c r="BH273" s="192">
        <f t="shared" ref="BH273:BH283" si="87">IF(N273="sníž. přenesená",J273,0)</f>
        <v>0</v>
      </c>
      <c r="BI273" s="192">
        <f t="shared" ref="BI273:BI283" si="88">IF(N273="nulová",J273,0)</f>
        <v>0</v>
      </c>
      <c r="BJ273" s="18" t="s">
        <v>79</v>
      </c>
      <c r="BK273" s="192">
        <f t="shared" ref="BK273:BK283" si="89">ROUND(I273*H273,2)</f>
        <v>0</v>
      </c>
      <c r="BL273" s="18" t="s">
        <v>146</v>
      </c>
      <c r="BM273" s="191" t="s">
        <v>1739</v>
      </c>
    </row>
    <row r="274" spans="1:65" s="2" customFormat="1" ht="16.5" customHeight="1">
      <c r="A274" s="32"/>
      <c r="B274" s="33"/>
      <c r="C274" s="181" t="s">
        <v>1071</v>
      </c>
      <c r="D274" s="181" t="s">
        <v>142</v>
      </c>
      <c r="E274" s="182" t="s">
        <v>3100</v>
      </c>
      <c r="F274" s="183" t="s">
        <v>3101</v>
      </c>
      <c r="G274" s="184" t="s">
        <v>238</v>
      </c>
      <c r="H274" s="185">
        <v>70</v>
      </c>
      <c r="I274" s="257"/>
      <c r="J274" s="186">
        <f t="shared" si="80"/>
        <v>0</v>
      </c>
      <c r="K274" s="183" t="s">
        <v>1</v>
      </c>
      <c r="L274" s="37"/>
      <c r="M274" s="187" t="s">
        <v>1</v>
      </c>
      <c r="N274" s="188" t="s">
        <v>36</v>
      </c>
      <c r="O274" s="189">
        <v>0</v>
      </c>
      <c r="P274" s="189">
        <f t="shared" si="81"/>
        <v>0</v>
      </c>
      <c r="Q274" s="189">
        <v>0</v>
      </c>
      <c r="R274" s="189">
        <f t="shared" si="82"/>
        <v>0</v>
      </c>
      <c r="S274" s="189">
        <v>0</v>
      </c>
      <c r="T274" s="190">
        <f t="shared" si="8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1" t="s">
        <v>146</v>
      </c>
      <c r="AT274" s="191" t="s">
        <v>142</v>
      </c>
      <c r="AU274" s="191" t="s">
        <v>79</v>
      </c>
      <c r="AY274" s="18" t="s">
        <v>141</v>
      </c>
      <c r="BE274" s="192">
        <f t="shared" si="84"/>
        <v>0</v>
      </c>
      <c r="BF274" s="192">
        <f t="shared" si="85"/>
        <v>0</v>
      </c>
      <c r="BG274" s="192">
        <f t="shared" si="86"/>
        <v>0</v>
      </c>
      <c r="BH274" s="192">
        <f t="shared" si="87"/>
        <v>0</v>
      </c>
      <c r="BI274" s="192">
        <f t="shared" si="88"/>
        <v>0</v>
      </c>
      <c r="BJ274" s="18" t="s">
        <v>79</v>
      </c>
      <c r="BK274" s="192">
        <f t="shared" si="89"/>
        <v>0</v>
      </c>
      <c r="BL274" s="18" t="s">
        <v>146</v>
      </c>
      <c r="BM274" s="191" t="s">
        <v>1747</v>
      </c>
    </row>
    <row r="275" spans="1:65" s="2" customFormat="1" ht="16.5" customHeight="1">
      <c r="A275" s="32"/>
      <c r="B275" s="33"/>
      <c r="C275" s="181" t="s">
        <v>1076</v>
      </c>
      <c r="D275" s="181" t="s">
        <v>142</v>
      </c>
      <c r="E275" s="182" t="s">
        <v>3102</v>
      </c>
      <c r="F275" s="183" t="s">
        <v>3103</v>
      </c>
      <c r="G275" s="184" t="s">
        <v>238</v>
      </c>
      <c r="H275" s="185">
        <v>23</v>
      </c>
      <c r="I275" s="257"/>
      <c r="J275" s="186">
        <f t="shared" si="80"/>
        <v>0</v>
      </c>
      <c r="K275" s="183" t="s">
        <v>1</v>
      </c>
      <c r="L275" s="37"/>
      <c r="M275" s="187" t="s">
        <v>1</v>
      </c>
      <c r="N275" s="188" t="s">
        <v>36</v>
      </c>
      <c r="O275" s="189">
        <v>0</v>
      </c>
      <c r="P275" s="189">
        <f t="shared" si="81"/>
        <v>0</v>
      </c>
      <c r="Q275" s="189">
        <v>0</v>
      </c>
      <c r="R275" s="189">
        <f t="shared" si="82"/>
        <v>0</v>
      </c>
      <c r="S275" s="189">
        <v>0</v>
      </c>
      <c r="T275" s="190">
        <f t="shared" si="8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1" t="s">
        <v>146</v>
      </c>
      <c r="AT275" s="191" t="s">
        <v>142</v>
      </c>
      <c r="AU275" s="191" t="s">
        <v>79</v>
      </c>
      <c r="AY275" s="18" t="s">
        <v>141</v>
      </c>
      <c r="BE275" s="192">
        <f t="shared" si="84"/>
        <v>0</v>
      </c>
      <c r="BF275" s="192">
        <f t="shared" si="85"/>
        <v>0</v>
      </c>
      <c r="BG275" s="192">
        <f t="shared" si="86"/>
        <v>0</v>
      </c>
      <c r="BH275" s="192">
        <f t="shared" si="87"/>
        <v>0</v>
      </c>
      <c r="BI275" s="192">
        <f t="shared" si="88"/>
        <v>0</v>
      </c>
      <c r="BJ275" s="18" t="s">
        <v>79</v>
      </c>
      <c r="BK275" s="192">
        <f t="shared" si="89"/>
        <v>0</v>
      </c>
      <c r="BL275" s="18" t="s">
        <v>146</v>
      </c>
      <c r="BM275" s="191" t="s">
        <v>1755</v>
      </c>
    </row>
    <row r="276" spans="1:65" s="2" customFormat="1" ht="16.5" customHeight="1">
      <c r="A276" s="32"/>
      <c r="B276" s="33"/>
      <c r="C276" s="181" t="s">
        <v>1081</v>
      </c>
      <c r="D276" s="181" t="s">
        <v>142</v>
      </c>
      <c r="E276" s="182" t="s">
        <v>3104</v>
      </c>
      <c r="F276" s="183" t="s">
        <v>3105</v>
      </c>
      <c r="G276" s="184" t="s">
        <v>238</v>
      </c>
      <c r="H276" s="185">
        <v>20</v>
      </c>
      <c r="I276" s="257"/>
      <c r="J276" s="186">
        <f t="shared" si="80"/>
        <v>0</v>
      </c>
      <c r="K276" s="183" t="s">
        <v>1</v>
      </c>
      <c r="L276" s="37"/>
      <c r="M276" s="187" t="s">
        <v>1</v>
      </c>
      <c r="N276" s="188" t="s">
        <v>36</v>
      </c>
      <c r="O276" s="189">
        <v>0</v>
      </c>
      <c r="P276" s="189">
        <f t="shared" si="81"/>
        <v>0</v>
      </c>
      <c r="Q276" s="189">
        <v>0</v>
      </c>
      <c r="R276" s="189">
        <f t="shared" si="82"/>
        <v>0</v>
      </c>
      <c r="S276" s="189">
        <v>0</v>
      </c>
      <c r="T276" s="190">
        <f t="shared" si="8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1" t="s">
        <v>146</v>
      </c>
      <c r="AT276" s="191" t="s">
        <v>142</v>
      </c>
      <c r="AU276" s="191" t="s">
        <v>79</v>
      </c>
      <c r="AY276" s="18" t="s">
        <v>141</v>
      </c>
      <c r="BE276" s="192">
        <f t="shared" si="84"/>
        <v>0</v>
      </c>
      <c r="BF276" s="192">
        <f t="shared" si="85"/>
        <v>0</v>
      </c>
      <c r="BG276" s="192">
        <f t="shared" si="86"/>
        <v>0</v>
      </c>
      <c r="BH276" s="192">
        <f t="shared" si="87"/>
        <v>0</v>
      </c>
      <c r="BI276" s="192">
        <f t="shared" si="88"/>
        <v>0</v>
      </c>
      <c r="BJ276" s="18" t="s">
        <v>79</v>
      </c>
      <c r="BK276" s="192">
        <f t="shared" si="89"/>
        <v>0</v>
      </c>
      <c r="BL276" s="18" t="s">
        <v>146</v>
      </c>
      <c r="BM276" s="191" t="s">
        <v>1764</v>
      </c>
    </row>
    <row r="277" spans="1:65" s="2" customFormat="1" ht="16.5" customHeight="1">
      <c r="A277" s="32"/>
      <c r="B277" s="33"/>
      <c r="C277" s="181" t="s">
        <v>1086</v>
      </c>
      <c r="D277" s="181" t="s">
        <v>142</v>
      </c>
      <c r="E277" s="182" t="s">
        <v>3106</v>
      </c>
      <c r="F277" s="183" t="s">
        <v>3107</v>
      </c>
      <c r="G277" s="184" t="s">
        <v>238</v>
      </c>
      <c r="H277" s="185">
        <v>50</v>
      </c>
      <c r="I277" s="257"/>
      <c r="J277" s="186">
        <f t="shared" si="80"/>
        <v>0</v>
      </c>
      <c r="K277" s="183" t="s">
        <v>1</v>
      </c>
      <c r="L277" s="37"/>
      <c r="M277" s="187" t="s">
        <v>1</v>
      </c>
      <c r="N277" s="188" t="s">
        <v>36</v>
      </c>
      <c r="O277" s="189">
        <v>0</v>
      </c>
      <c r="P277" s="189">
        <f t="shared" si="81"/>
        <v>0</v>
      </c>
      <c r="Q277" s="189">
        <v>0</v>
      </c>
      <c r="R277" s="189">
        <f t="shared" si="82"/>
        <v>0</v>
      </c>
      <c r="S277" s="189">
        <v>0</v>
      </c>
      <c r="T277" s="190">
        <f t="shared" si="8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1" t="s">
        <v>146</v>
      </c>
      <c r="AT277" s="191" t="s">
        <v>142</v>
      </c>
      <c r="AU277" s="191" t="s">
        <v>79</v>
      </c>
      <c r="AY277" s="18" t="s">
        <v>141</v>
      </c>
      <c r="BE277" s="192">
        <f t="shared" si="84"/>
        <v>0</v>
      </c>
      <c r="BF277" s="192">
        <f t="shared" si="85"/>
        <v>0</v>
      </c>
      <c r="BG277" s="192">
        <f t="shared" si="86"/>
        <v>0</v>
      </c>
      <c r="BH277" s="192">
        <f t="shared" si="87"/>
        <v>0</v>
      </c>
      <c r="BI277" s="192">
        <f t="shared" si="88"/>
        <v>0</v>
      </c>
      <c r="BJ277" s="18" t="s">
        <v>79</v>
      </c>
      <c r="BK277" s="192">
        <f t="shared" si="89"/>
        <v>0</v>
      </c>
      <c r="BL277" s="18" t="s">
        <v>146</v>
      </c>
      <c r="BM277" s="191" t="s">
        <v>1776</v>
      </c>
    </row>
    <row r="278" spans="1:65" s="2" customFormat="1" ht="16.5" customHeight="1">
      <c r="A278" s="32"/>
      <c r="B278" s="33"/>
      <c r="C278" s="181" t="s">
        <v>1091</v>
      </c>
      <c r="D278" s="181" t="s">
        <v>142</v>
      </c>
      <c r="E278" s="182" t="s">
        <v>3108</v>
      </c>
      <c r="F278" s="183" t="s">
        <v>3109</v>
      </c>
      <c r="G278" s="184" t="s">
        <v>238</v>
      </c>
      <c r="H278" s="185">
        <v>25</v>
      </c>
      <c r="I278" s="257"/>
      <c r="J278" s="186">
        <f t="shared" si="80"/>
        <v>0</v>
      </c>
      <c r="K278" s="183" t="s">
        <v>1</v>
      </c>
      <c r="L278" s="37"/>
      <c r="M278" s="187" t="s">
        <v>1</v>
      </c>
      <c r="N278" s="188" t="s">
        <v>36</v>
      </c>
      <c r="O278" s="189">
        <v>0</v>
      </c>
      <c r="P278" s="189">
        <f t="shared" si="81"/>
        <v>0</v>
      </c>
      <c r="Q278" s="189">
        <v>0</v>
      </c>
      <c r="R278" s="189">
        <f t="shared" si="82"/>
        <v>0</v>
      </c>
      <c r="S278" s="189">
        <v>0</v>
      </c>
      <c r="T278" s="190">
        <f t="shared" si="8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1" t="s">
        <v>146</v>
      </c>
      <c r="AT278" s="191" t="s">
        <v>142</v>
      </c>
      <c r="AU278" s="191" t="s">
        <v>79</v>
      </c>
      <c r="AY278" s="18" t="s">
        <v>141</v>
      </c>
      <c r="BE278" s="192">
        <f t="shared" si="84"/>
        <v>0</v>
      </c>
      <c r="BF278" s="192">
        <f t="shared" si="85"/>
        <v>0</v>
      </c>
      <c r="BG278" s="192">
        <f t="shared" si="86"/>
        <v>0</v>
      </c>
      <c r="BH278" s="192">
        <f t="shared" si="87"/>
        <v>0</v>
      </c>
      <c r="BI278" s="192">
        <f t="shared" si="88"/>
        <v>0</v>
      </c>
      <c r="BJ278" s="18" t="s">
        <v>79</v>
      </c>
      <c r="BK278" s="192">
        <f t="shared" si="89"/>
        <v>0</v>
      </c>
      <c r="BL278" s="18" t="s">
        <v>146</v>
      </c>
      <c r="BM278" s="191" t="s">
        <v>1784</v>
      </c>
    </row>
    <row r="279" spans="1:65" s="2" customFormat="1" ht="16.5" customHeight="1">
      <c r="A279" s="32"/>
      <c r="B279" s="33"/>
      <c r="C279" s="181" t="s">
        <v>1099</v>
      </c>
      <c r="D279" s="181" t="s">
        <v>142</v>
      </c>
      <c r="E279" s="182" t="s">
        <v>3110</v>
      </c>
      <c r="F279" s="183" t="s">
        <v>3111</v>
      </c>
      <c r="G279" s="184" t="s">
        <v>2307</v>
      </c>
      <c r="H279" s="185">
        <v>1</v>
      </c>
      <c r="I279" s="257"/>
      <c r="J279" s="186">
        <f t="shared" si="80"/>
        <v>0</v>
      </c>
      <c r="K279" s="183" t="s">
        <v>1</v>
      </c>
      <c r="L279" s="37"/>
      <c r="M279" s="187" t="s">
        <v>1</v>
      </c>
      <c r="N279" s="188" t="s">
        <v>36</v>
      </c>
      <c r="O279" s="189">
        <v>0</v>
      </c>
      <c r="P279" s="189">
        <f t="shared" si="81"/>
        <v>0</v>
      </c>
      <c r="Q279" s="189">
        <v>0</v>
      </c>
      <c r="R279" s="189">
        <f t="shared" si="82"/>
        <v>0</v>
      </c>
      <c r="S279" s="189">
        <v>0</v>
      </c>
      <c r="T279" s="190">
        <f t="shared" si="8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1" t="s">
        <v>146</v>
      </c>
      <c r="AT279" s="191" t="s">
        <v>142</v>
      </c>
      <c r="AU279" s="191" t="s">
        <v>79</v>
      </c>
      <c r="AY279" s="18" t="s">
        <v>141</v>
      </c>
      <c r="BE279" s="192">
        <f t="shared" si="84"/>
        <v>0</v>
      </c>
      <c r="BF279" s="192">
        <f t="shared" si="85"/>
        <v>0</v>
      </c>
      <c r="BG279" s="192">
        <f t="shared" si="86"/>
        <v>0</v>
      </c>
      <c r="BH279" s="192">
        <f t="shared" si="87"/>
        <v>0</v>
      </c>
      <c r="BI279" s="192">
        <f t="shared" si="88"/>
        <v>0</v>
      </c>
      <c r="BJ279" s="18" t="s">
        <v>79</v>
      </c>
      <c r="BK279" s="192">
        <f t="shared" si="89"/>
        <v>0</v>
      </c>
      <c r="BL279" s="18" t="s">
        <v>146</v>
      </c>
      <c r="BM279" s="191" t="s">
        <v>1792</v>
      </c>
    </row>
    <row r="280" spans="1:65" s="2" customFormat="1" ht="16.5" customHeight="1">
      <c r="A280" s="32"/>
      <c r="B280" s="33"/>
      <c r="C280" s="181" t="s">
        <v>1102</v>
      </c>
      <c r="D280" s="181" t="s">
        <v>142</v>
      </c>
      <c r="E280" s="182" t="s">
        <v>2880</v>
      </c>
      <c r="F280" s="183" t="s">
        <v>2881</v>
      </c>
      <c r="G280" s="184" t="s">
        <v>2307</v>
      </c>
      <c r="H280" s="185">
        <v>1</v>
      </c>
      <c r="I280" s="257"/>
      <c r="J280" s="186">
        <f t="shared" si="80"/>
        <v>0</v>
      </c>
      <c r="K280" s="183" t="s">
        <v>1</v>
      </c>
      <c r="L280" s="37"/>
      <c r="M280" s="187" t="s">
        <v>1</v>
      </c>
      <c r="N280" s="188" t="s">
        <v>36</v>
      </c>
      <c r="O280" s="189">
        <v>0</v>
      </c>
      <c r="P280" s="189">
        <f t="shared" si="81"/>
        <v>0</v>
      </c>
      <c r="Q280" s="189">
        <v>0</v>
      </c>
      <c r="R280" s="189">
        <f t="shared" si="82"/>
        <v>0</v>
      </c>
      <c r="S280" s="189">
        <v>0</v>
      </c>
      <c r="T280" s="190">
        <f t="shared" si="8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1" t="s">
        <v>146</v>
      </c>
      <c r="AT280" s="191" t="s">
        <v>142</v>
      </c>
      <c r="AU280" s="191" t="s">
        <v>79</v>
      </c>
      <c r="AY280" s="18" t="s">
        <v>141</v>
      </c>
      <c r="BE280" s="192">
        <f t="shared" si="84"/>
        <v>0</v>
      </c>
      <c r="BF280" s="192">
        <f t="shared" si="85"/>
        <v>0</v>
      </c>
      <c r="BG280" s="192">
        <f t="shared" si="86"/>
        <v>0</v>
      </c>
      <c r="BH280" s="192">
        <f t="shared" si="87"/>
        <v>0</v>
      </c>
      <c r="BI280" s="192">
        <f t="shared" si="88"/>
        <v>0</v>
      </c>
      <c r="BJ280" s="18" t="s">
        <v>79</v>
      </c>
      <c r="BK280" s="192">
        <f t="shared" si="89"/>
        <v>0</v>
      </c>
      <c r="BL280" s="18" t="s">
        <v>146</v>
      </c>
      <c r="BM280" s="191" t="s">
        <v>1800</v>
      </c>
    </row>
    <row r="281" spans="1:65" s="2" customFormat="1" ht="16.5" customHeight="1">
      <c r="A281" s="32"/>
      <c r="B281" s="33"/>
      <c r="C281" s="181" t="s">
        <v>1105</v>
      </c>
      <c r="D281" s="181" t="s">
        <v>142</v>
      </c>
      <c r="E281" s="182" t="s">
        <v>3112</v>
      </c>
      <c r="F281" s="183" t="s">
        <v>3113</v>
      </c>
      <c r="G281" s="184" t="s">
        <v>2307</v>
      </c>
      <c r="H281" s="185">
        <v>1</v>
      </c>
      <c r="I281" s="257"/>
      <c r="J281" s="186">
        <f t="shared" si="80"/>
        <v>0</v>
      </c>
      <c r="K281" s="183" t="s">
        <v>1</v>
      </c>
      <c r="L281" s="37"/>
      <c r="M281" s="187" t="s">
        <v>1</v>
      </c>
      <c r="N281" s="188" t="s">
        <v>36</v>
      </c>
      <c r="O281" s="189">
        <v>0</v>
      </c>
      <c r="P281" s="189">
        <f t="shared" si="81"/>
        <v>0</v>
      </c>
      <c r="Q281" s="189">
        <v>0</v>
      </c>
      <c r="R281" s="189">
        <f t="shared" si="82"/>
        <v>0</v>
      </c>
      <c r="S281" s="189">
        <v>0</v>
      </c>
      <c r="T281" s="190">
        <f t="shared" si="8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1" t="s">
        <v>146</v>
      </c>
      <c r="AT281" s="191" t="s">
        <v>142</v>
      </c>
      <c r="AU281" s="191" t="s">
        <v>79</v>
      </c>
      <c r="AY281" s="18" t="s">
        <v>141</v>
      </c>
      <c r="BE281" s="192">
        <f t="shared" si="84"/>
        <v>0</v>
      </c>
      <c r="BF281" s="192">
        <f t="shared" si="85"/>
        <v>0</v>
      </c>
      <c r="BG281" s="192">
        <f t="shared" si="86"/>
        <v>0</v>
      </c>
      <c r="BH281" s="192">
        <f t="shared" si="87"/>
        <v>0</v>
      </c>
      <c r="BI281" s="192">
        <f t="shared" si="88"/>
        <v>0</v>
      </c>
      <c r="BJ281" s="18" t="s">
        <v>79</v>
      </c>
      <c r="BK281" s="192">
        <f t="shared" si="89"/>
        <v>0</v>
      </c>
      <c r="BL281" s="18" t="s">
        <v>146</v>
      </c>
      <c r="BM281" s="191" t="s">
        <v>1810</v>
      </c>
    </row>
    <row r="282" spans="1:65" s="2" customFormat="1" ht="16.5" customHeight="1">
      <c r="A282" s="32"/>
      <c r="B282" s="33"/>
      <c r="C282" s="181" t="s">
        <v>1111</v>
      </c>
      <c r="D282" s="181" t="s">
        <v>142</v>
      </c>
      <c r="E282" s="182" t="s">
        <v>3114</v>
      </c>
      <c r="F282" s="183" t="s">
        <v>3115</v>
      </c>
      <c r="G282" s="184" t="s">
        <v>2307</v>
      </c>
      <c r="H282" s="185">
        <v>1</v>
      </c>
      <c r="I282" s="257"/>
      <c r="J282" s="186">
        <f t="shared" si="80"/>
        <v>0</v>
      </c>
      <c r="K282" s="183" t="s">
        <v>1</v>
      </c>
      <c r="L282" s="37"/>
      <c r="M282" s="187" t="s">
        <v>1</v>
      </c>
      <c r="N282" s="188" t="s">
        <v>36</v>
      </c>
      <c r="O282" s="189">
        <v>0</v>
      </c>
      <c r="P282" s="189">
        <f t="shared" si="81"/>
        <v>0</v>
      </c>
      <c r="Q282" s="189">
        <v>0</v>
      </c>
      <c r="R282" s="189">
        <f t="shared" si="82"/>
        <v>0</v>
      </c>
      <c r="S282" s="189">
        <v>0</v>
      </c>
      <c r="T282" s="190">
        <f t="shared" si="8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1" t="s">
        <v>146</v>
      </c>
      <c r="AT282" s="191" t="s">
        <v>142</v>
      </c>
      <c r="AU282" s="191" t="s">
        <v>79</v>
      </c>
      <c r="AY282" s="18" t="s">
        <v>141</v>
      </c>
      <c r="BE282" s="192">
        <f t="shared" si="84"/>
        <v>0</v>
      </c>
      <c r="BF282" s="192">
        <f t="shared" si="85"/>
        <v>0</v>
      </c>
      <c r="BG282" s="192">
        <f t="shared" si="86"/>
        <v>0</v>
      </c>
      <c r="BH282" s="192">
        <f t="shared" si="87"/>
        <v>0</v>
      </c>
      <c r="BI282" s="192">
        <f t="shared" si="88"/>
        <v>0</v>
      </c>
      <c r="BJ282" s="18" t="s">
        <v>79</v>
      </c>
      <c r="BK282" s="192">
        <f t="shared" si="89"/>
        <v>0</v>
      </c>
      <c r="BL282" s="18" t="s">
        <v>146</v>
      </c>
      <c r="BM282" s="191" t="s">
        <v>1818</v>
      </c>
    </row>
    <row r="283" spans="1:65" s="2" customFormat="1" ht="16.5" customHeight="1">
      <c r="A283" s="32"/>
      <c r="B283" s="33"/>
      <c r="C283" s="181" t="s">
        <v>1116</v>
      </c>
      <c r="D283" s="181" t="s">
        <v>142</v>
      </c>
      <c r="E283" s="182" t="s">
        <v>3116</v>
      </c>
      <c r="F283" s="183" t="s">
        <v>3117</v>
      </c>
      <c r="G283" s="184" t="s">
        <v>2307</v>
      </c>
      <c r="H283" s="185">
        <v>1</v>
      </c>
      <c r="I283" s="257"/>
      <c r="J283" s="186">
        <f t="shared" si="80"/>
        <v>0</v>
      </c>
      <c r="K283" s="183" t="s">
        <v>1</v>
      </c>
      <c r="L283" s="37"/>
      <c r="M283" s="187" t="s">
        <v>1</v>
      </c>
      <c r="N283" s="188" t="s">
        <v>36</v>
      </c>
      <c r="O283" s="189">
        <v>0</v>
      </c>
      <c r="P283" s="189">
        <f t="shared" si="81"/>
        <v>0</v>
      </c>
      <c r="Q283" s="189">
        <v>0</v>
      </c>
      <c r="R283" s="189">
        <f t="shared" si="82"/>
        <v>0</v>
      </c>
      <c r="S283" s="189">
        <v>0</v>
      </c>
      <c r="T283" s="190">
        <f t="shared" si="8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1" t="s">
        <v>146</v>
      </c>
      <c r="AT283" s="191" t="s">
        <v>142</v>
      </c>
      <c r="AU283" s="191" t="s">
        <v>79</v>
      </c>
      <c r="AY283" s="18" t="s">
        <v>141</v>
      </c>
      <c r="BE283" s="192">
        <f t="shared" si="84"/>
        <v>0</v>
      </c>
      <c r="BF283" s="192">
        <f t="shared" si="85"/>
        <v>0</v>
      </c>
      <c r="BG283" s="192">
        <f t="shared" si="86"/>
        <v>0</v>
      </c>
      <c r="BH283" s="192">
        <f t="shared" si="87"/>
        <v>0</v>
      </c>
      <c r="BI283" s="192">
        <f t="shared" si="88"/>
        <v>0</v>
      </c>
      <c r="BJ283" s="18" t="s">
        <v>79</v>
      </c>
      <c r="BK283" s="192">
        <f t="shared" si="89"/>
        <v>0</v>
      </c>
      <c r="BL283" s="18" t="s">
        <v>146</v>
      </c>
      <c r="BM283" s="191" t="s">
        <v>1826</v>
      </c>
    </row>
    <row r="284" spans="1:65" s="12" customFormat="1" ht="25.9" customHeight="1">
      <c r="B284" s="168"/>
      <c r="C284" s="169"/>
      <c r="D284" s="170" t="s">
        <v>70</v>
      </c>
      <c r="E284" s="171" t="s">
        <v>3118</v>
      </c>
      <c r="F284" s="171" t="s">
        <v>3119</v>
      </c>
      <c r="G284" s="169"/>
      <c r="H284" s="169"/>
      <c r="I284" s="169"/>
      <c r="J284" s="172">
        <f>BK284</f>
        <v>0</v>
      </c>
      <c r="K284" s="169"/>
      <c r="L284" s="173"/>
      <c r="M284" s="174"/>
      <c r="N284" s="175"/>
      <c r="O284" s="175"/>
      <c r="P284" s="176">
        <f>SUM(P285:P294)</f>
        <v>0</v>
      </c>
      <c r="Q284" s="175"/>
      <c r="R284" s="176">
        <f>SUM(R285:R294)</f>
        <v>0</v>
      </c>
      <c r="S284" s="175"/>
      <c r="T284" s="177">
        <f>SUM(T285:T294)</f>
        <v>0</v>
      </c>
      <c r="AR284" s="178" t="s">
        <v>79</v>
      </c>
      <c r="AT284" s="179" t="s">
        <v>70</v>
      </c>
      <c r="AU284" s="179" t="s">
        <v>71</v>
      </c>
      <c r="AY284" s="178" t="s">
        <v>141</v>
      </c>
      <c r="BK284" s="180">
        <f>SUM(BK285:BK294)</f>
        <v>0</v>
      </c>
    </row>
    <row r="285" spans="1:65" s="2" customFormat="1" ht="55.5" customHeight="1">
      <c r="A285" s="32"/>
      <c r="B285" s="33"/>
      <c r="C285" s="181" t="s">
        <v>1121</v>
      </c>
      <c r="D285" s="181" t="s">
        <v>142</v>
      </c>
      <c r="E285" s="182" t="s">
        <v>3120</v>
      </c>
      <c r="F285" s="183" t="s">
        <v>3121</v>
      </c>
      <c r="G285" s="184" t="s">
        <v>2307</v>
      </c>
      <c r="H285" s="185">
        <v>1</v>
      </c>
      <c r="I285" s="257"/>
      <c r="J285" s="186">
        <f t="shared" ref="J285:J294" si="90">ROUND(I285*H285,2)</f>
        <v>0</v>
      </c>
      <c r="K285" s="183" t="s">
        <v>1</v>
      </c>
      <c r="L285" s="37"/>
      <c r="M285" s="187" t="s">
        <v>1</v>
      </c>
      <c r="N285" s="188" t="s">
        <v>36</v>
      </c>
      <c r="O285" s="189">
        <v>0</v>
      </c>
      <c r="P285" s="189">
        <f t="shared" ref="P285:P294" si="91">O285*H285</f>
        <v>0</v>
      </c>
      <c r="Q285" s="189">
        <v>0</v>
      </c>
      <c r="R285" s="189">
        <f t="shared" ref="R285:R294" si="92">Q285*H285</f>
        <v>0</v>
      </c>
      <c r="S285" s="189">
        <v>0</v>
      </c>
      <c r="T285" s="190">
        <f t="shared" ref="T285:T294" si="93"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1" t="s">
        <v>146</v>
      </c>
      <c r="AT285" s="191" t="s">
        <v>142</v>
      </c>
      <c r="AU285" s="191" t="s">
        <v>79</v>
      </c>
      <c r="AY285" s="18" t="s">
        <v>141</v>
      </c>
      <c r="BE285" s="192">
        <f t="shared" ref="BE285:BE294" si="94">IF(N285="základní",J285,0)</f>
        <v>0</v>
      </c>
      <c r="BF285" s="192">
        <f t="shared" ref="BF285:BF294" si="95">IF(N285="snížená",J285,0)</f>
        <v>0</v>
      </c>
      <c r="BG285" s="192">
        <f t="shared" ref="BG285:BG294" si="96">IF(N285="zákl. přenesená",J285,0)</f>
        <v>0</v>
      </c>
      <c r="BH285" s="192">
        <f t="shared" ref="BH285:BH294" si="97">IF(N285="sníž. přenesená",J285,0)</f>
        <v>0</v>
      </c>
      <c r="BI285" s="192">
        <f t="shared" ref="BI285:BI294" si="98">IF(N285="nulová",J285,0)</f>
        <v>0</v>
      </c>
      <c r="BJ285" s="18" t="s">
        <v>79</v>
      </c>
      <c r="BK285" s="192">
        <f t="shared" ref="BK285:BK294" si="99">ROUND(I285*H285,2)</f>
        <v>0</v>
      </c>
      <c r="BL285" s="18" t="s">
        <v>146</v>
      </c>
      <c r="BM285" s="191" t="s">
        <v>1843</v>
      </c>
    </row>
    <row r="286" spans="1:65" s="2" customFormat="1" ht="16.5" customHeight="1">
      <c r="A286" s="32"/>
      <c r="B286" s="33"/>
      <c r="C286" s="181" t="s">
        <v>1126</v>
      </c>
      <c r="D286" s="181" t="s">
        <v>142</v>
      </c>
      <c r="E286" s="182" t="s">
        <v>3122</v>
      </c>
      <c r="F286" s="183" t="s">
        <v>3123</v>
      </c>
      <c r="G286" s="184" t="s">
        <v>2307</v>
      </c>
      <c r="H286" s="185">
        <v>1</v>
      </c>
      <c r="I286" s="257"/>
      <c r="J286" s="186">
        <f t="shared" si="90"/>
        <v>0</v>
      </c>
      <c r="K286" s="183" t="s">
        <v>1</v>
      </c>
      <c r="L286" s="37"/>
      <c r="M286" s="187" t="s">
        <v>1</v>
      </c>
      <c r="N286" s="188" t="s">
        <v>36</v>
      </c>
      <c r="O286" s="189">
        <v>0</v>
      </c>
      <c r="P286" s="189">
        <f t="shared" si="91"/>
        <v>0</v>
      </c>
      <c r="Q286" s="189">
        <v>0</v>
      </c>
      <c r="R286" s="189">
        <f t="shared" si="92"/>
        <v>0</v>
      </c>
      <c r="S286" s="189">
        <v>0</v>
      </c>
      <c r="T286" s="190">
        <f t="shared" si="9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91" t="s">
        <v>146</v>
      </c>
      <c r="AT286" s="191" t="s">
        <v>142</v>
      </c>
      <c r="AU286" s="191" t="s">
        <v>79</v>
      </c>
      <c r="AY286" s="18" t="s">
        <v>141</v>
      </c>
      <c r="BE286" s="192">
        <f t="shared" si="94"/>
        <v>0</v>
      </c>
      <c r="BF286" s="192">
        <f t="shared" si="95"/>
        <v>0</v>
      </c>
      <c r="BG286" s="192">
        <f t="shared" si="96"/>
        <v>0</v>
      </c>
      <c r="BH286" s="192">
        <f t="shared" si="97"/>
        <v>0</v>
      </c>
      <c r="BI286" s="192">
        <f t="shared" si="98"/>
        <v>0</v>
      </c>
      <c r="BJ286" s="18" t="s">
        <v>79</v>
      </c>
      <c r="BK286" s="192">
        <f t="shared" si="99"/>
        <v>0</v>
      </c>
      <c r="BL286" s="18" t="s">
        <v>146</v>
      </c>
      <c r="BM286" s="191" t="s">
        <v>1853</v>
      </c>
    </row>
    <row r="287" spans="1:65" s="2" customFormat="1" ht="16.5" customHeight="1">
      <c r="A287" s="32"/>
      <c r="B287" s="33"/>
      <c r="C287" s="181" t="s">
        <v>1131</v>
      </c>
      <c r="D287" s="181" t="s">
        <v>142</v>
      </c>
      <c r="E287" s="182" t="s">
        <v>3124</v>
      </c>
      <c r="F287" s="183" t="s">
        <v>3125</v>
      </c>
      <c r="G287" s="184" t="s">
        <v>2307</v>
      </c>
      <c r="H287" s="185">
        <v>1</v>
      </c>
      <c r="I287" s="257"/>
      <c r="J287" s="186">
        <f t="shared" si="90"/>
        <v>0</v>
      </c>
      <c r="K287" s="183" t="s">
        <v>1</v>
      </c>
      <c r="L287" s="37"/>
      <c r="M287" s="187" t="s">
        <v>1</v>
      </c>
      <c r="N287" s="188" t="s">
        <v>36</v>
      </c>
      <c r="O287" s="189">
        <v>0</v>
      </c>
      <c r="P287" s="189">
        <f t="shared" si="91"/>
        <v>0</v>
      </c>
      <c r="Q287" s="189">
        <v>0</v>
      </c>
      <c r="R287" s="189">
        <f t="shared" si="92"/>
        <v>0</v>
      </c>
      <c r="S287" s="189">
        <v>0</v>
      </c>
      <c r="T287" s="190">
        <f t="shared" si="9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91" t="s">
        <v>146</v>
      </c>
      <c r="AT287" s="191" t="s">
        <v>142</v>
      </c>
      <c r="AU287" s="191" t="s">
        <v>79</v>
      </c>
      <c r="AY287" s="18" t="s">
        <v>141</v>
      </c>
      <c r="BE287" s="192">
        <f t="shared" si="94"/>
        <v>0</v>
      </c>
      <c r="BF287" s="192">
        <f t="shared" si="95"/>
        <v>0</v>
      </c>
      <c r="BG287" s="192">
        <f t="shared" si="96"/>
        <v>0</v>
      </c>
      <c r="BH287" s="192">
        <f t="shared" si="97"/>
        <v>0</v>
      </c>
      <c r="BI287" s="192">
        <f t="shared" si="98"/>
        <v>0</v>
      </c>
      <c r="BJ287" s="18" t="s">
        <v>79</v>
      </c>
      <c r="BK287" s="192">
        <f t="shared" si="99"/>
        <v>0</v>
      </c>
      <c r="BL287" s="18" t="s">
        <v>146</v>
      </c>
      <c r="BM287" s="191" t="s">
        <v>1863</v>
      </c>
    </row>
    <row r="288" spans="1:65" s="2" customFormat="1" ht="55.5" customHeight="1">
      <c r="A288" s="32"/>
      <c r="B288" s="33"/>
      <c r="C288" s="181" t="s">
        <v>1136</v>
      </c>
      <c r="D288" s="181" t="s">
        <v>142</v>
      </c>
      <c r="E288" s="182" t="s">
        <v>3126</v>
      </c>
      <c r="F288" s="183" t="s">
        <v>3127</v>
      </c>
      <c r="G288" s="184" t="s">
        <v>2307</v>
      </c>
      <c r="H288" s="185">
        <v>1</v>
      </c>
      <c r="I288" s="257"/>
      <c r="J288" s="186">
        <f t="shared" si="90"/>
        <v>0</v>
      </c>
      <c r="K288" s="183" t="s">
        <v>1</v>
      </c>
      <c r="L288" s="37"/>
      <c r="M288" s="187" t="s">
        <v>1</v>
      </c>
      <c r="N288" s="188" t="s">
        <v>36</v>
      </c>
      <c r="O288" s="189">
        <v>0</v>
      </c>
      <c r="P288" s="189">
        <f t="shared" si="91"/>
        <v>0</v>
      </c>
      <c r="Q288" s="189">
        <v>0</v>
      </c>
      <c r="R288" s="189">
        <f t="shared" si="92"/>
        <v>0</v>
      </c>
      <c r="S288" s="189">
        <v>0</v>
      </c>
      <c r="T288" s="190">
        <f t="shared" si="9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1" t="s">
        <v>146</v>
      </c>
      <c r="AT288" s="191" t="s">
        <v>142</v>
      </c>
      <c r="AU288" s="191" t="s">
        <v>79</v>
      </c>
      <c r="AY288" s="18" t="s">
        <v>141</v>
      </c>
      <c r="BE288" s="192">
        <f t="shared" si="94"/>
        <v>0</v>
      </c>
      <c r="BF288" s="192">
        <f t="shared" si="95"/>
        <v>0</v>
      </c>
      <c r="BG288" s="192">
        <f t="shared" si="96"/>
        <v>0</v>
      </c>
      <c r="BH288" s="192">
        <f t="shared" si="97"/>
        <v>0</v>
      </c>
      <c r="BI288" s="192">
        <f t="shared" si="98"/>
        <v>0</v>
      </c>
      <c r="BJ288" s="18" t="s">
        <v>79</v>
      </c>
      <c r="BK288" s="192">
        <f t="shared" si="99"/>
        <v>0</v>
      </c>
      <c r="BL288" s="18" t="s">
        <v>146</v>
      </c>
      <c r="BM288" s="191" t="s">
        <v>1875</v>
      </c>
    </row>
    <row r="289" spans="1:65" s="2" customFormat="1" ht="55.5" customHeight="1">
      <c r="A289" s="32"/>
      <c r="B289" s="33"/>
      <c r="C289" s="181" t="s">
        <v>1140</v>
      </c>
      <c r="D289" s="181" t="s">
        <v>142</v>
      </c>
      <c r="E289" s="182" t="s">
        <v>3128</v>
      </c>
      <c r="F289" s="183" t="s">
        <v>3129</v>
      </c>
      <c r="G289" s="184" t="s">
        <v>2307</v>
      </c>
      <c r="H289" s="185">
        <v>19</v>
      </c>
      <c r="I289" s="257"/>
      <c r="J289" s="186">
        <f t="shared" si="90"/>
        <v>0</v>
      </c>
      <c r="K289" s="183" t="s">
        <v>1</v>
      </c>
      <c r="L289" s="37"/>
      <c r="M289" s="187" t="s">
        <v>1</v>
      </c>
      <c r="N289" s="188" t="s">
        <v>36</v>
      </c>
      <c r="O289" s="189">
        <v>0</v>
      </c>
      <c r="P289" s="189">
        <f t="shared" si="91"/>
        <v>0</v>
      </c>
      <c r="Q289" s="189">
        <v>0</v>
      </c>
      <c r="R289" s="189">
        <f t="shared" si="92"/>
        <v>0</v>
      </c>
      <c r="S289" s="189">
        <v>0</v>
      </c>
      <c r="T289" s="190">
        <f t="shared" si="9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1" t="s">
        <v>146</v>
      </c>
      <c r="AT289" s="191" t="s">
        <v>142</v>
      </c>
      <c r="AU289" s="191" t="s">
        <v>79</v>
      </c>
      <c r="AY289" s="18" t="s">
        <v>141</v>
      </c>
      <c r="BE289" s="192">
        <f t="shared" si="94"/>
        <v>0</v>
      </c>
      <c r="BF289" s="192">
        <f t="shared" si="95"/>
        <v>0</v>
      </c>
      <c r="BG289" s="192">
        <f t="shared" si="96"/>
        <v>0</v>
      </c>
      <c r="BH289" s="192">
        <f t="shared" si="97"/>
        <v>0</v>
      </c>
      <c r="BI289" s="192">
        <f t="shared" si="98"/>
        <v>0</v>
      </c>
      <c r="BJ289" s="18" t="s">
        <v>79</v>
      </c>
      <c r="BK289" s="192">
        <f t="shared" si="99"/>
        <v>0</v>
      </c>
      <c r="BL289" s="18" t="s">
        <v>146</v>
      </c>
      <c r="BM289" s="191" t="s">
        <v>1885</v>
      </c>
    </row>
    <row r="290" spans="1:65" s="2" customFormat="1" ht="16.5" customHeight="1">
      <c r="A290" s="32"/>
      <c r="B290" s="33"/>
      <c r="C290" s="181" t="s">
        <v>1144</v>
      </c>
      <c r="D290" s="181" t="s">
        <v>142</v>
      </c>
      <c r="E290" s="182" t="s">
        <v>3130</v>
      </c>
      <c r="F290" s="183" t="s">
        <v>3131</v>
      </c>
      <c r="G290" s="184" t="s">
        <v>2307</v>
      </c>
      <c r="H290" s="185">
        <v>2</v>
      </c>
      <c r="I290" s="257"/>
      <c r="J290" s="186">
        <f t="shared" si="90"/>
        <v>0</v>
      </c>
      <c r="K290" s="183" t="s">
        <v>1</v>
      </c>
      <c r="L290" s="37"/>
      <c r="M290" s="187" t="s">
        <v>1</v>
      </c>
      <c r="N290" s="188" t="s">
        <v>36</v>
      </c>
      <c r="O290" s="189">
        <v>0</v>
      </c>
      <c r="P290" s="189">
        <f t="shared" si="91"/>
        <v>0</v>
      </c>
      <c r="Q290" s="189">
        <v>0</v>
      </c>
      <c r="R290" s="189">
        <f t="shared" si="92"/>
        <v>0</v>
      </c>
      <c r="S290" s="189">
        <v>0</v>
      </c>
      <c r="T290" s="190">
        <f t="shared" si="9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91" t="s">
        <v>146</v>
      </c>
      <c r="AT290" s="191" t="s">
        <v>142</v>
      </c>
      <c r="AU290" s="191" t="s">
        <v>79</v>
      </c>
      <c r="AY290" s="18" t="s">
        <v>141</v>
      </c>
      <c r="BE290" s="192">
        <f t="shared" si="94"/>
        <v>0</v>
      </c>
      <c r="BF290" s="192">
        <f t="shared" si="95"/>
        <v>0</v>
      </c>
      <c r="BG290" s="192">
        <f t="shared" si="96"/>
        <v>0</v>
      </c>
      <c r="BH290" s="192">
        <f t="shared" si="97"/>
        <v>0</v>
      </c>
      <c r="BI290" s="192">
        <f t="shared" si="98"/>
        <v>0</v>
      </c>
      <c r="BJ290" s="18" t="s">
        <v>79</v>
      </c>
      <c r="BK290" s="192">
        <f t="shared" si="99"/>
        <v>0</v>
      </c>
      <c r="BL290" s="18" t="s">
        <v>146</v>
      </c>
      <c r="BM290" s="191" t="s">
        <v>1894</v>
      </c>
    </row>
    <row r="291" spans="1:65" s="2" customFormat="1" ht="16.5" customHeight="1">
      <c r="A291" s="32"/>
      <c r="B291" s="33"/>
      <c r="C291" s="181" t="s">
        <v>1149</v>
      </c>
      <c r="D291" s="181" t="s">
        <v>142</v>
      </c>
      <c r="E291" s="182" t="s">
        <v>3132</v>
      </c>
      <c r="F291" s="183" t="s">
        <v>3133</v>
      </c>
      <c r="G291" s="184" t="s">
        <v>2307</v>
      </c>
      <c r="H291" s="185">
        <v>1</v>
      </c>
      <c r="I291" s="257"/>
      <c r="J291" s="186">
        <f t="shared" si="90"/>
        <v>0</v>
      </c>
      <c r="K291" s="183" t="s">
        <v>1</v>
      </c>
      <c r="L291" s="37"/>
      <c r="M291" s="187" t="s">
        <v>1</v>
      </c>
      <c r="N291" s="188" t="s">
        <v>36</v>
      </c>
      <c r="O291" s="189">
        <v>0</v>
      </c>
      <c r="P291" s="189">
        <f t="shared" si="91"/>
        <v>0</v>
      </c>
      <c r="Q291" s="189">
        <v>0</v>
      </c>
      <c r="R291" s="189">
        <f t="shared" si="92"/>
        <v>0</v>
      </c>
      <c r="S291" s="189">
        <v>0</v>
      </c>
      <c r="T291" s="190">
        <f t="shared" si="9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91" t="s">
        <v>146</v>
      </c>
      <c r="AT291" s="191" t="s">
        <v>142</v>
      </c>
      <c r="AU291" s="191" t="s">
        <v>79</v>
      </c>
      <c r="AY291" s="18" t="s">
        <v>141</v>
      </c>
      <c r="BE291" s="192">
        <f t="shared" si="94"/>
        <v>0</v>
      </c>
      <c r="BF291" s="192">
        <f t="shared" si="95"/>
        <v>0</v>
      </c>
      <c r="BG291" s="192">
        <f t="shared" si="96"/>
        <v>0</v>
      </c>
      <c r="BH291" s="192">
        <f t="shared" si="97"/>
        <v>0</v>
      </c>
      <c r="BI291" s="192">
        <f t="shared" si="98"/>
        <v>0</v>
      </c>
      <c r="BJ291" s="18" t="s">
        <v>79</v>
      </c>
      <c r="BK291" s="192">
        <f t="shared" si="99"/>
        <v>0</v>
      </c>
      <c r="BL291" s="18" t="s">
        <v>146</v>
      </c>
      <c r="BM291" s="191" t="s">
        <v>1903</v>
      </c>
    </row>
    <row r="292" spans="1:65" s="2" customFormat="1" ht="16.5" customHeight="1">
      <c r="A292" s="32"/>
      <c r="B292" s="33"/>
      <c r="C292" s="181" t="s">
        <v>1156</v>
      </c>
      <c r="D292" s="181" t="s">
        <v>142</v>
      </c>
      <c r="E292" s="182" t="s">
        <v>3134</v>
      </c>
      <c r="F292" s="183" t="s">
        <v>3135</v>
      </c>
      <c r="G292" s="184" t="s">
        <v>238</v>
      </c>
      <c r="H292" s="185">
        <v>740</v>
      </c>
      <c r="I292" s="257"/>
      <c r="J292" s="186">
        <f t="shared" si="90"/>
        <v>0</v>
      </c>
      <c r="K292" s="183" t="s">
        <v>1</v>
      </c>
      <c r="L292" s="37"/>
      <c r="M292" s="187" t="s">
        <v>1</v>
      </c>
      <c r="N292" s="188" t="s">
        <v>36</v>
      </c>
      <c r="O292" s="189">
        <v>0</v>
      </c>
      <c r="P292" s="189">
        <f t="shared" si="91"/>
        <v>0</v>
      </c>
      <c r="Q292" s="189">
        <v>0</v>
      </c>
      <c r="R292" s="189">
        <f t="shared" si="92"/>
        <v>0</v>
      </c>
      <c r="S292" s="189">
        <v>0</v>
      </c>
      <c r="T292" s="190">
        <f t="shared" si="9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1" t="s">
        <v>146</v>
      </c>
      <c r="AT292" s="191" t="s">
        <v>142</v>
      </c>
      <c r="AU292" s="191" t="s">
        <v>79</v>
      </c>
      <c r="AY292" s="18" t="s">
        <v>141</v>
      </c>
      <c r="BE292" s="192">
        <f t="shared" si="94"/>
        <v>0</v>
      </c>
      <c r="BF292" s="192">
        <f t="shared" si="95"/>
        <v>0</v>
      </c>
      <c r="BG292" s="192">
        <f t="shared" si="96"/>
        <v>0</v>
      </c>
      <c r="BH292" s="192">
        <f t="shared" si="97"/>
        <v>0</v>
      </c>
      <c r="BI292" s="192">
        <f t="shared" si="98"/>
        <v>0</v>
      </c>
      <c r="BJ292" s="18" t="s">
        <v>79</v>
      </c>
      <c r="BK292" s="192">
        <f t="shared" si="99"/>
        <v>0</v>
      </c>
      <c r="BL292" s="18" t="s">
        <v>146</v>
      </c>
      <c r="BM292" s="191" t="s">
        <v>1945</v>
      </c>
    </row>
    <row r="293" spans="1:65" s="2" customFormat="1" ht="16.5" customHeight="1">
      <c r="A293" s="32"/>
      <c r="B293" s="33"/>
      <c r="C293" s="181" t="s">
        <v>1161</v>
      </c>
      <c r="D293" s="181" t="s">
        <v>142</v>
      </c>
      <c r="E293" s="182" t="s">
        <v>3136</v>
      </c>
      <c r="F293" s="183" t="s">
        <v>3029</v>
      </c>
      <c r="G293" s="184" t="s">
        <v>238</v>
      </c>
      <c r="H293" s="185">
        <v>80</v>
      </c>
      <c r="I293" s="257"/>
      <c r="J293" s="186">
        <f t="shared" si="90"/>
        <v>0</v>
      </c>
      <c r="K293" s="183" t="s">
        <v>1</v>
      </c>
      <c r="L293" s="37"/>
      <c r="M293" s="187" t="s">
        <v>1</v>
      </c>
      <c r="N293" s="188" t="s">
        <v>36</v>
      </c>
      <c r="O293" s="189">
        <v>0</v>
      </c>
      <c r="P293" s="189">
        <f t="shared" si="91"/>
        <v>0</v>
      </c>
      <c r="Q293" s="189">
        <v>0</v>
      </c>
      <c r="R293" s="189">
        <f t="shared" si="92"/>
        <v>0</v>
      </c>
      <c r="S293" s="189">
        <v>0</v>
      </c>
      <c r="T293" s="190">
        <f t="shared" si="9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91" t="s">
        <v>146</v>
      </c>
      <c r="AT293" s="191" t="s">
        <v>142</v>
      </c>
      <c r="AU293" s="191" t="s">
        <v>79</v>
      </c>
      <c r="AY293" s="18" t="s">
        <v>141</v>
      </c>
      <c r="BE293" s="192">
        <f t="shared" si="94"/>
        <v>0</v>
      </c>
      <c r="BF293" s="192">
        <f t="shared" si="95"/>
        <v>0</v>
      </c>
      <c r="BG293" s="192">
        <f t="shared" si="96"/>
        <v>0</v>
      </c>
      <c r="BH293" s="192">
        <f t="shared" si="97"/>
        <v>0</v>
      </c>
      <c r="BI293" s="192">
        <f t="shared" si="98"/>
        <v>0</v>
      </c>
      <c r="BJ293" s="18" t="s">
        <v>79</v>
      </c>
      <c r="BK293" s="192">
        <f t="shared" si="99"/>
        <v>0</v>
      </c>
      <c r="BL293" s="18" t="s">
        <v>146</v>
      </c>
      <c r="BM293" s="191" t="s">
        <v>1954</v>
      </c>
    </row>
    <row r="294" spans="1:65" s="2" customFormat="1" ht="16.5" customHeight="1">
      <c r="A294" s="32"/>
      <c r="B294" s="33"/>
      <c r="C294" s="181" t="s">
        <v>1172</v>
      </c>
      <c r="D294" s="181" t="s">
        <v>142</v>
      </c>
      <c r="E294" s="182" t="s">
        <v>3030</v>
      </c>
      <c r="F294" s="183" t="s">
        <v>3031</v>
      </c>
      <c r="G294" s="184" t="s">
        <v>238</v>
      </c>
      <c r="H294" s="185">
        <v>590</v>
      </c>
      <c r="I294" s="257"/>
      <c r="J294" s="186">
        <f t="shared" si="90"/>
        <v>0</v>
      </c>
      <c r="K294" s="183" t="s">
        <v>1</v>
      </c>
      <c r="L294" s="37"/>
      <c r="M294" s="187" t="s">
        <v>1</v>
      </c>
      <c r="N294" s="188" t="s">
        <v>36</v>
      </c>
      <c r="O294" s="189">
        <v>0</v>
      </c>
      <c r="P294" s="189">
        <f t="shared" si="91"/>
        <v>0</v>
      </c>
      <c r="Q294" s="189">
        <v>0</v>
      </c>
      <c r="R294" s="189">
        <f t="shared" si="92"/>
        <v>0</v>
      </c>
      <c r="S294" s="189">
        <v>0</v>
      </c>
      <c r="T294" s="190">
        <f t="shared" si="9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1" t="s">
        <v>146</v>
      </c>
      <c r="AT294" s="191" t="s">
        <v>142</v>
      </c>
      <c r="AU294" s="191" t="s">
        <v>79</v>
      </c>
      <c r="AY294" s="18" t="s">
        <v>141</v>
      </c>
      <c r="BE294" s="192">
        <f t="shared" si="94"/>
        <v>0</v>
      </c>
      <c r="BF294" s="192">
        <f t="shared" si="95"/>
        <v>0</v>
      </c>
      <c r="BG294" s="192">
        <f t="shared" si="96"/>
        <v>0</v>
      </c>
      <c r="BH294" s="192">
        <f t="shared" si="97"/>
        <v>0</v>
      </c>
      <c r="BI294" s="192">
        <f t="shared" si="98"/>
        <v>0</v>
      </c>
      <c r="BJ294" s="18" t="s">
        <v>79</v>
      </c>
      <c r="BK294" s="192">
        <f t="shared" si="99"/>
        <v>0</v>
      </c>
      <c r="BL294" s="18" t="s">
        <v>146</v>
      </c>
      <c r="BM294" s="191" t="s">
        <v>1963</v>
      </c>
    </row>
    <row r="295" spans="1:65" s="12" customFormat="1" ht="25.9" customHeight="1">
      <c r="B295" s="168"/>
      <c r="C295" s="169"/>
      <c r="D295" s="170" t="s">
        <v>70</v>
      </c>
      <c r="E295" s="171" t="s">
        <v>3137</v>
      </c>
      <c r="F295" s="171" t="s">
        <v>3138</v>
      </c>
      <c r="G295" s="169"/>
      <c r="H295" s="169"/>
      <c r="I295" s="169"/>
      <c r="J295" s="172">
        <f>BK295</f>
        <v>0</v>
      </c>
      <c r="K295" s="169"/>
      <c r="L295" s="173"/>
      <c r="M295" s="174"/>
      <c r="N295" s="175"/>
      <c r="O295" s="175"/>
      <c r="P295" s="176">
        <f>SUM(P296:P315)</f>
        <v>0</v>
      </c>
      <c r="Q295" s="175"/>
      <c r="R295" s="176">
        <f>SUM(R296:R315)</f>
        <v>0</v>
      </c>
      <c r="S295" s="175"/>
      <c r="T295" s="177">
        <f>SUM(T296:T315)</f>
        <v>0</v>
      </c>
      <c r="AR295" s="178" t="s">
        <v>79</v>
      </c>
      <c r="AT295" s="179" t="s">
        <v>70</v>
      </c>
      <c r="AU295" s="179" t="s">
        <v>71</v>
      </c>
      <c r="AY295" s="178" t="s">
        <v>141</v>
      </c>
      <c r="BK295" s="180">
        <f>SUM(BK296:BK315)</f>
        <v>0</v>
      </c>
    </row>
    <row r="296" spans="1:65" s="2" customFormat="1" ht="16.5" customHeight="1">
      <c r="A296" s="32"/>
      <c r="B296" s="33"/>
      <c r="C296" s="181" t="s">
        <v>1177</v>
      </c>
      <c r="D296" s="181" t="s">
        <v>142</v>
      </c>
      <c r="E296" s="182" t="s">
        <v>3139</v>
      </c>
      <c r="F296" s="183" t="s">
        <v>3140</v>
      </c>
      <c r="G296" s="184" t="s">
        <v>957</v>
      </c>
      <c r="H296" s="185">
        <v>1</v>
      </c>
      <c r="I296" s="257"/>
      <c r="J296" s="186">
        <f t="shared" ref="J296:J315" si="100">ROUND(I296*H296,2)</f>
        <v>0</v>
      </c>
      <c r="K296" s="183" t="s">
        <v>1</v>
      </c>
      <c r="L296" s="37"/>
      <c r="M296" s="187" t="s">
        <v>1</v>
      </c>
      <c r="N296" s="188" t="s">
        <v>36</v>
      </c>
      <c r="O296" s="189">
        <v>0</v>
      </c>
      <c r="P296" s="189">
        <f t="shared" ref="P296:P315" si="101">O296*H296</f>
        <v>0</v>
      </c>
      <c r="Q296" s="189">
        <v>0</v>
      </c>
      <c r="R296" s="189">
        <f t="shared" ref="R296:R315" si="102">Q296*H296</f>
        <v>0</v>
      </c>
      <c r="S296" s="189">
        <v>0</v>
      </c>
      <c r="T296" s="190">
        <f t="shared" ref="T296:T315" si="103"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1" t="s">
        <v>146</v>
      </c>
      <c r="AT296" s="191" t="s">
        <v>142</v>
      </c>
      <c r="AU296" s="191" t="s">
        <v>79</v>
      </c>
      <c r="AY296" s="18" t="s">
        <v>141</v>
      </c>
      <c r="BE296" s="192">
        <f t="shared" ref="BE296:BE315" si="104">IF(N296="základní",J296,0)</f>
        <v>0</v>
      </c>
      <c r="BF296" s="192">
        <f t="shared" ref="BF296:BF315" si="105">IF(N296="snížená",J296,0)</f>
        <v>0</v>
      </c>
      <c r="BG296" s="192">
        <f t="shared" ref="BG296:BG315" si="106">IF(N296="zákl. přenesená",J296,0)</f>
        <v>0</v>
      </c>
      <c r="BH296" s="192">
        <f t="shared" ref="BH296:BH315" si="107">IF(N296="sníž. přenesená",J296,0)</f>
        <v>0</v>
      </c>
      <c r="BI296" s="192">
        <f t="shared" ref="BI296:BI315" si="108">IF(N296="nulová",J296,0)</f>
        <v>0</v>
      </c>
      <c r="BJ296" s="18" t="s">
        <v>79</v>
      </c>
      <c r="BK296" s="192">
        <f t="shared" ref="BK296:BK315" si="109">ROUND(I296*H296,2)</f>
        <v>0</v>
      </c>
      <c r="BL296" s="18" t="s">
        <v>146</v>
      </c>
      <c r="BM296" s="191" t="s">
        <v>1994</v>
      </c>
    </row>
    <row r="297" spans="1:65" s="2" customFormat="1" ht="16.5" customHeight="1">
      <c r="A297" s="32"/>
      <c r="B297" s="33"/>
      <c r="C297" s="181" t="s">
        <v>1186</v>
      </c>
      <c r="D297" s="181" t="s">
        <v>142</v>
      </c>
      <c r="E297" s="182" t="s">
        <v>3141</v>
      </c>
      <c r="F297" s="183" t="s">
        <v>3142</v>
      </c>
      <c r="G297" s="184" t="s">
        <v>957</v>
      </c>
      <c r="H297" s="185">
        <v>1</v>
      </c>
      <c r="I297" s="257"/>
      <c r="J297" s="186">
        <f t="shared" si="100"/>
        <v>0</v>
      </c>
      <c r="K297" s="183" t="s">
        <v>1</v>
      </c>
      <c r="L297" s="37"/>
      <c r="M297" s="187" t="s">
        <v>1</v>
      </c>
      <c r="N297" s="188" t="s">
        <v>36</v>
      </c>
      <c r="O297" s="189">
        <v>0</v>
      </c>
      <c r="P297" s="189">
        <f t="shared" si="101"/>
        <v>0</v>
      </c>
      <c r="Q297" s="189">
        <v>0</v>
      </c>
      <c r="R297" s="189">
        <f t="shared" si="102"/>
        <v>0</v>
      </c>
      <c r="S297" s="189">
        <v>0</v>
      </c>
      <c r="T297" s="190">
        <f t="shared" si="10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91" t="s">
        <v>146</v>
      </c>
      <c r="AT297" s="191" t="s">
        <v>142</v>
      </c>
      <c r="AU297" s="191" t="s">
        <v>79</v>
      </c>
      <c r="AY297" s="18" t="s">
        <v>141</v>
      </c>
      <c r="BE297" s="192">
        <f t="shared" si="104"/>
        <v>0</v>
      </c>
      <c r="BF297" s="192">
        <f t="shared" si="105"/>
        <v>0</v>
      </c>
      <c r="BG297" s="192">
        <f t="shared" si="106"/>
        <v>0</v>
      </c>
      <c r="BH297" s="192">
        <f t="shared" si="107"/>
        <v>0</v>
      </c>
      <c r="BI297" s="192">
        <f t="shared" si="108"/>
        <v>0</v>
      </c>
      <c r="BJ297" s="18" t="s">
        <v>79</v>
      </c>
      <c r="BK297" s="192">
        <f t="shared" si="109"/>
        <v>0</v>
      </c>
      <c r="BL297" s="18" t="s">
        <v>146</v>
      </c>
      <c r="BM297" s="191" t="s">
        <v>2030</v>
      </c>
    </row>
    <row r="298" spans="1:65" s="2" customFormat="1" ht="21.75" customHeight="1">
      <c r="A298" s="32"/>
      <c r="B298" s="33"/>
      <c r="C298" s="181" t="s">
        <v>1191</v>
      </c>
      <c r="D298" s="181" t="s">
        <v>142</v>
      </c>
      <c r="E298" s="182" t="s">
        <v>3143</v>
      </c>
      <c r="F298" s="183" t="s">
        <v>3144</v>
      </c>
      <c r="G298" s="184" t="s">
        <v>957</v>
      </c>
      <c r="H298" s="185">
        <v>1</v>
      </c>
      <c r="I298" s="257"/>
      <c r="J298" s="186">
        <f t="shared" si="100"/>
        <v>0</v>
      </c>
      <c r="K298" s="183" t="s">
        <v>1</v>
      </c>
      <c r="L298" s="37"/>
      <c r="M298" s="187" t="s">
        <v>1</v>
      </c>
      <c r="N298" s="188" t="s">
        <v>36</v>
      </c>
      <c r="O298" s="189">
        <v>0</v>
      </c>
      <c r="P298" s="189">
        <f t="shared" si="101"/>
        <v>0</v>
      </c>
      <c r="Q298" s="189">
        <v>0</v>
      </c>
      <c r="R298" s="189">
        <f t="shared" si="102"/>
        <v>0</v>
      </c>
      <c r="S298" s="189">
        <v>0</v>
      </c>
      <c r="T298" s="190">
        <f t="shared" si="10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1" t="s">
        <v>146</v>
      </c>
      <c r="AT298" s="191" t="s">
        <v>142</v>
      </c>
      <c r="AU298" s="191" t="s">
        <v>79</v>
      </c>
      <c r="AY298" s="18" t="s">
        <v>141</v>
      </c>
      <c r="BE298" s="192">
        <f t="shared" si="104"/>
        <v>0</v>
      </c>
      <c r="BF298" s="192">
        <f t="shared" si="105"/>
        <v>0</v>
      </c>
      <c r="BG298" s="192">
        <f t="shared" si="106"/>
        <v>0</v>
      </c>
      <c r="BH298" s="192">
        <f t="shared" si="107"/>
        <v>0</v>
      </c>
      <c r="BI298" s="192">
        <f t="shared" si="108"/>
        <v>0</v>
      </c>
      <c r="BJ298" s="18" t="s">
        <v>79</v>
      </c>
      <c r="BK298" s="192">
        <f t="shared" si="109"/>
        <v>0</v>
      </c>
      <c r="BL298" s="18" t="s">
        <v>146</v>
      </c>
      <c r="BM298" s="191" t="s">
        <v>2050</v>
      </c>
    </row>
    <row r="299" spans="1:65" s="2" customFormat="1" ht="21.75" customHeight="1">
      <c r="A299" s="32"/>
      <c r="B299" s="33"/>
      <c r="C299" s="181" t="s">
        <v>1197</v>
      </c>
      <c r="D299" s="181" t="s">
        <v>142</v>
      </c>
      <c r="E299" s="182" t="s">
        <v>3145</v>
      </c>
      <c r="F299" s="183" t="s">
        <v>3146</v>
      </c>
      <c r="G299" s="184" t="s">
        <v>957</v>
      </c>
      <c r="H299" s="185">
        <v>1</v>
      </c>
      <c r="I299" s="257"/>
      <c r="J299" s="186">
        <f t="shared" si="100"/>
        <v>0</v>
      </c>
      <c r="K299" s="183" t="s">
        <v>1</v>
      </c>
      <c r="L299" s="37"/>
      <c r="M299" s="187" t="s">
        <v>1</v>
      </c>
      <c r="N299" s="188" t="s">
        <v>36</v>
      </c>
      <c r="O299" s="189">
        <v>0</v>
      </c>
      <c r="P299" s="189">
        <f t="shared" si="101"/>
        <v>0</v>
      </c>
      <c r="Q299" s="189">
        <v>0</v>
      </c>
      <c r="R299" s="189">
        <f t="shared" si="102"/>
        <v>0</v>
      </c>
      <c r="S299" s="189">
        <v>0</v>
      </c>
      <c r="T299" s="190">
        <f t="shared" si="10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91" t="s">
        <v>146</v>
      </c>
      <c r="AT299" s="191" t="s">
        <v>142</v>
      </c>
      <c r="AU299" s="191" t="s">
        <v>79</v>
      </c>
      <c r="AY299" s="18" t="s">
        <v>141</v>
      </c>
      <c r="BE299" s="192">
        <f t="shared" si="104"/>
        <v>0</v>
      </c>
      <c r="BF299" s="192">
        <f t="shared" si="105"/>
        <v>0</v>
      </c>
      <c r="BG299" s="192">
        <f t="shared" si="106"/>
        <v>0</v>
      </c>
      <c r="BH299" s="192">
        <f t="shared" si="107"/>
        <v>0</v>
      </c>
      <c r="BI299" s="192">
        <f t="shared" si="108"/>
        <v>0</v>
      </c>
      <c r="BJ299" s="18" t="s">
        <v>79</v>
      </c>
      <c r="BK299" s="192">
        <f t="shared" si="109"/>
        <v>0</v>
      </c>
      <c r="BL299" s="18" t="s">
        <v>146</v>
      </c>
      <c r="BM299" s="191" t="s">
        <v>2064</v>
      </c>
    </row>
    <row r="300" spans="1:65" s="2" customFormat="1" ht="16.5" customHeight="1">
      <c r="A300" s="32"/>
      <c r="B300" s="33"/>
      <c r="C300" s="181" t="s">
        <v>1202</v>
      </c>
      <c r="D300" s="181" t="s">
        <v>142</v>
      </c>
      <c r="E300" s="182" t="s">
        <v>3147</v>
      </c>
      <c r="F300" s="183" t="s">
        <v>3148</v>
      </c>
      <c r="G300" s="184" t="s">
        <v>957</v>
      </c>
      <c r="H300" s="185">
        <v>1</v>
      </c>
      <c r="I300" s="257"/>
      <c r="J300" s="186">
        <f t="shared" si="100"/>
        <v>0</v>
      </c>
      <c r="K300" s="183" t="s">
        <v>1</v>
      </c>
      <c r="L300" s="37"/>
      <c r="M300" s="187" t="s">
        <v>1</v>
      </c>
      <c r="N300" s="188" t="s">
        <v>36</v>
      </c>
      <c r="O300" s="189">
        <v>0</v>
      </c>
      <c r="P300" s="189">
        <f t="shared" si="101"/>
        <v>0</v>
      </c>
      <c r="Q300" s="189">
        <v>0</v>
      </c>
      <c r="R300" s="189">
        <f t="shared" si="102"/>
        <v>0</v>
      </c>
      <c r="S300" s="189">
        <v>0</v>
      </c>
      <c r="T300" s="190">
        <f t="shared" si="10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1" t="s">
        <v>146</v>
      </c>
      <c r="AT300" s="191" t="s">
        <v>142</v>
      </c>
      <c r="AU300" s="191" t="s">
        <v>79</v>
      </c>
      <c r="AY300" s="18" t="s">
        <v>141</v>
      </c>
      <c r="BE300" s="192">
        <f t="shared" si="104"/>
        <v>0</v>
      </c>
      <c r="BF300" s="192">
        <f t="shared" si="105"/>
        <v>0</v>
      </c>
      <c r="BG300" s="192">
        <f t="shared" si="106"/>
        <v>0</v>
      </c>
      <c r="BH300" s="192">
        <f t="shared" si="107"/>
        <v>0</v>
      </c>
      <c r="BI300" s="192">
        <f t="shared" si="108"/>
        <v>0</v>
      </c>
      <c r="BJ300" s="18" t="s">
        <v>79</v>
      </c>
      <c r="BK300" s="192">
        <f t="shared" si="109"/>
        <v>0</v>
      </c>
      <c r="BL300" s="18" t="s">
        <v>146</v>
      </c>
      <c r="BM300" s="191" t="s">
        <v>2072</v>
      </c>
    </row>
    <row r="301" spans="1:65" s="2" customFormat="1" ht="16.5" customHeight="1">
      <c r="A301" s="32"/>
      <c r="B301" s="33"/>
      <c r="C301" s="181" t="s">
        <v>1207</v>
      </c>
      <c r="D301" s="181" t="s">
        <v>142</v>
      </c>
      <c r="E301" s="182" t="s">
        <v>3149</v>
      </c>
      <c r="F301" s="183" t="s">
        <v>3150</v>
      </c>
      <c r="G301" s="184" t="s">
        <v>957</v>
      </c>
      <c r="H301" s="185">
        <v>1</v>
      </c>
      <c r="I301" s="257"/>
      <c r="J301" s="186">
        <f t="shared" si="100"/>
        <v>0</v>
      </c>
      <c r="K301" s="183" t="s">
        <v>1</v>
      </c>
      <c r="L301" s="37"/>
      <c r="M301" s="187" t="s">
        <v>1</v>
      </c>
      <c r="N301" s="188" t="s">
        <v>36</v>
      </c>
      <c r="O301" s="189">
        <v>0</v>
      </c>
      <c r="P301" s="189">
        <f t="shared" si="101"/>
        <v>0</v>
      </c>
      <c r="Q301" s="189">
        <v>0</v>
      </c>
      <c r="R301" s="189">
        <f t="shared" si="102"/>
        <v>0</v>
      </c>
      <c r="S301" s="189">
        <v>0</v>
      </c>
      <c r="T301" s="190">
        <f t="shared" si="10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1" t="s">
        <v>146</v>
      </c>
      <c r="AT301" s="191" t="s">
        <v>142</v>
      </c>
      <c r="AU301" s="191" t="s">
        <v>79</v>
      </c>
      <c r="AY301" s="18" t="s">
        <v>141</v>
      </c>
      <c r="BE301" s="192">
        <f t="shared" si="104"/>
        <v>0</v>
      </c>
      <c r="BF301" s="192">
        <f t="shared" si="105"/>
        <v>0</v>
      </c>
      <c r="BG301" s="192">
        <f t="shared" si="106"/>
        <v>0</v>
      </c>
      <c r="BH301" s="192">
        <f t="shared" si="107"/>
        <v>0</v>
      </c>
      <c r="BI301" s="192">
        <f t="shared" si="108"/>
        <v>0</v>
      </c>
      <c r="BJ301" s="18" t="s">
        <v>79</v>
      </c>
      <c r="BK301" s="192">
        <f t="shared" si="109"/>
        <v>0</v>
      </c>
      <c r="BL301" s="18" t="s">
        <v>146</v>
      </c>
      <c r="BM301" s="191" t="s">
        <v>2082</v>
      </c>
    </row>
    <row r="302" spans="1:65" s="2" customFormat="1" ht="16.5" customHeight="1">
      <c r="A302" s="32"/>
      <c r="B302" s="33"/>
      <c r="C302" s="181" t="s">
        <v>1213</v>
      </c>
      <c r="D302" s="181" t="s">
        <v>142</v>
      </c>
      <c r="E302" s="182" t="s">
        <v>3151</v>
      </c>
      <c r="F302" s="183" t="s">
        <v>3152</v>
      </c>
      <c r="G302" s="184" t="s">
        <v>957</v>
      </c>
      <c r="H302" s="185">
        <v>1</v>
      </c>
      <c r="I302" s="257"/>
      <c r="J302" s="186">
        <f t="shared" si="100"/>
        <v>0</v>
      </c>
      <c r="K302" s="183" t="s">
        <v>1</v>
      </c>
      <c r="L302" s="37"/>
      <c r="M302" s="187" t="s">
        <v>1</v>
      </c>
      <c r="N302" s="188" t="s">
        <v>36</v>
      </c>
      <c r="O302" s="189">
        <v>0</v>
      </c>
      <c r="P302" s="189">
        <f t="shared" si="101"/>
        <v>0</v>
      </c>
      <c r="Q302" s="189">
        <v>0</v>
      </c>
      <c r="R302" s="189">
        <f t="shared" si="102"/>
        <v>0</v>
      </c>
      <c r="S302" s="189">
        <v>0</v>
      </c>
      <c r="T302" s="190">
        <f t="shared" si="103"/>
        <v>0</v>
      </c>
      <c r="U302" s="32"/>
      <c r="V302" s="32"/>
      <c r="W302" s="32"/>
      <c r="X302" s="267"/>
      <c r="Y302" s="32"/>
      <c r="Z302" s="32"/>
      <c r="AA302" s="32"/>
      <c r="AB302" s="32"/>
      <c r="AC302" s="32"/>
      <c r="AD302" s="32"/>
      <c r="AE302" s="32"/>
      <c r="AR302" s="191" t="s">
        <v>146</v>
      </c>
      <c r="AT302" s="191" t="s">
        <v>142</v>
      </c>
      <c r="AU302" s="191" t="s">
        <v>79</v>
      </c>
      <c r="AY302" s="18" t="s">
        <v>141</v>
      </c>
      <c r="BE302" s="192">
        <f t="shared" si="104"/>
        <v>0</v>
      </c>
      <c r="BF302" s="192">
        <f t="shared" si="105"/>
        <v>0</v>
      </c>
      <c r="BG302" s="192">
        <f t="shared" si="106"/>
        <v>0</v>
      </c>
      <c r="BH302" s="192">
        <f t="shared" si="107"/>
        <v>0</v>
      </c>
      <c r="BI302" s="192">
        <f t="shared" si="108"/>
        <v>0</v>
      </c>
      <c r="BJ302" s="18" t="s">
        <v>79</v>
      </c>
      <c r="BK302" s="192">
        <f t="shared" si="109"/>
        <v>0</v>
      </c>
      <c r="BL302" s="18" t="s">
        <v>146</v>
      </c>
      <c r="BM302" s="191" t="s">
        <v>2094</v>
      </c>
    </row>
    <row r="303" spans="1:65" s="2" customFormat="1" ht="21.75" customHeight="1">
      <c r="A303" s="32"/>
      <c r="B303" s="33"/>
      <c r="C303" s="181" t="s">
        <v>1219</v>
      </c>
      <c r="D303" s="181" t="s">
        <v>142</v>
      </c>
      <c r="E303" s="182" t="s">
        <v>3153</v>
      </c>
      <c r="F303" s="183" t="s">
        <v>3154</v>
      </c>
      <c r="G303" s="184" t="s">
        <v>957</v>
      </c>
      <c r="H303" s="185">
        <v>1</v>
      </c>
      <c r="I303" s="257"/>
      <c r="J303" s="186">
        <f t="shared" si="100"/>
        <v>0</v>
      </c>
      <c r="K303" s="183" t="s">
        <v>1</v>
      </c>
      <c r="L303" s="37"/>
      <c r="M303" s="187" t="s">
        <v>1</v>
      </c>
      <c r="N303" s="188" t="s">
        <v>36</v>
      </c>
      <c r="O303" s="189">
        <v>0</v>
      </c>
      <c r="P303" s="189">
        <f t="shared" si="101"/>
        <v>0</v>
      </c>
      <c r="Q303" s="189">
        <v>0</v>
      </c>
      <c r="R303" s="189">
        <f t="shared" si="102"/>
        <v>0</v>
      </c>
      <c r="S303" s="189">
        <v>0</v>
      </c>
      <c r="T303" s="190">
        <f t="shared" si="10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91" t="s">
        <v>146</v>
      </c>
      <c r="AT303" s="191" t="s">
        <v>142</v>
      </c>
      <c r="AU303" s="191" t="s">
        <v>79</v>
      </c>
      <c r="AY303" s="18" t="s">
        <v>141</v>
      </c>
      <c r="BE303" s="192">
        <f t="shared" si="104"/>
        <v>0</v>
      </c>
      <c r="BF303" s="192">
        <f t="shared" si="105"/>
        <v>0</v>
      </c>
      <c r="BG303" s="192">
        <f t="shared" si="106"/>
        <v>0</v>
      </c>
      <c r="BH303" s="192">
        <f t="shared" si="107"/>
        <v>0</v>
      </c>
      <c r="BI303" s="192">
        <f t="shared" si="108"/>
        <v>0</v>
      </c>
      <c r="BJ303" s="18" t="s">
        <v>79</v>
      </c>
      <c r="BK303" s="192">
        <f t="shared" si="109"/>
        <v>0</v>
      </c>
      <c r="BL303" s="18" t="s">
        <v>146</v>
      </c>
      <c r="BM303" s="191" t="s">
        <v>2105</v>
      </c>
    </row>
    <row r="304" spans="1:65" s="2" customFormat="1" ht="21.75" customHeight="1">
      <c r="A304" s="32"/>
      <c r="B304" s="33"/>
      <c r="C304" s="181" t="s">
        <v>1223</v>
      </c>
      <c r="D304" s="181" t="s">
        <v>142</v>
      </c>
      <c r="E304" s="182" t="s">
        <v>3155</v>
      </c>
      <c r="F304" s="183" t="s">
        <v>3156</v>
      </c>
      <c r="G304" s="184" t="s">
        <v>957</v>
      </c>
      <c r="H304" s="185">
        <v>1</v>
      </c>
      <c r="I304" s="257"/>
      <c r="J304" s="186">
        <f t="shared" si="100"/>
        <v>0</v>
      </c>
      <c r="K304" s="183" t="s">
        <v>1</v>
      </c>
      <c r="L304" s="37"/>
      <c r="M304" s="187" t="s">
        <v>1</v>
      </c>
      <c r="N304" s="188" t="s">
        <v>36</v>
      </c>
      <c r="O304" s="189">
        <v>0</v>
      </c>
      <c r="P304" s="189">
        <f t="shared" si="101"/>
        <v>0</v>
      </c>
      <c r="Q304" s="189">
        <v>0</v>
      </c>
      <c r="R304" s="189">
        <f t="shared" si="102"/>
        <v>0</v>
      </c>
      <c r="S304" s="189">
        <v>0</v>
      </c>
      <c r="T304" s="190">
        <f t="shared" si="10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1" t="s">
        <v>146</v>
      </c>
      <c r="AT304" s="191" t="s">
        <v>142</v>
      </c>
      <c r="AU304" s="191" t="s">
        <v>79</v>
      </c>
      <c r="AY304" s="18" t="s">
        <v>141</v>
      </c>
      <c r="BE304" s="192">
        <f t="shared" si="104"/>
        <v>0</v>
      </c>
      <c r="BF304" s="192">
        <f t="shared" si="105"/>
        <v>0</v>
      </c>
      <c r="BG304" s="192">
        <f t="shared" si="106"/>
        <v>0</v>
      </c>
      <c r="BH304" s="192">
        <f t="shared" si="107"/>
        <v>0</v>
      </c>
      <c r="BI304" s="192">
        <f t="shared" si="108"/>
        <v>0</v>
      </c>
      <c r="BJ304" s="18" t="s">
        <v>79</v>
      </c>
      <c r="BK304" s="192">
        <f t="shared" si="109"/>
        <v>0</v>
      </c>
      <c r="BL304" s="18" t="s">
        <v>146</v>
      </c>
      <c r="BM304" s="191" t="s">
        <v>2757</v>
      </c>
    </row>
    <row r="305" spans="1:65" s="2" customFormat="1" ht="21.75" customHeight="1">
      <c r="A305" s="32"/>
      <c r="B305" s="33"/>
      <c r="C305" s="181" t="s">
        <v>1228</v>
      </c>
      <c r="D305" s="181" t="s">
        <v>142</v>
      </c>
      <c r="E305" s="182" t="s">
        <v>3157</v>
      </c>
      <c r="F305" s="183" t="s">
        <v>3158</v>
      </c>
      <c r="G305" s="184" t="s">
        <v>957</v>
      </c>
      <c r="H305" s="185">
        <v>1</v>
      </c>
      <c r="I305" s="257"/>
      <c r="J305" s="186">
        <f t="shared" si="100"/>
        <v>0</v>
      </c>
      <c r="K305" s="183" t="s">
        <v>1</v>
      </c>
      <c r="L305" s="37"/>
      <c r="M305" s="187" t="s">
        <v>1</v>
      </c>
      <c r="N305" s="188" t="s">
        <v>36</v>
      </c>
      <c r="O305" s="189">
        <v>0</v>
      </c>
      <c r="P305" s="189">
        <f t="shared" si="101"/>
        <v>0</v>
      </c>
      <c r="Q305" s="189">
        <v>0</v>
      </c>
      <c r="R305" s="189">
        <f t="shared" si="102"/>
        <v>0</v>
      </c>
      <c r="S305" s="189">
        <v>0</v>
      </c>
      <c r="T305" s="190">
        <f t="shared" si="10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91" t="s">
        <v>146</v>
      </c>
      <c r="AT305" s="191" t="s">
        <v>142</v>
      </c>
      <c r="AU305" s="191" t="s">
        <v>79</v>
      </c>
      <c r="AY305" s="18" t="s">
        <v>141</v>
      </c>
      <c r="BE305" s="192">
        <f t="shared" si="104"/>
        <v>0</v>
      </c>
      <c r="BF305" s="192">
        <f t="shared" si="105"/>
        <v>0</v>
      </c>
      <c r="BG305" s="192">
        <f t="shared" si="106"/>
        <v>0</v>
      </c>
      <c r="BH305" s="192">
        <f t="shared" si="107"/>
        <v>0</v>
      </c>
      <c r="BI305" s="192">
        <f t="shared" si="108"/>
        <v>0</v>
      </c>
      <c r="BJ305" s="18" t="s">
        <v>79</v>
      </c>
      <c r="BK305" s="192">
        <f t="shared" si="109"/>
        <v>0</v>
      </c>
      <c r="BL305" s="18" t="s">
        <v>146</v>
      </c>
      <c r="BM305" s="191" t="s">
        <v>2760</v>
      </c>
    </row>
    <row r="306" spans="1:65" s="2" customFormat="1" ht="21.75" customHeight="1">
      <c r="A306" s="32"/>
      <c r="B306" s="33"/>
      <c r="C306" s="181" t="s">
        <v>1233</v>
      </c>
      <c r="D306" s="181" t="s">
        <v>142</v>
      </c>
      <c r="E306" s="182" t="s">
        <v>3159</v>
      </c>
      <c r="F306" s="183" t="s">
        <v>3160</v>
      </c>
      <c r="G306" s="184" t="s">
        <v>957</v>
      </c>
      <c r="H306" s="185">
        <v>1</v>
      </c>
      <c r="I306" s="257"/>
      <c r="J306" s="186">
        <f t="shared" si="100"/>
        <v>0</v>
      </c>
      <c r="K306" s="183" t="s">
        <v>1</v>
      </c>
      <c r="L306" s="37"/>
      <c r="M306" s="187" t="s">
        <v>1</v>
      </c>
      <c r="N306" s="188" t="s">
        <v>36</v>
      </c>
      <c r="O306" s="189">
        <v>0</v>
      </c>
      <c r="P306" s="189">
        <f t="shared" si="101"/>
        <v>0</v>
      </c>
      <c r="Q306" s="189">
        <v>0</v>
      </c>
      <c r="R306" s="189">
        <f t="shared" si="102"/>
        <v>0</v>
      </c>
      <c r="S306" s="189">
        <v>0</v>
      </c>
      <c r="T306" s="190">
        <f t="shared" si="10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1" t="s">
        <v>146</v>
      </c>
      <c r="AT306" s="191" t="s">
        <v>142</v>
      </c>
      <c r="AU306" s="191" t="s">
        <v>79</v>
      </c>
      <c r="AY306" s="18" t="s">
        <v>141</v>
      </c>
      <c r="BE306" s="192">
        <f t="shared" si="104"/>
        <v>0</v>
      </c>
      <c r="BF306" s="192">
        <f t="shared" si="105"/>
        <v>0</v>
      </c>
      <c r="BG306" s="192">
        <f t="shared" si="106"/>
        <v>0</v>
      </c>
      <c r="BH306" s="192">
        <f t="shared" si="107"/>
        <v>0</v>
      </c>
      <c r="BI306" s="192">
        <f t="shared" si="108"/>
        <v>0</v>
      </c>
      <c r="BJ306" s="18" t="s">
        <v>79</v>
      </c>
      <c r="BK306" s="192">
        <f t="shared" si="109"/>
        <v>0</v>
      </c>
      <c r="BL306" s="18" t="s">
        <v>146</v>
      </c>
      <c r="BM306" s="191" t="s">
        <v>3161</v>
      </c>
    </row>
    <row r="307" spans="1:65" s="2" customFormat="1" ht="21.75" customHeight="1">
      <c r="A307" s="32"/>
      <c r="B307" s="33"/>
      <c r="C307" s="181" t="s">
        <v>1238</v>
      </c>
      <c r="D307" s="181" t="s">
        <v>142</v>
      </c>
      <c r="E307" s="182" t="s">
        <v>3162</v>
      </c>
      <c r="F307" s="183" t="s">
        <v>3163</v>
      </c>
      <c r="G307" s="184" t="s">
        <v>957</v>
      </c>
      <c r="H307" s="185">
        <v>1</v>
      </c>
      <c r="I307" s="257"/>
      <c r="J307" s="186">
        <f t="shared" si="100"/>
        <v>0</v>
      </c>
      <c r="K307" s="183" t="s">
        <v>1</v>
      </c>
      <c r="L307" s="37"/>
      <c r="M307" s="187" t="s">
        <v>1</v>
      </c>
      <c r="N307" s="188" t="s">
        <v>36</v>
      </c>
      <c r="O307" s="189">
        <v>0</v>
      </c>
      <c r="P307" s="189">
        <f t="shared" si="101"/>
        <v>0</v>
      </c>
      <c r="Q307" s="189">
        <v>0</v>
      </c>
      <c r="R307" s="189">
        <f t="shared" si="102"/>
        <v>0</v>
      </c>
      <c r="S307" s="189">
        <v>0</v>
      </c>
      <c r="T307" s="190">
        <f t="shared" si="10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91" t="s">
        <v>146</v>
      </c>
      <c r="AT307" s="191" t="s">
        <v>142</v>
      </c>
      <c r="AU307" s="191" t="s">
        <v>79</v>
      </c>
      <c r="AY307" s="18" t="s">
        <v>141</v>
      </c>
      <c r="BE307" s="192">
        <f t="shared" si="104"/>
        <v>0</v>
      </c>
      <c r="BF307" s="192">
        <f t="shared" si="105"/>
        <v>0</v>
      </c>
      <c r="BG307" s="192">
        <f t="shared" si="106"/>
        <v>0</v>
      </c>
      <c r="BH307" s="192">
        <f t="shared" si="107"/>
        <v>0</v>
      </c>
      <c r="BI307" s="192">
        <f t="shared" si="108"/>
        <v>0</v>
      </c>
      <c r="BJ307" s="18" t="s">
        <v>79</v>
      </c>
      <c r="BK307" s="192">
        <f t="shared" si="109"/>
        <v>0</v>
      </c>
      <c r="BL307" s="18" t="s">
        <v>146</v>
      </c>
      <c r="BM307" s="191" t="s">
        <v>3164</v>
      </c>
    </row>
    <row r="308" spans="1:65" s="2" customFormat="1" ht="16.5" customHeight="1">
      <c r="A308" s="32"/>
      <c r="B308" s="33"/>
      <c r="C308" s="181" t="s">
        <v>1243</v>
      </c>
      <c r="D308" s="181" t="s">
        <v>142</v>
      </c>
      <c r="E308" s="182" t="s">
        <v>3165</v>
      </c>
      <c r="F308" s="183" t="s">
        <v>3166</v>
      </c>
      <c r="G308" s="184" t="s">
        <v>957</v>
      </c>
      <c r="H308" s="185">
        <v>1</v>
      </c>
      <c r="I308" s="257"/>
      <c r="J308" s="186">
        <f t="shared" si="100"/>
        <v>0</v>
      </c>
      <c r="K308" s="183" t="s">
        <v>1</v>
      </c>
      <c r="L308" s="37"/>
      <c r="M308" s="187" t="s">
        <v>1</v>
      </c>
      <c r="N308" s="188" t="s">
        <v>36</v>
      </c>
      <c r="O308" s="189">
        <v>0</v>
      </c>
      <c r="P308" s="189">
        <f t="shared" si="101"/>
        <v>0</v>
      </c>
      <c r="Q308" s="189">
        <v>0</v>
      </c>
      <c r="R308" s="189">
        <f t="shared" si="102"/>
        <v>0</v>
      </c>
      <c r="S308" s="189">
        <v>0</v>
      </c>
      <c r="T308" s="190">
        <f t="shared" si="10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1" t="s">
        <v>146</v>
      </c>
      <c r="AT308" s="191" t="s">
        <v>142</v>
      </c>
      <c r="AU308" s="191" t="s">
        <v>79</v>
      </c>
      <c r="AY308" s="18" t="s">
        <v>141</v>
      </c>
      <c r="BE308" s="192">
        <f t="shared" si="104"/>
        <v>0</v>
      </c>
      <c r="BF308" s="192">
        <f t="shared" si="105"/>
        <v>0</v>
      </c>
      <c r="BG308" s="192">
        <f t="shared" si="106"/>
        <v>0</v>
      </c>
      <c r="BH308" s="192">
        <f t="shared" si="107"/>
        <v>0</v>
      </c>
      <c r="BI308" s="192">
        <f t="shared" si="108"/>
        <v>0</v>
      </c>
      <c r="BJ308" s="18" t="s">
        <v>79</v>
      </c>
      <c r="BK308" s="192">
        <f t="shared" si="109"/>
        <v>0</v>
      </c>
      <c r="BL308" s="18" t="s">
        <v>146</v>
      </c>
      <c r="BM308" s="191" t="s">
        <v>3167</v>
      </c>
    </row>
    <row r="309" spans="1:65" s="2" customFormat="1" ht="21.75" customHeight="1">
      <c r="A309" s="32"/>
      <c r="B309" s="33"/>
      <c r="C309" s="181" t="s">
        <v>1249</v>
      </c>
      <c r="D309" s="181" t="s">
        <v>142</v>
      </c>
      <c r="E309" s="182" t="s">
        <v>3168</v>
      </c>
      <c r="F309" s="183" t="s">
        <v>3158</v>
      </c>
      <c r="G309" s="184" t="s">
        <v>957</v>
      </c>
      <c r="H309" s="185">
        <v>1</v>
      </c>
      <c r="I309" s="257"/>
      <c r="J309" s="186">
        <f t="shared" si="100"/>
        <v>0</v>
      </c>
      <c r="K309" s="183" t="s">
        <v>1</v>
      </c>
      <c r="L309" s="37"/>
      <c r="M309" s="187" t="s">
        <v>1</v>
      </c>
      <c r="N309" s="188" t="s">
        <v>36</v>
      </c>
      <c r="O309" s="189">
        <v>0</v>
      </c>
      <c r="P309" s="189">
        <f t="shared" si="101"/>
        <v>0</v>
      </c>
      <c r="Q309" s="189">
        <v>0</v>
      </c>
      <c r="R309" s="189">
        <f t="shared" si="102"/>
        <v>0</v>
      </c>
      <c r="S309" s="189">
        <v>0</v>
      </c>
      <c r="T309" s="190">
        <f t="shared" si="10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91" t="s">
        <v>146</v>
      </c>
      <c r="AT309" s="191" t="s">
        <v>142</v>
      </c>
      <c r="AU309" s="191" t="s">
        <v>79</v>
      </c>
      <c r="AY309" s="18" t="s">
        <v>141</v>
      </c>
      <c r="BE309" s="192">
        <f t="shared" si="104"/>
        <v>0</v>
      </c>
      <c r="BF309" s="192">
        <f t="shared" si="105"/>
        <v>0</v>
      </c>
      <c r="BG309" s="192">
        <f t="shared" si="106"/>
        <v>0</v>
      </c>
      <c r="BH309" s="192">
        <f t="shared" si="107"/>
        <v>0</v>
      </c>
      <c r="BI309" s="192">
        <f t="shared" si="108"/>
        <v>0</v>
      </c>
      <c r="BJ309" s="18" t="s">
        <v>79</v>
      </c>
      <c r="BK309" s="192">
        <f t="shared" si="109"/>
        <v>0</v>
      </c>
      <c r="BL309" s="18" t="s">
        <v>146</v>
      </c>
      <c r="BM309" s="191" t="s">
        <v>3169</v>
      </c>
    </row>
    <row r="310" spans="1:65" s="2" customFormat="1" ht="21.75" customHeight="1">
      <c r="A310" s="32"/>
      <c r="B310" s="33"/>
      <c r="C310" s="181" t="s">
        <v>1256</v>
      </c>
      <c r="D310" s="181" t="s">
        <v>142</v>
      </c>
      <c r="E310" s="182" t="s">
        <v>3170</v>
      </c>
      <c r="F310" s="183" t="s">
        <v>3171</v>
      </c>
      <c r="G310" s="184" t="s">
        <v>957</v>
      </c>
      <c r="H310" s="185">
        <v>1</v>
      </c>
      <c r="I310" s="257"/>
      <c r="J310" s="186">
        <f t="shared" si="100"/>
        <v>0</v>
      </c>
      <c r="K310" s="183" t="s">
        <v>1</v>
      </c>
      <c r="L310" s="37"/>
      <c r="M310" s="187" t="s">
        <v>1</v>
      </c>
      <c r="N310" s="188" t="s">
        <v>36</v>
      </c>
      <c r="O310" s="189">
        <v>0</v>
      </c>
      <c r="P310" s="189">
        <f t="shared" si="101"/>
        <v>0</v>
      </c>
      <c r="Q310" s="189">
        <v>0</v>
      </c>
      <c r="R310" s="189">
        <f t="shared" si="102"/>
        <v>0</v>
      </c>
      <c r="S310" s="189">
        <v>0</v>
      </c>
      <c r="T310" s="190">
        <f t="shared" si="10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1" t="s">
        <v>146</v>
      </c>
      <c r="AT310" s="191" t="s">
        <v>142</v>
      </c>
      <c r="AU310" s="191" t="s">
        <v>79</v>
      </c>
      <c r="AY310" s="18" t="s">
        <v>141</v>
      </c>
      <c r="BE310" s="192">
        <f t="shared" si="104"/>
        <v>0</v>
      </c>
      <c r="BF310" s="192">
        <f t="shared" si="105"/>
        <v>0</v>
      </c>
      <c r="BG310" s="192">
        <f t="shared" si="106"/>
        <v>0</v>
      </c>
      <c r="BH310" s="192">
        <f t="shared" si="107"/>
        <v>0</v>
      </c>
      <c r="BI310" s="192">
        <f t="shared" si="108"/>
        <v>0</v>
      </c>
      <c r="BJ310" s="18" t="s">
        <v>79</v>
      </c>
      <c r="BK310" s="192">
        <f t="shared" si="109"/>
        <v>0</v>
      </c>
      <c r="BL310" s="18" t="s">
        <v>146</v>
      </c>
      <c r="BM310" s="191" t="s">
        <v>2763</v>
      </c>
    </row>
    <row r="311" spans="1:65" s="2" customFormat="1" ht="16.5" customHeight="1">
      <c r="A311" s="32"/>
      <c r="B311" s="33"/>
      <c r="C311" s="181" t="s">
        <v>1263</v>
      </c>
      <c r="D311" s="181" t="s">
        <v>142</v>
      </c>
      <c r="E311" s="182" t="s">
        <v>3172</v>
      </c>
      <c r="F311" s="183" t="s">
        <v>3173</v>
      </c>
      <c r="G311" s="184" t="s">
        <v>957</v>
      </c>
      <c r="H311" s="185">
        <v>1</v>
      </c>
      <c r="I311" s="257"/>
      <c r="J311" s="186">
        <f t="shared" si="100"/>
        <v>0</v>
      </c>
      <c r="K311" s="183" t="s">
        <v>1</v>
      </c>
      <c r="L311" s="37"/>
      <c r="M311" s="187" t="s">
        <v>1</v>
      </c>
      <c r="N311" s="188" t="s">
        <v>36</v>
      </c>
      <c r="O311" s="189">
        <v>0</v>
      </c>
      <c r="P311" s="189">
        <f t="shared" si="101"/>
        <v>0</v>
      </c>
      <c r="Q311" s="189">
        <v>0</v>
      </c>
      <c r="R311" s="189">
        <f t="shared" si="102"/>
        <v>0</v>
      </c>
      <c r="S311" s="189">
        <v>0</v>
      </c>
      <c r="T311" s="190">
        <f t="shared" si="10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91" t="s">
        <v>146</v>
      </c>
      <c r="AT311" s="191" t="s">
        <v>142</v>
      </c>
      <c r="AU311" s="191" t="s">
        <v>79</v>
      </c>
      <c r="AY311" s="18" t="s">
        <v>141</v>
      </c>
      <c r="BE311" s="192">
        <f t="shared" si="104"/>
        <v>0</v>
      </c>
      <c r="BF311" s="192">
        <f t="shared" si="105"/>
        <v>0</v>
      </c>
      <c r="BG311" s="192">
        <f t="shared" si="106"/>
        <v>0</v>
      </c>
      <c r="BH311" s="192">
        <f t="shared" si="107"/>
        <v>0</v>
      </c>
      <c r="BI311" s="192">
        <f t="shared" si="108"/>
        <v>0</v>
      </c>
      <c r="BJ311" s="18" t="s">
        <v>79</v>
      </c>
      <c r="BK311" s="192">
        <f t="shared" si="109"/>
        <v>0</v>
      </c>
      <c r="BL311" s="18" t="s">
        <v>146</v>
      </c>
      <c r="BM311" s="191" t="s">
        <v>2766</v>
      </c>
    </row>
    <row r="312" spans="1:65" s="2" customFormat="1" ht="33" customHeight="1">
      <c r="A312" s="32"/>
      <c r="B312" s="33"/>
      <c r="C312" s="181" t="s">
        <v>1268</v>
      </c>
      <c r="D312" s="181" t="s">
        <v>142</v>
      </c>
      <c r="E312" s="182" t="s">
        <v>3174</v>
      </c>
      <c r="F312" s="183" t="s">
        <v>3175</v>
      </c>
      <c r="G312" s="184" t="s">
        <v>957</v>
      </c>
      <c r="H312" s="185">
        <v>1</v>
      </c>
      <c r="I312" s="257"/>
      <c r="J312" s="186">
        <f t="shared" si="100"/>
        <v>0</v>
      </c>
      <c r="K312" s="183" t="s">
        <v>1</v>
      </c>
      <c r="L312" s="37"/>
      <c r="M312" s="187" t="s">
        <v>1</v>
      </c>
      <c r="N312" s="188" t="s">
        <v>36</v>
      </c>
      <c r="O312" s="189">
        <v>0</v>
      </c>
      <c r="P312" s="189">
        <f t="shared" si="101"/>
        <v>0</v>
      </c>
      <c r="Q312" s="189">
        <v>0</v>
      </c>
      <c r="R312" s="189">
        <f t="shared" si="102"/>
        <v>0</v>
      </c>
      <c r="S312" s="189">
        <v>0</v>
      </c>
      <c r="T312" s="190">
        <f t="shared" si="10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1" t="s">
        <v>146</v>
      </c>
      <c r="AT312" s="191" t="s">
        <v>142</v>
      </c>
      <c r="AU312" s="191" t="s">
        <v>79</v>
      </c>
      <c r="AY312" s="18" t="s">
        <v>141</v>
      </c>
      <c r="BE312" s="192">
        <f t="shared" si="104"/>
        <v>0</v>
      </c>
      <c r="BF312" s="192">
        <f t="shared" si="105"/>
        <v>0</v>
      </c>
      <c r="BG312" s="192">
        <f t="shared" si="106"/>
        <v>0</v>
      </c>
      <c r="BH312" s="192">
        <f t="shared" si="107"/>
        <v>0</v>
      </c>
      <c r="BI312" s="192">
        <f t="shared" si="108"/>
        <v>0</v>
      </c>
      <c r="BJ312" s="18" t="s">
        <v>79</v>
      </c>
      <c r="BK312" s="192">
        <f t="shared" si="109"/>
        <v>0</v>
      </c>
      <c r="BL312" s="18" t="s">
        <v>146</v>
      </c>
      <c r="BM312" s="191" t="s">
        <v>2769</v>
      </c>
    </row>
    <row r="313" spans="1:65" s="2" customFormat="1" ht="33" customHeight="1">
      <c r="A313" s="32"/>
      <c r="B313" s="33"/>
      <c r="C313" s="181" t="s">
        <v>1273</v>
      </c>
      <c r="D313" s="181" t="s">
        <v>142</v>
      </c>
      <c r="E313" s="182" t="s">
        <v>3176</v>
      </c>
      <c r="F313" s="183" t="s">
        <v>3177</v>
      </c>
      <c r="G313" s="184" t="s">
        <v>957</v>
      </c>
      <c r="H313" s="185">
        <v>1</v>
      </c>
      <c r="I313" s="257"/>
      <c r="J313" s="186">
        <f t="shared" si="100"/>
        <v>0</v>
      </c>
      <c r="K313" s="183" t="s">
        <v>1</v>
      </c>
      <c r="L313" s="37"/>
      <c r="M313" s="187" t="s">
        <v>1</v>
      </c>
      <c r="N313" s="188" t="s">
        <v>36</v>
      </c>
      <c r="O313" s="189">
        <v>0</v>
      </c>
      <c r="P313" s="189">
        <f t="shared" si="101"/>
        <v>0</v>
      </c>
      <c r="Q313" s="189">
        <v>0</v>
      </c>
      <c r="R313" s="189">
        <f t="shared" si="102"/>
        <v>0</v>
      </c>
      <c r="S313" s="189">
        <v>0</v>
      </c>
      <c r="T313" s="190">
        <f t="shared" si="10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91" t="s">
        <v>146</v>
      </c>
      <c r="AT313" s="191" t="s">
        <v>142</v>
      </c>
      <c r="AU313" s="191" t="s">
        <v>79</v>
      </c>
      <c r="AY313" s="18" t="s">
        <v>141</v>
      </c>
      <c r="BE313" s="192">
        <f t="shared" si="104"/>
        <v>0</v>
      </c>
      <c r="BF313" s="192">
        <f t="shared" si="105"/>
        <v>0</v>
      </c>
      <c r="BG313" s="192">
        <f t="shared" si="106"/>
        <v>0</v>
      </c>
      <c r="BH313" s="192">
        <f t="shared" si="107"/>
        <v>0</v>
      </c>
      <c r="BI313" s="192">
        <f t="shared" si="108"/>
        <v>0</v>
      </c>
      <c r="BJ313" s="18" t="s">
        <v>79</v>
      </c>
      <c r="BK313" s="192">
        <f t="shared" si="109"/>
        <v>0</v>
      </c>
      <c r="BL313" s="18" t="s">
        <v>146</v>
      </c>
      <c r="BM313" s="191" t="s">
        <v>2781</v>
      </c>
    </row>
    <row r="314" spans="1:65" s="2" customFormat="1" ht="16.5" customHeight="1">
      <c r="A314" s="32"/>
      <c r="B314" s="33"/>
      <c r="C314" s="181" t="s">
        <v>1277</v>
      </c>
      <c r="D314" s="181" t="s">
        <v>142</v>
      </c>
      <c r="E314" s="182" t="s">
        <v>3178</v>
      </c>
      <c r="F314" s="183" t="s">
        <v>3179</v>
      </c>
      <c r="G314" s="184" t="s">
        <v>957</v>
      </c>
      <c r="H314" s="185">
        <v>1</v>
      </c>
      <c r="I314" s="257"/>
      <c r="J314" s="186">
        <f t="shared" si="100"/>
        <v>0</v>
      </c>
      <c r="K314" s="183" t="s">
        <v>1</v>
      </c>
      <c r="L314" s="37"/>
      <c r="M314" s="187" t="s">
        <v>1</v>
      </c>
      <c r="N314" s="188" t="s">
        <v>36</v>
      </c>
      <c r="O314" s="189">
        <v>0</v>
      </c>
      <c r="P314" s="189">
        <f t="shared" si="101"/>
        <v>0</v>
      </c>
      <c r="Q314" s="189">
        <v>0</v>
      </c>
      <c r="R314" s="189">
        <f t="shared" si="102"/>
        <v>0</v>
      </c>
      <c r="S314" s="189">
        <v>0</v>
      </c>
      <c r="T314" s="190">
        <f t="shared" si="10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1" t="s">
        <v>146</v>
      </c>
      <c r="AT314" s="191" t="s">
        <v>142</v>
      </c>
      <c r="AU314" s="191" t="s">
        <v>79</v>
      </c>
      <c r="AY314" s="18" t="s">
        <v>141</v>
      </c>
      <c r="BE314" s="192">
        <f t="shared" si="104"/>
        <v>0</v>
      </c>
      <c r="BF314" s="192">
        <f t="shared" si="105"/>
        <v>0</v>
      </c>
      <c r="BG314" s="192">
        <f t="shared" si="106"/>
        <v>0</v>
      </c>
      <c r="BH314" s="192">
        <f t="shared" si="107"/>
        <v>0</v>
      </c>
      <c r="BI314" s="192">
        <f t="shared" si="108"/>
        <v>0</v>
      </c>
      <c r="BJ314" s="18" t="s">
        <v>79</v>
      </c>
      <c r="BK314" s="192">
        <f t="shared" si="109"/>
        <v>0</v>
      </c>
      <c r="BL314" s="18" t="s">
        <v>146</v>
      </c>
      <c r="BM314" s="191" t="s">
        <v>2784</v>
      </c>
    </row>
    <row r="315" spans="1:65" s="2" customFormat="1" ht="16.5" customHeight="1">
      <c r="A315" s="32"/>
      <c r="B315" s="33"/>
      <c r="C315" s="181" t="s">
        <v>1281</v>
      </c>
      <c r="D315" s="181" t="s">
        <v>142</v>
      </c>
      <c r="E315" s="182" t="s">
        <v>3180</v>
      </c>
      <c r="F315" s="183" t="s">
        <v>3181</v>
      </c>
      <c r="G315" s="184" t="s">
        <v>957</v>
      </c>
      <c r="H315" s="185">
        <v>1</v>
      </c>
      <c r="I315" s="257"/>
      <c r="J315" s="186">
        <f t="shared" si="100"/>
        <v>0</v>
      </c>
      <c r="K315" s="183" t="s">
        <v>1</v>
      </c>
      <c r="L315" s="37"/>
      <c r="M315" s="215" t="s">
        <v>1</v>
      </c>
      <c r="N315" s="216" t="s">
        <v>36</v>
      </c>
      <c r="O315" s="217">
        <v>0</v>
      </c>
      <c r="P315" s="217">
        <f t="shared" si="101"/>
        <v>0</v>
      </c>
      <c r="Q315" s="217">
        <v>0</v>
      </c>
      <c r="R315" s="217">
        <f t="shared" si="102"/>
        <v>0</v>
      </c>
      <c r="S315" s="217">
        <v>0</v>
      </c>
      <c r="T315" s="218">
        <f t="shared" si="10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91" t="s">
        <v>146</v>
      </c>
      <c r="AT315" s="191" t="s">
        <v>142</v>
      </c>
      <c r="AU315" s="191" t="s">
        <v>79</v>
      </c>
      <c r="AY315" s="18" t="s">
        <v>141</v>
      </c>
      <c r="BE315" s="192">
        <f t="shared" si="104"/>
        <v>0</v>
      </c>
      <c r="BF315" s="192">
        <f t="shared" si="105"/>
        <v>0</v>
      </c>
      <c r="BG315" s="192">
        <f t="shared" si="106"/>
        <v>0</v>
      </c>
      <c r="BH315" s="192">
        <f t="shared" si="107"/>
        <v>0</v>
      </c>
      <c r="BI315" s="192">
        <f t="shared" si="108"/>
        <v>0</v>
      </c>
      <c r="BJ315" s="18" t="s">
        <v>79</v>
      </c>
      <c r="BK315" s="192">
        <f t="shared" si="109"/>
        <v>0</v>
      </c>
      <c r="BL315" s="18" t="s">
        <v>146</v>
      </c>
      <c r="BM315" s="191" t="s">
        <v>3182</v>
      </c>
    </row>
    <row r="316" spans="1:65" s="2" customFormat="1" ht="6.95" customHeight="1">
      <c r="A316" s="3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37"/>
      <c r="M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</row>
  </sheetData>
  <autoFilter ref="C127:K315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BM193"/>
  <sheetViews>
    <sheetView showGridLines="0" topLeftCell="A113" workbookViewId="0">
      <selection activeCell="I129" sqref="I129:I19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3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114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3183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ROUND(J126,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ROUND((SUM(BE126:BE192)),  2)</f>
        <v>0</v>
      </c>
      <c r="G33" s="32"/>
      <c r="H33" s="32"/>
      <c r="I33" s="122">
        <v>0.21</v>
      </c>
      <c r="J33" s="121">
        <f>ROUND(((SUM(BE126:BE192))*I33),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ROUND((SUM(BF126:BF192)),  2)</f>
        <v>0</v>
      </c>
      <c r="G34" s="32"/>
      <c r="H34" s="32"/>
      <c r="I34" s="122">
        <v>0.15</v>
      </c>
      <c r="J34" s="121">
        <f>ROUND(((SUM(BF126:BF192))*I34),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ROUND((SUM(BG126:BG192)),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ROUND((SUM(BH126:BH192)),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ROUND((SUM(BI126:BI192)),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10 - MaR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J126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3184</v>
      </c>
      <c r="E97" s="148"/>
      <c r="F97" s="148"/>
      <c r="G97" s="148"/>
      <c r="H97" s="148"/>
      <c r="I97" s="148"/>
      <c r="J97" s="149">
        <f>J127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3185</v>
      </c>
      <c r="E98" s="154"/>
      <c r="F98" s="154"/>
      <c r="G98" s="154"/>
      <c r="H98" s="154"/>
      <c r="I98" s="154"/>
      <c r="J98" s="155">
        <f>J128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3186</v>
      </c>
      <c r="E99" s="154"/>
      <c r="F99" s="154"/>
      <c r="G99" s="154"/>
      <c r="H99" s="154"/>
      <c r="I99" s="154"/>
      <c r="J99" s="155">
        <f>J137</f>
        <v>0</v>
      </c>
      <c r="K99" s="152"/>
      <c r="L99" s="156"/>
    </row>
    <row r="100" spans="1:31" s="10" customFormat="1" ht="19.899999999999999" customHeight="1">
      <c r="B100" s="151"/>
      <c r="C100" s="152"/>
      <c r="D100" s="153" t="s">
        <v>3187</v>
      </c>
      <c r="E100" s="154"/>
      <c r="F100" s="154"/>
      <c r="G100" s="154"/>
      <c r="H100" s="154"/>
      <c r="I100" s="154"/>
      <c r="J100" s="155">
        <f>J147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3188</v>
      </c>
      <c r="E101" s="154"/>
      <c r="F101" s="154"/>
      <c r="G101" s="154"/>
      <c r="H101" s="154"/>
      <c r="I101" s="154"/>
      <c r="J101" s="155">
        <f>J152</f>
        <v>0</v>
      </c>
      <c r="K101" s="152"/>
      <c r="L101" s="156"/>
    </row>
    <row r="102" spans="1:31" s="10" customFormat="1" ht="19.899999999999999" customHeight="1">
      <c r="B102" s="151"/>
      <c r="C102" s="152"/>
      <c r="D102" s="153" t="s">
        <v>3189</v>
      </c>
      <c r="E102" s="154"/>
      <c r="F102" s="154"/>
      <c r="G102" s="154"/>
      <c r="H102" s="154"/>
      <c r="I102" s="154"/>
      <c r="J102" s="155">
        <f>J157</f>
        <v>0</v>
      </c>
      <c r="K102" s="152"/>
      <c r="L102" s="156"/>
    </row>
    <row r="103" spans="1:31" s="10" customFormat="1" ht="19.899999999999999" customHeight="1">
      <c r="B103" s="151"/>
      <c r="C103" s="152"/>
      <c r="D103" s="153" t="s">
        <v>3190</v>
      </c>
      <c r="E103" s="154"/>
      <c r="F103" s="154"/>
      <c r="G103" s="154"/>
      <c r="H103" s="154"/>
      <c r="I103" s="154"/>
      <c r="J103" s="155">
        <f>J160</f>
        <v>0</v>
      </c>
      <c r="K103" s="152"/>
      <c r="L103" s="156"/>
    </row>
    <row r="104" spans="1:31" s="10" customFormat="1" ht="19.899999999999999" customHeight="1">
      <c r="B104" s="151"/>
      <c r="C104" s="152"/>
      <c r="D104" s="153" t="s">
        <v>3191</v>
      </c>
      <c r="E104" s="154"/>
      <c r="F104" s="154"/>
      <c r="G104" s="154"/>
      <c r="H104" s="154"/>
      <c r="I104" s="154"/>
      <c r="J104" s="155">
        <f>J165</f>
        <v>0</v>
      </c>
      <c r="K104" s="152"/>
      <c r="L104" s="156"/>
    </row>
    <row r="105" spans="1:31" s="10" customFormat="1" ht="19.899999999999999" customHeight="1">
      <c r="B105" s="151"/>
      <c r="C105" s="152"/>
      <c r="D105" s="153" t="s">
        <v>3192</v>
      </c>
      <c r="E105" s="154"/>
      <c r="F105" s="154"/>
      <c r="G105" s="154"/>
      <c r="H105" s="154"/>
      <c r="I105" s="154"/>
      <c r="J105" s="155">
        <f>J170</f>
        <v>0</v>
      </c>
      <c r="K105" s="152"/>
      <c r="L105" s="156"/>
    </row>
    <row r="106" spans="1:31" s="10" customFormat="1" ht="19.899999999999999" customHeight="1">
      <c r="B106" s="151"/>
      <c r="C106" s="152"/>
      <c r="D106" s="153" t="s">
        <v>3193</v>
      </c>
      <c r="E106" s="154"/>
      <c r="F106" s="154"/>
      <c r="G106" s="154"/>
      <c r="H106" s="154"/>
      <c r="I106" s="154"/>
      <c r="J106" s="155">
        <f>J181</f>
        <v>0</v>
      </c>
      <c r="K106" s="152"/>
      <c r="L106" s="156"/>
    </row>
    <row r="107" spans="1:31" s="2" customFormat="1" ht="21.7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>
      <c r="A112" s="32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>
      <c r="A113" s="32"/>
      <c r="B113" s="33"/>
      <c r="C113" s="24" t="s">
        <v>127</v>
      </c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>
      <c r="A115" s="32"/>
      <c r="B115" s="33"/>
      <c r="C115" s="29" t="s">
        <v>14</v>
      </c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>
      <c r="A116" s="32"/>
      <c r="B116" s="33"/>
      <c r="C116" s="34"/>
      <c r="D116" s="34"/>
      <c r="E116" s="310" t="str">
        <f>E7</f>
        <v>VD Hněvkovice - rozšíření provozní budovy</v>
      </c>
      <c r="F116" s="311"/>
      <c r="G116" s="311"/>
      <c r="H116" s="311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9" t="s">
        <v>116</v>
      </c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4"/>
      <c r="D118" s="34"/>
      <c r="E118" s="302" t="str">
        <f>E9</f>
        <v>10 - MaR</v>
      </c>
      <c r="F118" s="309"/>
      <c r="G118" s="309"/>
      <c r="H118" s="309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9" t="s">
        <v>17</v>
      </c>
      <c r="D120" s="34"/>
      <c r="E120" s="34"/>
      <c r="F120" s="27" t="str">
        <f>F12</f>
        <v xml:space="preserve"> </v>
      </c>
      <c r="G120" s="34"/>
      <c r="H120" s="34"/>
      <c r="I120" s="29" t="s">
        <v>19</v>
      </c>
      <c r="J120" s="64" t="str">
        <f>IF(J12="","",J12)</f>
        <v>prosinec 2019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5.2" customHeight="1">
      <c r="A122" s="32"/>
      <c r="B122" s="33"/>
      <c r="C122" s="29" t="s">
        <v>20</v>
      </c>
      <c r="D122" s="34"/>
      <c r="E122" s="34"/>
      <c r="F122" s="27" t="str">
        <f>E15</f>
        <v xml:space="preserve"> </v>
      </c>
      <c r="G122" s="34"/>
      <c r="H122" s="34"/>
      <c r="I122" s="29" t="s">
        <v>24</v>
      </c>
      <c r="J122" s="30" t="str">
        <f>E21</f>
        <v>Ing. Filip Duda</v>
      </c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25.7" customHeight="1">
      <c r="A123" s="32"/>
      <c r="B123" s="33"/>
      <c r="C123" s="29" t="s">
        <v>23</v>
      </c>
      <c r="D123" s="34"/>
      <c r="E123" s="34"/>
      <c r="F123" s="27" t="str">
        <f>IF(E18="","",E18)</f>
        <v xml:space="preserve"> </v>
      </c>
      <c r="G123" s="34"/>
      <c r="H123" s="34"/>
      <c r="I123" s="29" t="s">
        <v>27</v>
      </c>
      <c r="J123" s="30" t="str">
        <f>E24</f>
        <v>Filip Šimek www.rozp.cz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57"/>
      <c r="B125" s="158"/>
      <c r="C125" s="159" t="s">
        <v>128</v>
      </c>
      <c r="D125" s="160" t="s">
        <v>56</v>
      </c>
      <c r="E125" s="160" t="s">
        <v>52</v>
      </c>
      <c r="F125" s="160" t="s">
        <v>53</v>
      </c>
      <c r="G125" s="160" t="s">
        <v>129</v>
      </c>
      <c r="H125" s="160" t="s">
        <v>130</v>
      </c>
      <c r="I125" s="160" t="s">
        <v>131</v>
      </c>
      <c r="J125" s="160" t="s">
        <v>120</v>
      </c>
      <c r="K125" s="161" t="s">
        <v>132</v>
      </c>
      <c r="L125" s="162"/>
      <c r="M125" s="73" t="s">
        <v>1</v>
      </c>
      <c r="N125" s="74" t="s">
        <v>35</v>
      </c>
      <c r="O125" s="74" t="s">
        <v>133</v>
      </c>
      <c r="P125" s="74" t="s">
        <v>134</v>
      </c>
      <c r="Q125" s="74" t="s">
        <v>135</v>
      </c>
      <c r="R125" s="74" t="s">
        <v>136</v>
      </c>
      <c r="S125" s="74" t="s">
        <v>137</v>
      </c>
      <c r="T125" s="75" t="s">
        <v>138</v>
      </c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</row>
    <row r="126" spans="1:63" s="2" customFormat="1" ht="22.9" customHeight="1">
      <c r="A126" s="32"/>
      <c r="B126" s="33"/>
      <c r="C126" s="80" t="s">
        <v>139</v>
      </c>
      <c r="D126" s="34"/>
      <c r="E126" s="34"/>
      <c r="F126" s="34"/>
      <c r="G126" s="34"/>
      <c r="H126" s="34"/>
      <c r="I126" s="34"/>
      <c r="J126" s="163">
        <f>BK126</f>
        <v>0</v>
      </c>
      <c r="K126" s="34"/>
      <c r="L126" s="37"/>
      <c r="M126" s="76"/>
      <c r="N126" s="164"/>
      <c r="O126" s="77"/>
      <c r="P126" s="165">
        <f>P127</f>
        <v>0</v>
      </c>
      <c r="Q126" s="77"/>
      <c r="R126" s="165">
        <f>R127</f>
        <v>0</v>
      </c>
      <c r="S126" s="77"/>
      <c r="T126" s="166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8" t="s">
        <v>70</v>
      </c>
      <c r="AU126" s="18" t="s">
        <v>122</v>
      </c>
      <c r="BK126" s="167">
        <f>BK127</f>
        <v>0</v>
      </c>
    </row>
    <row r="127" spans="1:63" s="12" customFormat="1" ht="25.9" customHeight="1">
      <c r="B127" s="168"/>
      <c r="C127" s="169"/>
      <c r="D127" s="170" t="s">
        <v>70</v>
      </c>
      <c r="E127" s="171" t="s">
        <v>3194</v>
      </c>
      <c r="F127" s="171" t="s">
        <v>3194</v>
      </c>
      <c r="G127" s="169"/>
      <c r="H127" s="169"/>
      <c r="I127" s="169"/>
      <c r="J127" s="172">
        <f>BK127</f>
        <v>0</v>
      </c>
      <c r="K127" s="169"/>
      <c r="L127" s="173"/>
      <c r="M127" s="174"/>
      <c r="N127" s="175"/>
      <c r="O127" s="175"/>
      <c r="P127" s="176">
        <f>P128+P137+P147+P152+P157+P160+P165+P170+P181</f>
        <v>0</v>
      </c>
      <c r="Q127" s="175"/>
      <c r="R127" s="176">
        <f>R128+R137+R147+R152+R157+R160+R165+R170+R181</f>
        <v>0</v>
      </c>
      <c r="S127" s="175"/>
      <c r="T127" s="177">
        <f>T128+T137+T147+T152+T157+T160+T165+T170+T181</f>
        <v>0</v>
      </c>
      <c r="AR127" s="178" t="s">
        <v>79</v>
      </c>
      <c r="AT127" s="179" t="s">
        <v>70</v>
      </c>
      <c r="AU127" s="179" t="s">
        <v>71</v>
      </c>
      <c r="AY127" s="178" t="s">
        <v>141</v>
      </c>
      <c r="BK127" s="180">
        <f>BK128+BK137+BK147+BK152+BK157+BK160+BK165+BK170+BK181</f>
        <v>0</v>
      </c>
    </row>
    <row r="128" spans="1:63" s="12" customFormat="1" ht="22.9" customHeight="1">
      <c r="B128" s="168"/>
      <c r="C128" s="169"/>
      <c r="D128" s="170" t="s">
        <v>70</v>
      </c>
      <c r="E128" s="213" t="s">
        <v>3195</v>
      </c>
      <c r="F128" s="213" t="s">
        <v>3196</v>
      </c>
      <c r="G128" s="169"/>
      <c r="H128" s="169"/>
      <c r="I128" s="169"/>
      <c r="J128" s="214">
        <f>BK128</f>
        <v>0</v>
      </c>
      <c r="K128" s="169"/>
      <c r="L128" s="173"/>
      <c r="M128" s="174"/>
      <c r="N128" s="175"/>
      <c r="O128" s="175"/>
      <c r="P128" s="176">
        <f>SUM(P129:P136)</f>
        <v>0</v>
      </c>
      <c r="Q128" s="175"/>
      <c r="R128" s="176">
        <f>SUM(R129:R136)</f>
        <v>0</v>
      </c>
      <c r="S128" s="175"/>
      <c r="T128" s="177">
        <f>SUM(T129:T136)</f>
        <v>0</v>
      </c>
      <c r="AR128" s="178" t="s">
        <v>79</v>
      </c>
      <c r="AT128" s="179" t="s">
        <v>70</v>
      </c>
      <c r="AU128" s="179" t="s">
        <v>79</v>
      </c>
      <c r="AY128" s="178" t="s">
        <v>141</v>
      </c>
      <c r="BK128" s="180">
        <f>SUM(BK129:BK136)</f>
        <v>0</v>
      </c>
    </row>
    <row r="129" spans="1:65" s="2" customFormat="1" ht="33" customHeight="1">
      <c r="A129" s="32"/>
      <c r="B129" s="33"/>
      <c r="C129" s="181" t="s">
        <v>79</v>
      </c>
      <c r="D129" s="181" t="s">
        <v>142</v>
      </c>
      <c r="E129" s="182" t="s">
        <v>3197</v>
      </c>
      <c r="F129" s="183" t="s">
        <v>3198</v>
      </c>
      <c r="G129" s="184" t="s">
        <v>2307</v>
      </c>
      <c r="H129" s="185">
        <v>3</v>
      </c>
      <c r="I129" s="257"/>
      <c r="J129" s="186">
        <f t="shared" ref="J129:J136" si="0">ROUND(I129*H129,2)</f>
        <v>0</v>
      </c>
      <c r="K129" s="183" t="s">
        <v>1</v>
      </c>
      <c r="L129" s="37"/>
      <c r="M129" s="187" t="s">
        <v>1</v>
      </c>
      <c r="N129" s="188" t="s">
        <v>36</v>
      </c>
      <c r="O129" s="189">
        <v>0</v>
      </c>
      <c r="P129" s="189">
        <f t="shared" ref="P129:P136" si="1">O129*H129</f>
        <v>0</v>
      </c>
      <c r="Q129" s="189">
        <v>0</v>
      </c>
      <c r="R129" s="189">
        <f t="shared" ref="R129:R136" si="2">Q129*H129</f>
        <v>0</v>
      </c>
      <c r="S129" s="189">
        <v>0</v>
      </c>
      <c r="T129" s="190">
        <f t="shared" ref="T129:T136" si="3"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1" t="s">
        <v>146</v>
      </c>
      <c r="AT129" s="191" t="s">
        <v>142</v>
      </c>
      <c r="AU129" s="191" t="s">
        <v>81</v>
      </c>
      <c r="AY129" s="18" t="s">
        <v>141</v>
      </c>
      <c r="BE129" s="192">
        <f t="shared" ref="BE129:BE136" si="4">IF(N129="základní",J129,0)</f>
        <v>0</v>
      </c>
      <c r="BF129" s="192">
        <f t="shared" ref="BF129:BF136" si="5">IF(N129="snížená",J129,0)</f>
        <v>0</v>
      </c>
      <c r="BG129" s="192">
        <f t="shared" ref="BG129:BG136" si="6">IF(N129="zákl. přenesená",J129,0)</f>
        <v>0</v>
      </c>
      <c r="BH129" s="192">
        <f t="shared" ref="BH129:BH136" si="7">IF(N129="sníž. přenesená",J129,0)</f>
        <v>0</v>
      </c>
      <c r="BI129" s="192">
        <f t="shared" ref="BI129:BI136" si="8">IF(N129="nulová",J129,0)</f>
        <v>0</v>
      </c>
      <c r="BJ129" s="18" t="s">
        <v>79</v>
      </c>
      <c r="BK129" s="192">
        <f t="shared" ref="BK129:BK136" si="9">ROUND(I129*H129,2)</f>
        <v>0</v>
      </c>
      <c r="BL129" s="18" t="s">
        <v>146</v>
      </c>
      <c r="BM129" s="191" t="s">
        <v>81</v>
      </c>
    </row>
    <row r="130" spans="1:65" s="2" customFormat="1" ht="16.5" customHeight="1">
      <c r="A130" s="32"/>
      <c r="B130" s="33"/>
      <c r="C130" s="181" t="s">
        <v>81</v>
      </c>
      <c r="D130" s="181" t="s">
        <v>142</v>
      </c>
      <c r="E130" s="182" t="s">
        <v>3199</v>
      </c>
      <c r="F130" s="183" t="s">
        <v>3200</v>
      </c>
      <c r="G130" s="184" t="s">
        <v>2307</v>
      </c>
      <c r="H130" s="185">
        <v>3</v>
      </c>
      <c r="I130" s="257"/>
      <c r="J130" s="186">
        <f t="shared" si="0"/>
        <v>0</v>
      </c>
      <c r="K130" s="183" t="s">
        <v>1</v>
      </c>
      <c r="L130" s="37"/>
      <c r="M130" s="187" t="s">
        <v>1</v>
      </c>
      <c r="N130" s="188" t="s">
        <v>36</v>
      </c>
      <c r="O130" s="189">
        <v>0</v>
      </c>
      <c r="P130" s="189">
        <f t="shared" si="1"/>
        <v>0</v>
      </c>
      <c r="Q130" s="189">
        <v>0</v>
      </c>
      <c r="R130" s="189">
        <f t="shared" si="2"/>
        <v>0</v>
      </c>
      <c r="S130" s="189">
        <v>0</v>
      </c>
      <c r="T130" s="190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1" t="s">
        <v>146</v>
      </c>
      <c r="AT130" s="191" t="s">
        <v>142</v>
      </c>
      <c r="AU130" s="191" t="s">
        <v>81</v>
      </c>
      <c r="AY130" s="18" t="s">
        <v>141</v>
      </c>
      <c r="BE130" s="192">
        <f t="shared" si="4"/>
        <v>0</v>
      </c>
      <c r="BF130" s="192">
        <f t="shared" si="5"/>
        <v>0</v>
      </c>
      <c r="BG130" s="192">
        <f t="shared" si="6"/>
        <v>0</v>
      </c>
      <c r="BH130" s="192">
        <f t="shared" si="7"/>
        <v>0</v>
      </c>
      <c r="BI130" s="192">
        <f t="shared" si="8"/>
        <v>0</v>
      </c>
      <c r="BJ130" s="18" t="s">
        <v>79</v>
      </c>
      <c r="BK130" s="192">
        <f t="shared" si="9"/>
        <v>0</v>
      </c>
      <c r="BL130" s="18" t="s">
        <v>146</v>
      </c>
      <c r="BM130" s="191" t="s">
        <v>146</v>
      </c>
    </row>
    <row r="131" spans="1:65" s="2" customFormat="1" ht="21.75" customHeight="1">
      <c r="A131" s="32"/>
      <c r="B131" s="33"/>
      <c r="C131" s="181" t="s">
        <v>153</v>
      </c>
      <c r="D131" s="181" t="s">
        <v>142</v>
      </c>
      <c r="E131" s="182" t="s">
        <v>3201</v>
      </c>
      <c r="F131" s="183" t="s">
        <v>3202</v>
      </c>
      <c r="G131" s="184" t="s">
        <v>2307</v>
      </c>
      <c r="H131" s="185">
        <v>1</v>
      </c>
      <c r="I131" s="257"/>
      <c r="J131" s="186">
        <f t="shared" si="0"/>
        <v>0</v>
      </c>
      <c r="K131" s="183" t="s">
        <v>1</v>
      </c>
      <c r="L131" s="37"/>
      <c r="M131" s="187" t="s">
        <v>1</v>
      </c>
      <c r="N131" s="188" t="s">
        <v>36</v>
      </c>
      <c r="O131" s="189">
        <v>0</v>
      </c>
      <c r="P131" s="189">
        <f t="shared" si="1"/>
        <v>0</v>
      </c>
      <c r="Q131" s="189">
        <v>0</v>
      </c>
      <c r="R131" s="189">
        <f t="shared" si="2"/>
        <v>0</v>
      </c>
      <c r="S131" s="189">
        <v>0</v>
      </c>
      <c r="T131" s="190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1" t="s">
        <v>146</v>
      </c>
      <c r="AT131" s="191" t="s">
        <v>142</v>
      </c>
      <c r="AU131" s="191" t="s">
        <v>81</v>
      </c>
      <c r="AY131" s="18" t="s">
        <v>141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8" t="s">
        <v>79</v>
      </c>
      <c r="BK131" s="192">
        <f t="shared" si="9"/>
        <v>0</v>
      </c>
      <c r="BL131" s="18" t="s">
        <v>146</v>
      </c>
      <c r="BM131" s="191" t="s">
        <v>156</v>
      </c>
    </row>
    <row r="132" spans="1:65" s="2" customFormat="1" ht="33" customHeight="1">
      <c r="A132" s="32"/>
      <c r="B132" s="33"/>
      <c r="C132" s="181" t="s">
        <v>146</v>
      </c>
      <c r="D132" s="181" t="s">
        <v>142</v>
      </c>
      <c r="E132" s="182" t="s">
        <v>3203</v>
      </c>
      <c r="F132" s="183" t="s">
        <v>3204</v>
      </c>
      <c r="G132" s="184" t="s">
        <v>2307</v>
      </c>
      <c r="H132" s="185">
        <v>1</v>
      </c>
      <c r="I132" s="257"/>
      <c r="J132" s="186">
        <f t="shared" si="0"/>
        <v>0</v>
      </c>
      <c r="K132" s="183" t="s">
        <v>1</v>
      </c>
      <c r="L132" s="37"/>
      <c r="M132" s="187" t="s">
        <v>1</v>
      </c>
      <c r="N132" s="188" t="s">
        <v>36</v>
      </c>
      <c r="O132" s="189">
        <v>0</v>
      </c>
      <c r="P132" s="189">
        <f t="shared" si="1"/>
        <v>0</v>
      </c>
      <c r="Q132" s="189">
        <v>0</v>
      </c>
      <c r="R132" s="189">
        <f t="shared" si="2"/>
        <v>0</v>
      </c>
      <c r="S132" s="189">
        <v>0</v>
      </c>
      <c r="T132" s="190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1" t="s">
        <v>146</v>
      </c>
      <c r="AT132" s="191" t="s">
        <v>142</v>
      </c>
      <c r="AU132" s="191" t="s">
        <v>81</v>
      </c>
      <c r="AY132" s="18" t="s">
        <v>141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8" t="s">
        <v>79</v>
      </c>
      <c r="BK132" s="192">
        <f t="shared" si="9"/>
        <v>0</v>
      </c>
      <c r="BL132" s="18" t="s">
        <v>146</v>
      </c>
      <c r="BM132" s="191" t="s">
        <v>159</v>
      </c>
    </row>
    <row r="133" spans="1:65" s="2" customFormat="1" ht="16.5" customHeight="1">
      <c r="A133" s="32"/>
      <c r="B133" s="33"/>
      <c r="C133" s="181" t="s">
        <v>161</v>
      </c>
      <c r="D133" s="181" t="s">
        <v>142</v>
      </c>
      <c r="E133" s="182" t="s">
        <v>3205</v>
      </c>
      <c r="F133" s="183" t="s">
        <v>3206</v>
      </c>
      <c r="G133" s="184" t="s">
        <v>2307</v>
      </c>
      <c r="H133" s="185">
        <v>1</v>
      </c>
      <c r="I133" s="257"/>
      <c r="J133" s="186">
        <f t="shared" si="0"/>
        <v>0</v>
      </c>
      <c r="K133" s="183" t="s">
        <v>1</v>
      </c>
      <c r="L133" s="37"/>
      <c r="M133" s="187" t="s">
        <v>1</v>
      </c>
      <c r="N133" s="188" t="s">
        <v>36</v>
      </c>
      <c r="O133" s="189">
        <v>0</v>
      </c>
      <c r="P133" s="189">
        <f t="shared" si="1"/>
        <v>0</v>
      </c>
      <c r="Q133" s="189">
        <v>0</v>
      </c>
      <c r="R133" s="189">
        <f t="shared" si="2"/>
        <v>0</v>
      </c>
      <c r="S133" s="189">
        <v>0</v>
      </c>
      <c r="T133" s="190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1" t="s">
        <v>146</v>
      </c>
      <c r="AT133" s="191" t="s">
        <v>142</v>
      </c>
      <c r="AU133" s="191" t="s">
        <v>81</v>
      </c>
      <c r="AY133" s="18" t="s">
        <v>141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8" t="s">
        <v>79</v>
      </c>
      <c r="BK133" s="192">
        <f t="shared" si="9"/>
        <v>0</v>
      </c>
      <c r="BL133" s="18" t="s">
        <v>146</v>
      </c>
      <c r="BM133" s="191" t="s">
        <v>112</v>
      </c>
    </row>
    <row r="134" spans="1:65" s="2" customFormat="1" ht="16.5" customHeight="1">
      <c r="A134" s="32"/>
      <c r="B134" s="33"/>
      <c r="C134" s="181" t="s">
        <v>156</v>
      </c>
      <c r="D134" s="181" t="s">
        <v>142</v>
      </c>
      <c r="E134" s="182" t="s">
        <v>3207</v>
      </c>
      <c r="F134" s="183" t="s">
        <v>3208</v>
      </c>
      <c r="G134" s="184" t="s">
        <v>2307</v>
      </c>
      <c r="H134" s="185">
        <v>2</v>
      </c>
      <c r="I134" s="257"/>
      <c r="J134" s="186">
        <f t="shared" si="0"/>
        <v>0</v>
      </c>
      <c r="K134" s="183" t="s">
        <v>1</v>
      </c>
      <c r="L134" s="37"/>
      <c r="M134" s="187" t="s">
        <v>1</v>
      </c>
      <c r="N134" s="188" t="s">
        <v>36</v>
      </c>
      <c r="O134" s="189">
        <v>0</v>
      </c>
      <c r="P134" s="189">
        <f t="shared" si="1"/>
        <v>0</v>
      </c>
      <c r="Q134" s="189">
        <v>0</v>
      </c>
      <c r="R134" s="189">
        <f t="shared" si="2"/>
        <v>0</v>
      </c>
      <c r="S134" s="189">
        <v>0</v>
      </c>
      <c r="T134" s="190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1" t="s">
        <v>146</v>
      </c>
      <c r="AT134" s="191" t="s">
        <v>142</v>
      </c>
      <c r="AU134" s="191" t="s">
        <v>81</v>
      </c>
      <c r="AY134" s="18" t="s">
        <v>141</v>
      </c>
      <c r="BE134" s="192">
        <f t="shared" si="4"/>
        <v>0</v>
      </c>
      <c r="BF134" s="192">
        <f t="shared" si="5"/>
        <v>0</v>
      </c>
      <c r="BG134" s="192">
        <f t="shared" si="6"/>
        <v>0</v>
      </c>
      <c r="BH134" s="192">
        <f t="shared" si="7"/>
        <v>0</v>
      </c>
      <c r="BI134" s="192">
        <f t="shared" si="8"/>
        <v>0</v>
      </c>
      <c r="BJ134" s="18" t="s">
        <v>79</v>
      </c>
      <c r="BK134" s="192">
        <f t="shared" si="9"/>
        <v>0</v>
      </c>
      <c r="BL134" s="18" t="s">
        <v>146</v>
      </c>
      <c r="BM134" s="191" t="s">
        <v>169</v>
      </c>
    </row>
    <row r="135" spans="1:65" s="2" customFormat="1" ht="16.5" customHeight="1">
      <c r="A135" s="32"/>
      <c r="B135" s="33"/>
      <c r="C135" s="181" t="s">
        <v>172</v>
      </c>
      <c r="D135" s="181" t="s">
        <v>142</v>
      </c>
      <c r="E135" s="182" t="s">
        <v>3209</v>
      </c>
      <c r="F135" s="183" t="s">
        <v>3210</v>
      </c>
      <c r="G135" s="184" t="s">
        <v>2307</v>
      </c>
      <c r="H135" s="185">
        <v>1</v>
      </c>
      <c r="I135" s="257"/>
      <c r="J135" s="186">
        <f t="shared" si="0"/>
        <v>0</v>
      </c>
      <c r="K135" s="183" t="s">
        <v>1</v>
      </c>
      <c r="L135" s="37"/>
      <c r="M135" s="187" t="s">
        <v>1</v>
      </c>
      <c r="N135" s="188" t="s">
        <v>36</v>
      </c>
      <c r="O135" s="189">
        <v>0</v>
      </c>
      <c r="P135" s="189">
        <f t="shared" si="1"/>
        <v>0</v>
      </c>
      <c r="Q135" s="189">
        <v>0</v>
      </c>
      <c r="R135" s="189">
        <f t="shared" si="2"/>
        <v>0</v>
      </c>
      <c r="S135" s="189">
        <v>0</v>
      </c>
      <c r="T135" s="190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1" t="s">
        <v>146</v>
      </c>
      <c r="AT135" s="191" t="s">
        <v>142</v>
      </c>
      <c r="AU135" s="191" t="s">
        <v>81</v>
      </c>
      <c r="AY135" s="18" t="s">
        <v>141</v>
      </c>
      <c r="BE135" s="192">
        <f t="shared" si="4"/>
        <v>0</v>
      </c>
      <c r="BF135" s="192">
        <f t="shared" si="5"/>
        <v>0</v>
      </c>
      <c r="BG135" s="192">
        <f t="shared" si="6"/>
        <v>0</v>
      </c>
      <c r="BH135" s="192">
        <f t="shared" si="7"/>
        <v>0</v>
      </c>
      <c r="BI135" s="192">
        <f t="shared" si="8"/>
        <v>0</v>
      </c>
      <c r="BJ135" s="18" t="s">
        <v>79</v>
      </c>
      <c r="BK135" s="192">
        <f t="shared" si="9"/>
        <v>0</v>
      </c>
      <c r="BL135" s="18" t="s">
        <v>146</v>
      </c>
      <c r="BM135" s="191" t="s">
        <v>175</v>
      </c>
    </row>
    <row r="136" spans="1:65" s="2" customFormat="1" ht="16.5" customHeight="1">
      <c r="A136" s="32"/>
      <c r="B136" s="33"/>
      <c r="C136" s="181" t="s">
        <v>159</v>
      </c>
      <c r="D136" s="181" t="s">
        <v>142</v>
      </c>
      <c r="E136" s="182" t="s">
        <v>3211</v>
      </c>
      <c r="F136" s="183" t="s">
        <v>3212</v>
      </c>
      <c r="G136" s="184" t="s">
        <v>3213</v>
      </c>
      <c r="H136" s="185">
        <v>1</v>
      </c>
      <c r="I136" s="257"/>
      <c r="J136" s="186">
        <f t="shared" si="0"/>
        <v>0</v>
      </c>
      <c r="K136" s="183" t="s">
        <v>1</v>
      </c>
      <c r="L136" s="37"/>
      <c r="M136" s="187" t="s">
        <v>1</v>
      </c>
      <c r="N136" s="188" t="s">
        <v>36</v>
      </c>
      <c r="O136" s="189">
        <v>0</v>
      </c>
      <c r="P136" s="189">
        <f t="shared" si="1"/>
        <v>0</v>
      </c>
      <c r="Q136" s="189">
        <v>0</v>
      </c>
      <c r="R136" s="189">
        <f t="shared" si="2"/>
        <v>0</v>
      </c>
      <c r="S136" s="189">
        <v>0</v>
      </c>
      <c r="T136" s="190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1" t="s">
        <v>146</v>
      </c>
      <c r="AT136" s="191" t="s">
        <v>142</v>
      </c>
      <c r="AU136" s="191" t="s">
        <v>81</v>
      </c>
      <c r="AY136" s="18" t="s">
        <v>141</v>
      </c>
      <c r="BE136" s="192">
        <f t="shared" si="4"/>
        <v>0</v>
      </c>
      <c r="BF136" s="192">
        <f t="shared" si="5"/>
        <v>0</v>
      </c>
      <c r="BG136" s="192">
        <f t="shared" si="6"/>
        <v>0</v>
      </c>
      <c r="BH136" s="192">
        <f t="shared" si="7"/>
        <v>0</v>
      </c>
      <c r="BI136" s="192">
        <f t="shared" si="8"/>
        <v>0</v>
      </c>
      <c r="BJ136" s="18" t="s">
        <v>79</v>
      </c>
      <c r="BK136" s="192">
        <f t="shared" si="9"/>
        <v>0</v>
      </c>
      <c r="BL136" s="18" t="s">
        <v>146</v>
      </c>
      <c r="BM136" s="191" t="s">
        <v>181</v>
      </c>
    </row>
    <row r="137" spans="1:65" s="12" customFormat="1" ht="22.9" customHeight="1">
      <c r="B137" s="168"/>
      <c r="C137" s="169"/>
      <c r="D137" s="170" t="s">
        <v>70</v>
      </c>
      <c r="E137" s="213" t="s">
        <v>3214</v>
      </c>
      <c r="F137" s="213" t="s">
        <v>3215</v>
      </c>
      <c r="G137" s="169"/>
      <c r="H137" s="169"/>
      <c r="I137" s="169"/>
      <c r="J137" s="214">
        <f>BK137</f>
        <v>0</v>
      </c>
      <c r="K137" s="169"/>
      <c r="L137" s="173"/>
      <c r="M137" s="174"/>
      <c r="N137" s="175"/>
      <c r="O137" s="175"/>
      <c r="P137" s="176">
        <f>SUM(P138:P146)</f>
        <v>0</v>
      </c>
      <c r="Q137" s="175"/>
      <c r="R137" s="176">
        <f>SUM(R138:R146)</f>
        <v>0</v>
      </c>
      <c r="S137" s="175"/>
      <c r="T137" s="177">
        <f>SUM(T138:T146)</f>
        <v>0</v>
      </c>
      <c r="AR137" s="178" t="s">
        <v>79</v>
      </c>
      <c r="AT137" s="179" t="s">
        <v>70</v>
      </c>
      <c r="AU137" s="179" t="s">
        <v>79</v>
      </c>
      <c r="AY137" s="178" t="s">
        <v>141</v>
      </c>
      <c r="BK137" s="180">
        <f>SUM(BK138:BK146)</f>
        <v>0</v>
      </c>
    </row>
    <row r="138" spans="1:65" s="2" customFormat="1" ht="21.75" customHeight="1">
      <c r="A138" s="32"/>
      <c r="B138" s="33"/>
      <c r="C138" s="181" t="s">
        <v>184</v>
      </c>
      <c r="D138" s="181" t="s">
        <v>142</v>
      </c>
      <c r="E138" s="182" t="s">
        <v>3216</v>
      </c>
      <c r="F138" s="183" t="s">
        <v>3217</v>
      </c>
      <c r="G138" s="184" t="s">
        <v>2307</v>
      </c>
      <c r="H138" s="185">
        <v>1</v>
      </c>
      <c r="I138" s="257"/>
      <c r="J138" s="186">
        <f t="shared" ref="J138:J146" si="10">ROUND(I138*H138,2)</f>
        <v>0</v>
      </c>
      <c r="K138" s="183" t="s">
        <v>1</v>
      </c>
      <c r="L138" s="37"/>
      <c r="M138" s="187" t="s">
        <v>1</v>
      </c>
      <c r="N138" s="188" t="s">
        <v>36</v>
      </c>
      <c r="O138" s="189">
        <v>0</v>
      </c>
      <c r="P138" s="189">
        <f t="shared" ref="P138:P146" si="11">O138*H138</f>
        <v>0</v>
      </c>
      <c r="Q138" s="189">
        <v>0</v>
      </c>
      <c r="R138" s="189">
        <f t="shared" ref="R138:R146" si="12">Q138*H138</f>
        <v>0</v>
      </c>
      <c r="S138" s="189">
        <v>0</v>
      </c>
      <c r="T138" s="190">
        <f t="shared" ref="T138:T146" si="13"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1" t="s">
        <v>146</v>
      </c>
      <c r="AT138" s="191" t="s">
        <v>142</v>
      </c>
      <c r="AU138" s="191" t="s">
        <v>81</v>
      </c>
      <c r="AY138" s="18" t="s">
        <v>141</v>
      </c>
      <c r="BE138" s="192">
        <f t="shared" ref="BE138:BE146" si="14">IF(N138="základní",J138,0)</f>
        <v>0</v>
      </c>
      <c r="BF138" s="192">
        <f t="shared" ref="BF138:BF146" si="15">IF(N138="snížená",J138,0)</f>
        <v>0</v>
      </c>
      <c r="BG138" s="192">
        <f t="shared" ref="BG138:BG146" si="16">IF(N138="zákl. přenesená",J138,0)</f>
        <v>0</v>
      </c>
      <c r="BH138" s="192">
        <f t="shared" ref="BH138:BH146" si="17">IF(N138="sníž. přenesená",J138,0)</f>
        <v>0</v>
      </c>
      <c r="BI138" s="192">
        <f t="shared" ref="BI138:BI146" si="18">IF(N138="nulová",J138,0)</f>
        <v>0</v>
      </c>
      <c r="BJ138" s="18" t="s">
        <v>79</v>
      </c>
      <c r="BK138" s="192">
        <f t="shared" ref="BK138:BK146" si="19">ROUND(I138*H138,2)</f>
        <v>0</v>
      </c>
      <c r="BL138" s="18" t="s">
        <v>146</v>
      </c>
      <c r="BM138" s="191" t="s">
        <v>187</v>
      </c>
    </row>
    <row r="139" spans="1:65" s="2" customFormat="1" ht="16.5" customHeight="1">
      <c r="A139" s="32"/>
      <c r="B139" s="33"/>
      <c r="C139" s="181" t="s">
        <v>112</v>
      </c>
      <c r="D139" s="181" t="s">
        <v>142</v>
      </c>
      <c r="E139" s="182" t="s">
        <v>3218</v>
      </c>
      <c r="F139" s="183" t="s">
        <v>3219</v>
      </c>
      <c r="G139" s="184" t="s">
        <v>2307</v>
      </c>
      <c r="H139" s="185">
        <v>1</v>
      </c>
      <c r="I139" s="257"/>
      <c r="J139" s="186">
        <f t="shared" si="10"/>
        <v>0</v>
      </c>
      <c r="K139" s="183" t="s">
        <v>1</v>
      </c>
      <c r="L139" s="37"/>
      <c r="M139" s="187" t="s">
        <v>1</v>
      </c>
      <c r="N139" s="188" t="s">
        <v>36</v>
      </c>
      <c r="O139" s="189">
        <v>0</v>
      </c>
      <c r="P139" s="189">
        <f t="shared" si="11"/>
        <v>0</v>
      </c>
      <c r="Q139" s="189">
        <v>0</v>
      </c>
      <c r="R139" s="189">
        <f t="shared" si="12"/>
        <v>0</v>
      </c>
      <c r="S139" s="189">
        <v>0</v>
      </c>
      <c r="T139" s="190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1" t="s">
        <v>146</v>
      </c>
      <c r="AT139" s="191" t="s">
        <v>142</v>
      </c>
      <c r="AU139" s="191" t="s">
        <v>81</v>
      </c>
      <c r="AY139" s="18" t="s">
        <v>141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8" t="s">
        <v>79</v>
      </c>
      <c r="BK139" s="192">
        <f t="shared" si="19"/>
        <v>0</v>
      </c>
      <c r="BL139" s="18" t="s">
        <v>146</v>
      </c>
      <c r="BM139" s="191" t="s">
        <v>191</v>
      </c>
    </row>
    <row r="140" spans="1:65" s="2" customFormat="1" ht="21.75" customHeight="1">
      <c r="A140" s="32"/>
      <c r="B140" s="33"/>
      <c r="C140" s="181" t="s">
        <v>196</v>
      </c>
      <c r="D140" s="181" t="s">
        <v>142</v>
      </c>
      <c r="E140" s="182" t="s">
        <v>3220</v>
      </c>
      <c r="F140" s="183" t="s">
        <v>3221</v>
      </c>
      <c r="G140" s="184" t="s">
        <v>2307</v>
      </c>
      <c r="H140" s="185">
        <v>2</v>
      </c>
      <c r="I140" s="257"/>
      <c r="J140" s="186">
        <f t="shared" si="10"/>
        <v>0</v>
      </c>
      <c r="K140" s="183" t="s">
        <v>1</v>
      </c>
      <c r="L140" s="37"/>
      <c r="M140" s="187" t="s">
        <v>1</v>
      </c>
      <c r="N140" s="188" t="s">
        <v>36</v>
      </c>
      <c r="O140" s="189">
        <v>0</v>
      </c>
      <c r="P140" s="189">
        <f t="shared" si="11"/>
        <v>0</v>
      </c>
      <c r="Q140" s="189">
        <v>0</v>
      </c>
      <c r="R140" s="189">
        <f t="shared" si="12"/>
        <v>0</v>
      </c>
      <c r="S140" s="189">
        <v>0</v>
      </c>
      <c r="T140" s="190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1" t="s">
        <v>146</v>
      </c>
      <c r="AT140" s="191" t="s">
        <v>142</v>
      </c>
      <c r="AU140" s="191" t="s">
        <v>81</v>
      </c>
      <c r="AY140" s="18" t="s">
        <v>141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8" t="s">
        <v>79</v>
      </c>
      <c r="BK140" s="192">
        <f t="shared" si="19"/>
        <v>0</v>
      </c>
      <c r="BL140" s="18" t="s">
        <v>146</v>
      </c>
      <c r="BM140" s="191" t="s">
        <v>199</v>
      </c>
    </row>
    <row r="141" spans="1:65" s="2" customFormat="1" ht="21.75" customHeight="1">
      <c r="A141" s="32"/>
      <c r="B141" s="33"/>
      <c r="C141" s="181" t="s">
        <v>169</v>
      </c>
      <c r="D141" s="181" t="s">
        <v>142</v>
      </c>
      <c r="E141" s="182" t="s">
        <v>3222</v>
      </c>
      <c r="F141" s="183" t="s">
        <v>3223</v>
      </c>
      <c r="G141" s="184" t="s">
        <v>2307</v>
      </c>
      <c r="H141" s="185">
        <v>1</v>
      </c>
      <c r="I141" s="257"/>
      <c r="J141" s="186">
        <f t="shared" si="10"/>
        <v>0</v>
      </c>
      <c r="K141" s="183" t="s">
        <v>1</v>
      </c>
      <c r="L141" s="37"/>
      <c r="M141" s="187" t="s">
        <v>1</v>
      </c>
      <c r="N141" s="188" t="s">
        <v>36</v>
      </c>
      <c r="O141" s="189">
        <v>0</v>
      </c>
      <c r="P141" s="189">
        <f t="shared" si="11"/>
        <v>0</v>
      </c>
      <c r="Q141" s="189">
        <v>0</v>
      </c>
      <c r="R141" s="189">
        <f t="shared" si="12"/>
        <v>0</v>
      </c>
      <c r="S141" s="189">
        <v>0</v>
      </c>
      <c r="T141" s="190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1" t="s">
        <v>146</v>
      </c>
      <c r="AT141" s="191" t="s">
        <v>142</v>
      </c>
      <c r="AU141" s="191" t="s">
        <v>81</v>
      </c>
      <c r="AY141" s="18" t="s">
        <v>141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8" t="s">
        <v>79</v>
      </c>
      <c r="BK141" s="192">
        <f t="shared" si="19"/>
        <v>0</v>
      </c>
      <c r="BL141" s="18" t="s">
        <v>146</v>
      </c>
      <c r="BM141" s="191" t="s">
        <v>203</v>
      </c>
    </row>
    <row r="142" spans="1:65" s="2" customFormat="1" ht="16.5" customHeight="1">
      <c r="A142" s="32"/>
      <c r="B142" s="33"/>
      <c r="C142" s="181" t="s">
        <v>204</v>
      </c>
      <c r="D142" s="181" t="s">
        <v>142</v>
      </c>
      <c r="E142" s="182" t="s">
        <v>3224</v>
      </c>
      <c r="F142" s="183" t="s">
        <v>3225</v>
      </c>
      <c r="G142" s="184" t="s">
        <v>2307</v>
      </c>
      <c r="H142" s="185">
        <v>1</v>
      </c>
      <c r="I142" s="257"/>
      <c r="J142" s="186">
        <f t="shared" si="10"/>
        <v>0</v>
      </c>
      <c r="K142" s="183" t="s">
        <v>1</v>
      </c>
      <c r="L142" s="37"/>
      <c r="M142" s="187" t="s">
        <v>1</v>
      </c>
      <c r="N142" s="188" t="s">
        <v>36</v>
      </c>
      <c r="O142" s="189">
        <v>0</v>
      </c>
      <c r="P142" s="189">
        <f t="shared" si="11"/>
        <v>0</v>
      </c>
      <c r="Q142" s="189">
        <v>0</v>
      </c>
      <c r="R142" s="189">
        <f t="shared" si="12"/>
        <v>0</v>
      </c>
      <c r="S142" s="189">
        <v>0</v>
      </c>
      <c r="T142" s="190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1" t="s">
        <v>146</v>
      </c>
      <c r="AT142" s="191" t="s">
        <v>142</v>
      </c>
      <c r="AU142" s="191" t="s">
        <v>81</v>
      </c>
      <c r="AY142" s="18" t="s">
        <v>141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8" t="s">
        <v>79</v>
      </c>
      <c r="BK142" s="192">
        <f t="shared" si="19"/>
        <v>0</v>
      </c>
      <c r="BL142" s="18" t="s">
        <v>146</v>
      </c>
      <c r="BM142" s="191" t="s">
        <v>207</v>
      </c>
    </row>
    <row r="143" spans="1:65" s="2" customFormat="1" ht="16.5" customHeight="1">
      <c r="A143" s="32"/>
      <c r="B143" s="33"/>
      <c r="C143" s="181" t="s">
        <v>175</v>
      </c>
      <c r="D143" s="181" t="s">
        <v>142</v>
      </c>
      <c r="E143" s="182" t="s">
        <v>3226</v>
      </c>
      <c r="F143" s="183" t="s">
        <v>3227</v>
      </c>
      <c r="G143" s="184" t="s">
        <v>2307</v>
      </c>
      <c r="H143" s="185">
        <v>1</v>
      </c>
      <c r="I143" s="257"/>
      <c r="J143" s="186">
        <f t="shared" si="10"/>
        <v>0</v>
      </c>
      <c r="K143" s="183" t="s">
        <v>1</v>
      </c>
      <c r="L143" s="37"/>
      <c r="M143" s="187" t="s">
        <v>1</v>
      </c>
      <c r="N143" s="188" t="s">
        <v>36</v>
      </c>
      <c r="O143" s="189">
        <v>0</v>
      </c>
      <c r="P143" s="189">
        <f t="shared" si="11"/>
        <v>0</v>
      </c>
      <c r="Q143" s="189">
        <v>0</v>
      </c>
      <c r="R143" s="189">
        <f t="shared" si="12"/>
        <v>0</v>
      </c>
      <c r="S143" s="189">
        <v>0</v>
      </c>
      <c r="T143" s="190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1" t="s">
        <v>146</v>
      </c>
      <c r="AT143" s="191" t="s">
        <v>142</v>
      </c>
      <c r="AU143" s="191" t="s">
        <v>81</v>
      </c>
      <c r="AY143" s="18" t="s">
        <v>141</v>
      </c>
      <c r="BE143" s="192">
        <f t="shared" si="14"/>
        <v>0</v>
      </c>
      <c r="BF143" s="192">
        <f t="shared" si="15"/>
        <v>0</v>
      </c>
      <c r="BG143" s="192">
        <f t="shared" si="16"/>
        <v>0</v>
      </c>
      <c r="BH143" s="192">
        <f t="shared" si="17"/>
        <v>0</v>
      </c>
      <c r="BI143" s="192">
        <f t="shared" si="18"/>
        <v>0</v>
      </c>
      <c r="BJ143" s="18" t="s">
        <v>79</v>
      </c>
      <c r="BK143" s="192">
        <f t="shared" si="19"/>
        <v>0</v>
      </c>
      <c r="BL143" s="18" t="s">
        <v>146</v>
      </c>
      <c r="BM143" s="191" t="s">
        <v>210</v>
      </c>
    </row>
    <row r="144" spans="1:65" s="2" customFormat="1" ht="16.5" customHeight="1">
      <c r="A144" s="32"/>
      <c r="B144" s="33"/>
      <c r="C144" s="181" t="s">
        <v>8</v>
      </c>
      <c r="D144" s="181" t="s">
        <v>142</v>
      </c>
      <c r="E144" s="182" t="s">
        <v>3228</v>
      </c>
      <c r="F144" s="183" t="s">
        <v>3229</v>
      </c>
      <c r="G144" s="184" t="s">
        <v>2307</v>
      </c>
      <c r="H144" s="185">
        <v>1</v>
      </c>
      <c r="I144" s="257"/>
      <c r="J144" s="186">
        <f t="shared" si="10"/>
        <v>0</v>
      </c>
      <c r="K144" s="183" t="s">
        <v>1</v>
      </c>
      <c r="L144" s="37"/>
      <c r="M144" s="187" t="s">
        <v>1</v>
      </c>
      <c r="N144" s="188" t="s">
        <v>36</v>
      </c>
      <c r="O144" s="189">
        <v>0</v>
      </c>
      <c r="P144" s="189">
        <f t="shared" si="11"/>
        <v>0</v>
      </c>
      <c r="Q144" s="189">
        <v>0</v>
      </c>
      <c r="R144" s="189">
        <f t="shared" si="12"/>
        <v>0</v>
      </c>
      <c r="S144" s="189">
        <v>0</v>
      </c>
      <c r="T144" s="190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1" t="s">
        <v>146</v>
      </c>
      <c r="AT144" s="191" t="s">
        <v>142</v>
      </c>
      <c r="AU144" s="191" t="s">
        <v>81</v>
      </c>
      <c r="AY144" s="18" t="s">
        <v>141</v>
      </c>
      <c r="BE144" s="192">
        <f t="shared" si="14"/>
        <v>0</v>
      </c>
      <c r="BF144" s="192">
        <f t="shared" si="15"/>
        <v>0</v>
      </c>
      <c r="BG144" s="192">
        <f t="shared" si="16"/>
        <v>0</v>
      </c>
      <c r="BH144" s="192">
        <f t="shared" si="17"/>
        <v>0</v>
      </c>
      <c r="BI144" s="192">
        <f t="shared" si="18"/>
        <v>0</v>
      </c>
      <c r="BJ144" s="18" t="s">
        <v>79</v>
      </c>
      <c r="BK144" s="192">
        <f t="shared" si="19"/>
        <v>0</v>
      </c>
      <c r="BL144" s="18" t="s">
        <v>146</v>
      </c>
      <c r="BM144" s="191" t="s">
        <v>437</v>
      </c>
    </row>
    <row r="145" spans="1:65" s="2" customFormat="1" ht="16.5" customHeight="1">
      <c r="A145" s="32"/>
      <c r="B145" s="33"/>
      <c r="C145" s="181" t="s">
        <v>181</v>
      </c>
      <c r="D145" s="181" t="s">
        <v>142</v>
      </c>
      <c r="E145" s="182" t="s">
        <v>3230</v>
      </c>
      <c r="F145" s="183" t="s">
        <v>3231</v>
      </c>
      <c r="G145" s="184" t="s">
        <v>2307</v>
      </c>
      <c r="H145" s="185">
        <v>1</v>
      </c>
      <c r="I145" s="257"/>
      <c r="J145" s="186">
        <f t="shared" si="10"/>
        <v>0</v>
      </c>
      <c r="K145" s="183" t="s">
        <v>1</v>
      </c>
      <c r="L145" s="37"/>
      <c r="M145" s="187" t="s">
        <v>1</v>
      </c>
      <c r="N145" s="188" t="s">
        <v>36</v>
      </c>
      <c r="O145" s="189">
        <v>0</v>
      </c>
      <c r="P145" s="189">
        <f t="shared" si="11"/>
        <v>0</v>
      </c>
      <c r="Q145" s="189">
        <v>0</v>
      </c>
      <c r="R145" s="189">
        <f t="shared" si="12"/>
        <v>0</v>
      </c>
      <c r="S145" s="189">
        <v>0</v>
      </c>
      <c r="T145" s="190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1" t="s">
        <v>146</v>
      </c>
      <c r="AT145" s="191" t="s">
        <v>142</v>
      </c>
      <c r="AU145" s="191" t="s">
        <v>81</v>
      </c>
      <c r="AY145" s="18" t="s">
        <v>141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8" t="s">
        <v>79</v>
      </c>
      <c r="BK145" s="192">
        <f t="shared" si="19"/>
        <v>0</v>
      </c>
      <c r="BL145" s="18" t="s">
        <v>146</v>
      </c>
      <c r="BM145" s="191" t="s">
        <v>454</v>
      </c>
    </row>
    <row r="146" spans="1:65" s="2" customFormat="1" ht="21.75" customHeight="1">
      <c r="A146" s="32"/>
      <c r="B146" s="33"/>
      <c r="C146" s="181" t="s">
        <v>223</v>
      </c>
      <c r="D146" s="181" t="s">
        <v>142</v>
      </c>
      <c r="E146" s="182" t="s">
        <v>3232</v>
      </c>
      <c r="F146" s="183" t="s">
        <v>3233</v>
      </c>
      <c r="G146" s="184" t="s">
        <v>2307</v>
      </c>
      <c r="H146" s="185">
        <v>1</v>
      </c>
      <c r="I146" s="257"/>
      <c r="J146" s="186">
        <f t="shared" si="10"/>
        <v>0</v>
      </c>
      <c r="K146" s="183" t="s">
        <v>1</v>
      </c>
      <c r="L146" s="37"/>
      <c r="M146" s="187" t="s">
        <v>1</v>
      </c>
      <c r="N146" s="188" t="s">
        <v>36</v>
      </c>
      <c r="O146" s="189">
        <v>0</v>
      </c>
      <c r="P146" s="189">
        <f t="shared" si="11"/>
        <v>0</v>
      </c>
      <c r="Q146" s="189">
        <v>0</v>
      </c>
      <c r="R146" s="189">
        <f t="shared" si="12"/>
        <v>0</v>
      </c>
      <c r="S146" s="189">
        <v>0</v>
      </c>
      <c r="T146" s="190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1" t="s">
        <v>146</v>
      </c>
      <c r="AT146" s="191" t="s">
        <v>142</v>
      </c>
      <c r="AU146" s="191" t="s">
        <v>81</v>
      </c>
      <c r="AY146" s="18" t="s">
        <v>141</v>
      </c>
      <c r="BE146" s="192">
        <f t="shared" si="14"/>
        <v>0</v>
      </c>
      <c r="BF146" s="192">
        <f t="shared" si="15"/>
        <v>0</v>
      </c>
      <c r="BG146" s="192">
        <f t="shared" si="16"/>
        <v>0</v>
      </c>
      <c r="BH146" s="192">
        <f t="shared" si="17"/>
        <v>0</v>
      </c>
      <c r="BI146" s="192">
        <f t="shared" si="18"/>
        <v>0</v>
      </c>
      <c r="BJ146" s="18" t="s">
        <v>79</v>
      </c>
      <c r="BK146" s="192">
        <f t="shared" si="19"/>
        <v>0</v>
      </c>
      <c r="BL146" s="18" t="s">
        <v>146</v>
      </c>
      <c r="BM146" s="191" t="s">
        <v>464</v>
      </c>
    </row>
    <row r="147" spans="1:65" s="12" customFormat="1" ht="22.9" customHeight="1">
      <c r="B147" s="168"/>
      <c r="C147" s="169"/>
      <c r="D147" s="170" t="s">
        <v>70</v>
      </c>
      <c r="E147" s="213" t="s">
        <v>3234</v>
      </c>
      <c r="F147" s="213" t="s">
        <v>3235</v>
      </c>
      <c r="G147" s="169"/>
      <c r="H147" s="169"/>
      <c r="I147" s="169"/>
      <c r="J147" s="214">
        <f>BK147</f>
        <v>0</v>
      </c>
      <c r="K147" s="169"/>
      <c r="L147" s="173"/>
      <c r="M147" s="174"/>
      <c r="N147" s="175"/>
      <c r="O147" s="175"/>
      <c r="P147" s="176">
        <f>SUM(P148:P151)</f>
        <v>0</v>
      </c>
      <c r="Q147" s="175"/>
      <c r="R147" s="176">
        <f>SUM(R148:R151)</f>
        <v>0</v>
      </c>
      <c r="S147" s="175"/>
      <c r="T147" s="177">
        <f>SUM(T148:T151)</f>
        <v>0</v>
      </c>
      <c r="AR147" s="178" t="s">
        <v>79</v>
      </c>
      <c r="AT147" s="179" t="s">
        <v>70</v>
      </c>
      <c r="AU147" s="179" t="s">
        <v>79</v>
      </c>
      <c r="AY147" s="178" t="s">
        <v>141</v>
      </c>
      <c r="BK147" s="180">
        <f>SUM(BK148:BK151)</f>
        <v>0</v>
      </c>
    </row>
    <row r="148" spans="1:65" s="2" customFormat="1" ht="33" customHeight="1">
      <c r="A148" s="32"/>
      <c r="B148" s="33"/>
      <c r="C148" s="181" t="s">
        <v>187</v>
      </c>
      <c r="D148" s="181" t="s">
        <v>142</v>
      </c>
      <c r="E148" s="182" t="s">
        <v>3236</v>
      </c>
      <c r="F148" s="183" t="s">
        <v>3198</v>
      </c>
      <c r="G148" s="184" t="s">
        <v>2307</v>
      </c>
      <c r="H148" s="185">
        <v>1</v>
      </c>
      <c r="I148" s="257"/>
      <c r="J148" s="186">
        <f>ROUND(I148*H148,2)</f>
        <v>0</v>
      </c>
      <c r="K148" s="183" t="s">
        <v>1</v>
      </c>
      <c r="L148" s="37"/>
      <c r="M148" s="187" t="s">
        <v>1</v>
      </c>
      <c r="N148" s="188" t="s">
        <v>36</v>
      </c>
      <c r="O148" s="189">
        <v>0</v>
      </c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1" t="s">
        <v>146</v>
      </c>
      <c r="AT148" s="191" t="s">
        <v>142</v>
      </c>
      <c r="AU148" s="191" t="s">
        <v>81</v>
      </c>
      <c r="AY148" s="18" t="s">
        <v>141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79</v>
      </c>
      <c r="BK148" s="192">
        <f>ROUND(I148*H148,2)</f>
        <v>0</v>
      </c>
      <c r="BL148" s="18" t="s">
        <v>146</v>
      </c>
      <c r="BM148" s="191" t="s">
        <v>475</v>
      </c>
    </row>
    <row r="149" spans="1:65" s="2" customFormat="1" ht="16.5" customHeight="1">
      <c r="A149" s="32"/>
      <c r="B149" s="33"/>
      <c r="C149" s="181" t="s">
        <v>383</v>
      </c>
      <c r="D149" s="181" t="s">
        <v>142</v>
      </c>
      <c r="E149" s="182" t="s">
        <v>3199</v>
      </c>
      <c r="F149" s="183" t="s">
        <v>3200</v>
      </c>
      <c r="G149" s="184" t="s">
        <v>2307</v>
      </c>
      <c r="H149" s="185">
        <v>1</v>
      </c>
      <c r="I149" s="257"/>
      <c r="J149" s="186">
        <f>ROUND(I149*H149,2)</f>
        <v>0</v>
      </c>
      <c r="K149" s="183" t="s">
        <v>1</v>
      </c>
      <c r="L149" s="37"/>
      <c r="M149" s="187" t="s">
        <v>1</v>
      </c>
      <c r="N149" s="188" t="s">
        <v>36</v>
      </c>
      <c r="O149" s="189">
        <v>0</v>
      </c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1" t="s">
        <v>146</v>
      </c>
      <c r="AT149" s="191" t="s">
        <v>142</v>
      </c>
      <c r="AU149" s="191" t="s">
        <v>81</v>
      </c>
      <c r="AY149" s="18" t="s">
        <v>141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79</v>
      </c>
      <c r="BK149" s="192">
        <f>ROUND(I149*H149,2)</f>
        <v>0</v>
      </c>
      <c r="BL149" s="18" t="s">
        <v>146</v>
      </c>
      <c r="BM149" s="191" t="s">
        <v>483</v>
      </c>
    </row>
    <row r="150" spans="1:65" s="2" customFormat="1" ht="33" customHeight="1">
      <c r="A150" s="32"/>
      <c r="B150" s="33"/>
      <c r="C150" s="181" t="s">
        <v>191</v>
      </c>
      <c r="D150" s="181" t="s">
        <v>142</v>
      </c>
      <c r="E150" s="182" t="s">
        <v>3237</v>
      </c>
      <c r="F150" s="183" t="s">
        <v>3238</v>
      </c>
      <c r="G150" s="184" t="s">
        <v>2307</v>
      </c>
      <c r="H150" s="185">
        <v>1</v>
      </c>
      <c r="I150" s="257"/>
      <c r="J150" s="186">
        <f>ROUND(I150*H150,2)</f>
        <v>0</v>
      </c>
      <c r="K150" s="183" t="s">
        <v>1</v>
      </c>
      <c r="L150" s="37"/>
      <c r="M150" s="187" t="s">
        <v>1</v>
      </c>
      <c r="N150" s="188" t="s">
        <v>36</v>
      </c>
      <c r="O150" s="189">
        <v>0</v>
      </c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1" t="s">
        <v>146</v>
      </c>
      <c r="AT150" s="191" t="s">
        <v>142</v>
      </c>
      <c r="AU150" s="191" t="s">
        <v>81</v>
      </c>
      <c r="AY150" s="18" t="s">
        <v>141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79</v>
      </c>
      <c r="BK150" s="192">
        <f>ROUND(I150*H150,2)</f>
        <v>0</v>
      </c>
      <c r="BL150" s="18" t="s">
        <v>146</v>
      </c>
      <c r="BM150" s="191" t="s">
        <v>348</v>
      </c>
    </row>
    <row r="151" spans="1:65" s="2" customFormat="1" ht="16.5" customHeight="1">
      <c r="A151" s="32"/>
      <c r="B151" s="33"/>
      <c r="C151" s="181" t="s">
        <v>7</v>
      </c>
      <c r="D151" s="181" t="s">
        <v>142</v>
      </c>
      <c r="E151" s="182" t="s">
        <v>3239</v>
      </c>
      <c r="F151" s="183" t="s">
        <v>3240</v>
      </c>
      <c r="G151" s="184" t="s">
        <v>2307</v>
      </c>
      <c r="H151" s="185">
        <v>1</v>
      </c>
      <c r="I151" s="257"/>
      <c r="J151" s="186">
        <f>ROUND(I151*H151,2)</f>
        <v>0</v>
      </c>
      <c r="K151" s="183" t="s">
        <v>1</v>
      </c>
      <c r="L151" s="37"/>
      <c r="M151" s="187" t="s">
        <v>1</v>
      </c>
      <c r="N151" s="188" t="s">
        <v>36</v>
      </c>
      <c r="O151" s="189">
        <v>0</v>
      </c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1" t="s">
        <v>146</v>
      </c>
      <c r="AT151" s="191" t="s">
        <v>142</v>
      </c>
      <c r="AU151" s="191" t="s">
        <v>81</v>
      </c>
      <c r="AY151" s="18" t="s">
        <v>141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79</v>
      </c>
      <c r="BK151" s="192">
        <f>ROUND(I151*H151,2)</f>
        <v>0</v>
      </c>
      <c r="BL151" s="18" t="s">
        <v>146</v>
      </c>
      <c r="BM151" s="191" t="s">
        <v>505</v>
      </c>
    </row>
    <row r="152" spans="1:65" s="12" customFormat="1" ht="22.9" customHeight="1">
      <c r="B152" s="168"/>
      <c r="C152" s="169"/>
      <c r="D152" s="170" t="s">
        <v>70</v>
      </c>
      <c r="E152" s="213" t="s">
        <v>3241</v>
      </c>
      <c r="F152" s="213" t="s">
        <v>3242</v>
      </c>
      <c r="G152" s="169"/>
      <c r="H152" s="169"/>
      <c r="I152" s="169"/>
      <c r="J152" s="214">
        <f>BK152</f>
        <v>0</v>
      </c>
      <c r="K152" s="169"/>
      <c r="L152" s="173"/>
      <c r="M152" s="174"/>
      <c r="N152" s="175"/>
      <c r="O152" s="175"/>
      <c r="P152" s="176">
        <f>SUM(P153:P156)</f>
        <v>0</v>
      </c>
      <c r="Q152" s="175"/>
      <c r="R152" s="176">
        <f>SUM(R153:R156)</f>
        <v>0</v>
      </c>
      <c r="S152" s="175"/>
      <c r="T152" s="177">
        <f>SUM(T153:T156)</f>
        <v>0</v>
      </c>
      <c r="AR152" s="178" t="s">
        <v>79</v>
      </c>
      <c r="AT152" s="179" t="s">
        <v>70</v>
      </c>
      <c r="AU152" s="179" t="s">
        <v>79</v>
      </c>
      <c r="AY152" s="178" t="s">
        <v>141</v>
      </c>
      <c r="BK152" s="180">
        <f>SUM(BK153:BK156)</f>
        <v>0</v>
      </c>
    </row>
    <row r="153" spans="1:65" s="2" customFormat="1" ht="33" customHeight="1">
      <c r="A153" s="32"/>
      <c r="B153" s="33"/>
      <c r="C153" s="181" t="s">
        <v>199</v>
      </c>
      <c r="D153" s="181" t="s">
        <v>142</v>
      </c>
      <c r="E153" s="182" t="s">
        <v>3243</v>
      </c>
      <c r="F153" s="183" t="s">
        <v>3198</v>
      </c>
      <c r="G153" s="184" t="s">
        <v>2307</v>
      </c>
      <c r="H153" s="185">
        <v>1</v>
      </c>
      <c r="I153" s="257"/>
      <c r="J153" s="186">
        <f>ROUND(I153*H153,2)</f>
        <v>0</v>
      </c>
      <c r="K153" s="183" t="s">
        <v>1</v>
      </c>
      <c r="L153" s="37"/>
      <c r="M153" s="187" t="s">
        <v>1</v>
      </c>
      <c r="N153" s="188" t="s">
        <v>36</v>
      </c>
      <c r="O153" s="189">
        <v>0</v>
      </c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1" t="s">
        <v>146</v>
      </c>
      <c r="AT153" s="191" t="s">
        <v>142</v>
      </c>
      <c r="AU153" s="191" t="s">
        <v>81</v>
      </c>
      <c r="AY153" s="18" t="s">
        <v>141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79</v>
      </c>
      <c r="BK153" s="192">
        <f>ROUND(I153*H153,2)</f>
        <v>0</v>
      </c>
      <c r="BL153" s="18" t="s">
        <v>146</v>
      </c>
      <c r="BM153" s="191" t="s">
        <v>516</v>
      </c>
    </row>
    <row r="154" spans="1:65" s="2" customFormat="1" ht="16.5" customHeight="1">
      <c r="A154" s="32"/>
      <c r="B154" s="33"/>
      <c r="C154" s="181" t="s">
        <v>397</v>
      </c>
      <c r="D154" s="181" t="s">
        <v>142</v>
      </c>
      <c r="E154" s="182" t="s">
        <v>3199</v>
      </c>
      <c r="F154" s="183" t="s">
        <v>3200</v>
      </c>
      <c r="G154" s="184" t="s">
        <v>2307</v>
      </c>
      <c r="H154" s="185">
        <v>1</v>
      </c>
      <c r="I154" s="257"/>
      <c r="J154" s="186">
        <f>ROUND(I154*H154,2)</f>
        <v>0</v>
      </c>
      <c r="K154" s="183" t="s">
        <v>1</v>
      </c>
      <c r="L154" s="37"/>
      <c r="M154" s="187" t="s">
        <v>1</v>
      </c>
      <c r="N154" s="188" t="s">
        <v>36</v>
      </c>
      <c r="O154" s="189">
        <v>0</v>
      </c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1" t="s">
        <v>146</v>
      </c>
      <c r="AT154" s="191" t="s">
        <v>142</v>
      </c>
      <c r="AU154" s="191" t="s">
        <v>81</v>
      </c>
      <c r="AY154" s="18" t="s">
        <v>141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79</v>
      </c>
      <c r="BK154" s="192">
        <f>ROUND(I154*H154,2)</f>
        <v>0</v>
      </c>
      <c r="BL154" s="18" t="s">
        <v>146</v>
      </c>
      <c r="BM154" s="191" t="s">
        <v>525</v>
      </c>
    </row>
    <row r="155" spans="1:65" s="2" customFormat="1" ht="33" customHeight="1">
      <c r="A155" s="32"/>
      <c r="B155" s="33"/>
      <c r="C155" s="181" t="s">
        <v>203</v>
      </c>
      <c r="D155" s="181" t="s">
        <v>142</v>
      </c>
      <c r="E155" s="182" t="s">
        <v>3244</v>
      </c>
      <c r="F155" s="183" t="s">
        <v>3238</v>
      </c>
      <c r="G155" s="184" t="s">
        <v>2307</v>
      </c>
      <c r="H155" s="185">
        <v>1</v>
      </c>
      <c r="I155" s="257"/>
      <c r="J155" s="186">
        <f>ROUND(I155*H155,2)</f>
        <v>0</v>
      </c>
      <c r="K155" s="183" t="s">
        <v>1</v>
      </c>
      <c r="L155" s="37"/>
      <c r="M155" s="187" t="s">
        <v>1</v>
      </c>
      <c r="N155" s="188" t="s">
        <v>36</v>
      </c>
      <c r="O155" s="189">
        <v>0</v>
      </c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1" t="s">
        <v>146</v>
      </c>
      <c r="AT155" s="191" t="s">
        <v>142</v>
      </c>
      <c r="AU155" s="191" t="s">
        <v>81</v>
      </c>
      <c r="AY155" s="18" t="s">
        <v>141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79</v>
      </c>
      <c r="BK155" s="192">
        <f>ROUND(I155*H155,2)</f>
        <v>0</v>
      </c>
      <c r="BL155" s="18" t="s">
        <v>146</v>
      </c>
      <c r="BM155" s="191" t="s">
        <v>536</v>
      </c>
    </row>
    <row r="156" spans="1:65" s="2" customFormat="1" ht="16.5" customHeight="1">
      <c r="A156" s="32"/>
      <c r="B156" s="33"/>
      <c r="C156" s="181" t="s">
        <v>408</v>
      </c>
      <c r="D156" s="181" t="s">
        <v>142</v>
      </c>
      <c r="E156" s="182" t="s">
        <v>3245</v>
      </c>
      <c r="F156" s="183" t="s">
        <v>3240</v>
      </c>
      <c r="G156" s="184" t="s">
        <v>2307</v>
      </c>
      <c r="H156" s="185">
        <v>1</v>
      </c>
      <c r="I156" s="257"/>
      <c r="J156" s="186">
        <f>ROUND(I156*H156,2)</f>
        <v>0</v>
      </c>
      <c r="K156" s="183" t="s">
        <v>1</v>
      </c>
      <c r="L156" s="37"/>
      <c r="M156" s="187" t="s">
        <v>1</v>
      </c>
      <c r="N156" s="188" t="s">
        <v>36</v>
      </c>
      <c r="O156" s="189">
        <v>0</v>
      </c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1" t="s">
        <v>146</v>
      </c>
      <c r="AT156" s="191" t="s">
        <v>142</v>
      </c>
      <c r="AU156" s="191" t="s">
        <v>81</v>
      </c>
      <c r="AY156" s="18" t="s">
        <v>141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79</v>
      </c>
      <c r="BK156" s="192">
        <f>ROUND(I156*H156,2)</f>
        <v>0</v>
      </c>
      <c r="BL156" s="18" t="s">
        <v>146</v>
      </c>
      <c r="BM156" s="191" t="s">
        <v>545</v>
      </c>
    </row>
    <row r="157" spans="1:65" s="12" customFormat="1" ht="22.9" customHeight="1">
      <c r="B157" s="168"/>
      <c r="C157" s="169"/>
      <c r="D157" s="170" t="s">
        <v>70</v>
      </c>
      <c r="E157" s="213" t="s">
        <v>3246</v>
      </c>
      <c r="F157" s="213" t="s">
        <v>3247</v>
      </c>
      <c r="G157" s="169"/>
      <c r="H157" s="169"/>
      <c r="I157" s="169"/>
      <c r="J157" s="214">
        <f>BK157</f>
        <v>0</v>
      </c>
      <c r="K157" s="169"/>
      <c r="L157" s="173"/>
      <c r="M157" s="174"/>
      <c r="N157" s="175"/>
      <c r="O157" s="175"/>
      <c r="P157" s="176">
        <f>SUM(P158:P159)</f>
        <v>0</v>
      </c>
      <c r="Q157" s="175"/>
      <c r="R157" s="176">
        <f>SUM(R158:R159)</f>
        <v>0</v>
      </c>
      <c r="S157" s="175"/>
      <c r="T157" s="177">
        <f>SUM(T158:T159)</f>
        <v>0</v>
      </c>
      <c r="AR157" s="178" t="s">
        <v>79</v>
      </c>
      <c r="AT157" s="179" t="s">
        <v>70</v>
      </c>
      <c r="AU157" s="179" t="s">
        <v>79</v>
      </c>
      <c r="AY157" s="178" t="s">
        <v>141</v>
      </c>
      <c r="BK157" s="180">
        <f>SUM(BK158:BK159)</f>
        <v>0</v>
      </c>
    </row>
    <row r="158" spans="1:65" s="2" customFormat="1" ht="21.75" customHeight="1">
      <c r="A158" s="32"/>
      <c r="B158" s="33"/>
      <c r="C158" s="181" t="s">
        <v>207</v>
      </c>
      <c r="D158" s="181" t="s">
        <v>142</v>
      </c>
      <c r="E158" s="182" t="s">
        <v>3248</v>
      </c>
      <c r="F158" s="183" t="s">
        <v>3249</v>
      </c>
      <c r="G158" s="184" t="s">
        <v>2307</v>
      </c>
      <c r="H158" s="185">
        <v>1</v>
      </c>
      <c r="I158" s="257"/>
      <c r="J158" s="186">
        <f>ROUND(I158*H158,2)</f>
        <v>0</v>
      </c>
      <c r="K158" s="183" t="s">
        <v>1</v>
      </c>
      <c r="L158" s="37"/>
      <c r="M158" s="187" t="s">
        <v>1</v>
      </c>
      <c r="N158" s="188" t="s">
        <v>36</v>
      </c>
      <c r="O158" s="189">
        <v>0</v>
      </c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1" t="s">
        <v>146</v>
      </c>
      <c r="AT158" s="191" t="s">
        <v>142</v>
      </c>
      <c r="AU158" s="191" t="s">
        <v>81</v>
      </c>
      <c r="AY158" s="18" t="s">
        <v>141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79</v>
      </c>
      <c r="BK158" s="192">
        <f>ROUND(I158*H158,2)</f>
        <v>0</v>
      </c>
      <c r="BL158" s="18" t="s">
        <v>146</v>
      </c>
      <c r="BM158" s="191" t="s">
        <v>556</v>
      </c>
    </row>
    <row r="159" spans="1:65" s="2" customFormat="1" ht="33" customHeight="1">
      <c r="A159" s="32"/>
      <c r="B159" s="33"/>
      <c r="C159" s="181" t="s">
        <v>415</v>
      </c>
      <c r="D159" s="181" t="s">
        <v>142</v>
      </c>
      <c r="E159" s="182" t="s">
        <v>3250</v>
      </c>
      <c r="F159" s="183" t="s">
        <v>3251</v>
      </c>
      <c r="G159" s="184" t="s">
        <v>2307</v>
      </c>
      <c r="H159" s="185">
        <v>1</v>
      </c>
      <c r="I159" s="257"/>
      <c r="J159" s="186">
        <f>ROUND(I159*H159,2)</f>
        <v>0</v>
      </c>
      <c r="K159" s="183" t="s">
        <v>1</v>
      </c>
      <c r="L159" s="37"/>
      <c r="M159" s="187" t="s">
        <v>1</v>
      </c>
      <c r="N159" s="188" t="s">
        <v>36</v>
      </c>
      <c r="O159" s="189">
        <v>0</v>
      </c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1" t="s">
        <v>146</v>
      </c>
      <c r="AT159" s="191" t="s">
        <v>142</v>
      </c>
      <c r="AU159" s="191" t="s">
        <v>81</v>
      </c>
      <c r="AY159" s="18" t="s">
        <v>141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79</v>
      </c>
      <c r="BK159" s="192">
        <f>ROUND(I159*H159,2)</f>
        <v>0</v>
      </c>
      <c r="BL159" s="18" t="s">
        <v>146</v>
      </c>
      <c r="BM159" s="191" t="s">
        <v>566</v>
      </c>
    </row>
    <row r="160" spans="1:65" s="12" customFormat="1" ht="22.9" customHeight="1">
      <c r="B160" s="168"/>
      <c r="C160" s="169"/>
      <c r="D160" s="170" t="s">
        <v>70</v>
      </c>
      <c r="E160" s="213" t="s">
        <v>2301</v>
      </c>
      <c r="F160" s="213" t="s">
        <v>3252</v>
      </c>
      <c r="G160" s="169"/>
      <c r="H160" s="169"/>
      <c r="I160" s="169"/>
      <c r="J160" s="214">
        <f>BK160</f>
        <v>0</v>
      </c>
      <c r="K160" s="169"/>
      <c r="L160" s="173"/>
      <c r="M160" s="174"/>
      <c r="N160" s="175"/>
      <c r="O160" s="175"/>
      <c r="P160" s="176">
        <f>SUM(P161:P164)</f>
        <v>0</v>
      </c>
      <c r="Q160" s="175"/>
      <c r="R160" s="176">
        <f>SUM(R161:R164)</f>
        <v>0</v>
      </c>
      <c r="S160" s="175"/>
      <c r="T160" s="177">
        <f>SUM(T161:T164)</f>
        <v>0</v>
      </c>
      <c r="AR160" s="178" t="s">
        <v>79</v>
      </c>
      <c r="AT160" s="179" t="s">
        <v>70</v>
      </c>
      <c r="AU160" s="179" t="s">
        <v>79</v>
      </c>
      <c r="AY160" s="178" t="s">
        <v>141</v>
      </c>
      <c r="BK160" s="180">
        <f>SUM(BK161:BK164)</f>
        <v>0</v>
      </c>
    </row>
    <row r="161" spans="1:65" s="2" customFormat="1" ht="21.75" customHeight="1">
      <c r="A161" s="32"/>
      <c r="B161" s="33"/>
      <c r="C161" s="181" t="s">
        <v>210</v>
      </c>
      <c r="D161" s="181" t="s">
        <v>142</v>
      </c>
      <c r="E161" s="182" t="s">
        <v>3253</v>
      </c>
      <c r="F161" s="183" t="s">
        <v>3254</v>
      </c>
      <c r="G161" s="184" t="s">
        <v>2307</v>
      </c>
      <c r="H161" s="185">
        <v>1</v>
      </c>
      <c r="I161" s="257"/>
      <c r="J161" s="186">
        <f>ROUND(I161*H161,2)</f>
        <v>0</v>
      </c>
      <c r="K161" s="183" t="s">
        <v>1</v>
      </c>
      <c r="L161" s="37"/>
      <c r="M161" s="187" t="s">
        <v>1</v>
      </c>
      <c r="N161" s="188" t="s">
        <v>36</v>
      </c>
      <c r="O161" s="189">
        <v>0</v>
      </c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1" t="s">
        <v>146</v>
      </c>
      <c r="AT161" s="191" t="s">
        <v>142</v>
      </c>
      <c r="AU161" s="191" t="s">
        <v>81</v>
      </c>
      <c r="AY161" s="18" t="s">
        <v>141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79</v>
      </c>
      <c r="BK161" s="192">
        <f>ROUND(I161*H161,2)</f>
        <v>0</v>
      </c>
      <c r="BL161" s="18" t="s">
        <v>146</v>
      </c>
      <c r="BM161" s="191" t="s">
        <v>577</v>
      </c>
    </row>
    <row r="162" spans="1:65" s="2" customFormat="1" ht="16.5" customHeight="1">
      <c r="A162" s="32"/>
      <c r="B162" s="33"/>
      <c r="C162" s="181" t="s">
        <v>428</v>
      </c>
      <c r="D162" s="181" t="s">
        <v>142</v>
      </c>
      <c r="E162" s="182" t="s">
        <v>3255</v>
      </c>
      <c r="F162" s="183" t="s">
        <v>3256</v>
      </c>
      <c r="G162" s="184" t="s">
        <v>2307</v>
      </c>
      <c r="H162" s="185">
        <v>1</v>
      </c>
      <c r="I162" s="257"/>
      <c r="J162" s="186">
        <f>ROUND(I162*H162,2)</f>
        <v>0</v>
      </c>
      <c r="K162" s="183" t="s">
        <v>1</v>
      </c>
      <c r="L162" s="37"/>
      <c r="M162" s="187" t="s">
        <v>1</v>
      </c>
      <c r="N162" s="188" t="s">
        <v>36</v>
      </c>
      <c r="O162" s="189">
        <v>0</v>
      </c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1" t="s">
        <v>146</v>
      </c>
      <c r="AT162" s="191" t="s">
        <v>142</v>
      </c>
      <c r="AU162" s="191" t="s">
        <v>81</v>
      </c>
      <c r="AY162" s="18" t="s">
        <v>141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79</v>
      </c>
      <c r="BK162" s="192">
        <f>ROUND(I162*H162,2)</f>
        <v>0</v>
      </c>
      <c r="BL162" s="18" t="s">
        <v>146</v>
      </c>
      <c r="BM162" s="191" t="s">
        <v>593</v>
      </c>
    </row>
    <row r="163" spans="1:65" s="2" customFormat="1" ht="16.5" customHeight="1">
      <c r="A163" s="32"/>
      <c r="B163" s="33"/>
      <c r="C163" s="181" t="s">
        <v>437</v>
      </c>
      <c r="D163" s="181" t="s">
        <v>142</v>
      </c>
      <c r="E163" s="182" t="s">
        <v>3257</v>
      </c>
      <c r="F163" s="183" t="s">
        <v>3258</v>
      </c>
      <c r="G163" s="184" t="s">
        <v>2307</v>
      </c>
      <c r="H163" s="185">
        <v>1</v>
      </c>
      <c r="I163" s="257"/>
      <c r="J163" s="186">
        <f>ROUND(I163*H163,2)</f>
        <v>0</v>
      </c>
      <c r="K163" s="183" t="s">
        <v>1</v>
      </c>
      <c r="L163" s="37"/>
      <c r="M163" s="187" t="s">
        <v>1</v>
      </c>
      <c r="N163" s="188" t="s">
        <v>36</v>
      </c>
      <c r="O163" s="189">
        <v>0</v>
      </c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1" t="s">
        <v>146</v>
      </c>
      <c r="AT163" s="191" t="s">
        <v>142</v>
      </c>
      <c r="AU163" s="191" t="s">
        <v>81</v>
      </c>
      <c r="AY163" s="18" t="s">
        <v>141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79</v>
      </c>
      <c r="BK163" s="192">
        <f>ROUND(I163*H163,2)</f>
        <v>0</v>
      </c>
      <c r="BL163" s="18" t="s">
        <v>146</v>
      </c>
      <c r="BM163" s="191" t="s">
        <v>252</v>
      </c>
    </row>
    <row r="164" spans="1:65" s="2" customFormat="1" ht="16.5" customHeight="1">
      <c r="A164" s="32"/>
      <c r="B164" s="33"/>
      <c r="C164" s="181" t="s">
        <v>445</v>
      </c>
      <c r="D164" s="181" t="s">
        <v>142</v>
      </c>
      <c r="E164" s="182" t="s">
        <v>3259</v>
      </c>
      <c r="F164" s="183" t="s">
        <v>3260</v>
      </c>
      <c r="G164" s="184" t="s">
        <v>2307</v>
      </c>
      <c r="H164" s="185">
        <v>1</v>
      </c>
      <c r="I164" s="257"/>
      <c r="J164" s="186">
        <f>ROUND(I164*H164,2)</f>
        <v>0</v>
      </c>
      <c r="K164" s="183" t="s">
        <v>1</v>
      </c>
      <c r="L164" s="37"/>
      <c r="M164" s="187" t="s">
        <v>1</v>
      </c>
      <c r="N164" s="188" t="s">
        <v>36</v>
      </c>
      <c r="O164" s="189">
        <v>0</v>
      </c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1" t="s">
        <v>146</v>
      </c>
      <c r="AT164" s="191" t="s">
        <v>142</v>
      </c>
      <c r="AU164" s="191" t="s">
        <v>81</v>
      </c>
      <c r="AY164" s="18" t="s">
        <v>141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79</v>
      </c>
      <c r="BK164" s="192">
        <f>ROUND(I164*H164,2)</f>
        <v>0</v>
      </c>
      <c r="BL164" s="18" t="s">
        <v>146</v>
      </c>
      <c r="BM164" s="191" t="s">
        <v>633</v>
      </c>
    </row>
    <row r="165" spans="1:65" s="12" customFormat="1" ht="22.9" customHeight="1">
      <c r="B165" s="168"/>
      <c r="C165" s="169"/>
      <c r="D165" s="170" t="s">
        <v>70</v>
      </c>
      <c r="E165" s="213" t="s">
        <v>2303</v>
      </c>
      <c r="F165" s="213" t="s">
        <v>3261</v>
      </c>
      <c r="G165" s="169"/>
      <c r="H165" s="169"/>
      <c r="I165" s="169"/>
      <c r="J165" s="214">
        <f>BK165</f>
        <v>0</v>
      </c>
      <c r="K165" s="169"/>
      <c r="L165" s="173"/>
      <c r="M165" s="174"/>
      <c r="N165" s="175"/>
      <c r="O165" s="175"/>
      <c r="P165" s="176">
        <f>SUM(P166:P169)</f>
        <v>0</v>
      </c>
      <c r="Q165" s="175"/>
      <c r="R165" s="176">
        <f>SUM(R166:R169)</f>
        <v>0</v>
      </c>
      <c r="S165" s="175"/>
      <c r="T165" s="177">
        <f>SUM(T166:T169)</f>
        <v>0</v>
      </c>
      <c r="AR165" s="178" t="s">
        <v>79</v>
      </c>
      <c r="AT165" s="179" t="s">
        <v>70</v>
      </c>
      <c r="AU165" s="179" t="s">
        <v>79</v>
      </c>
      <c r="AY165" s="178" t="s">
        <v>141</v>
      </c>
      <c r="BK165" s="180">
        <f>SUM(BK166:BK169)</f>
        <v>0</v>
      </c>
    </row>
    <row r="166" spans="1:65" s="2" customFormat="1" ht="66.75" customHeight="1">
      <c r="A166" s="32"/>
      <c r="B166" s="33"/>
      <c r="C166" s="181" t="s">
        <v>454</v>
      </c>
      <c r="D166" s="181" t="s">
        <v>142</v>
      </c>
      <c r="E166" s="182" t="s">
        <v>3262</v>
      </c>
      <c r="F166" s="183" t="s">
        <v>3263</v>
      </c>
      <c r="G166" s="184" t="s">
        <v>2307</v>
      </c>
      <c r="H166" s="185">
        <v>1</v>
      </c>
      <c r="I166" s="257"/>
      <c r="J166" s="186">
        <f>ROUND(I166*H166,2)</f>
        <v>0</v>
      </c>
      <c r="K166" s="183" t="s">
        <v>1</v>
      </c>
      <c r="L166" s="37"/>
      <c r="M166" s="187" t="s">
        <v>1</v>
      </c>
      <c r="N166" s="188" t="s">
        <v>36</v>
      </c>
      <c r="O166" s="189">
        <v>0</v>
      </c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1" t="s">
        <v>146</v>
      </c>
      <c r="AT166" s="191" t="s">
        <v>142</v>
      </c>
      <c r="AU166" s="191" t="s">
        <v>81</v>
      </c>
      <c r="AY166" s="18" t="s">
        <v>141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79</v>
      </c>
      <c r="BK166" s="192">
        <f>ROUND(I166*H166,2)</f>
        <v>0</v>
      </c>
      <c r="BL166" s="18" t="s">
        <v>146</v>
      </c>
      <c r="BM166" s="191" t="s">
        <v>648</v>
      </c>
    </row>
    <row r="167" spans="1:65" s="2" customFormat="1" ht="55.5" customHeight="1">
      <c r="A167" s="32"/>
      <c r="B167" s="33"/>
      <c r="C167" s="181" t="s">
        <v>458</v>
      </c>
      <c r="D167" s="181" t="s">
        <v>142</v>
      </c>
      <c r="E167" s="182" t="s">
        <v>3264</v>
      </c>
      <c r="F167" s="183" t="s">
        <v>3265</v>
      </c>
      <c r="G167" s="184" t="s">
        <v>2307</v>
      </c>
      <c r="H167" s="185">
        <v>1</v>
      </c>
      <c r="I167" s="257"/>
      <c r="J167" s="186">
        <f>ROUND(I167*H167,2)</f>
        <v>0</v>
      </c>
      <c r="K167" s="183" t="s">
        <v>1</v>
      </c>
      <c r="L167" s="37"/>
      <c r="M167" s="187" t="s">
        <v>1</v>
      </c>
      <c r="N167" s="188" t="s">
        <v>36</v>
      </c>
      <c r="O167" s="189">
        <v>0</v>
      </c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1" t="s">
        <v>146</v>
      </c>
      <c r="AT167" s="191" t="s">
        <v>142</v>
      </c>
      <c r="AU167" s="191" t="s">
        <v>81</v>
      </c>
      <c r="AY167" s="18" t="s">
        <v>141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79</v>
      </c>
      <c r="BK167" s="192">
        <f>ROUND(I167*H167,2)</f>
        <v>0</v>
      </c>
      <c r="BL167" s="18" t="s">
        <v>146</v>
      </c>
      <c r="BM167" s="191" t="s">
        <v>658</v>
      </c>
    </row>
    <row r="168" spans="1:65" s="2" customFormat="1" ht="21.75" customHeight="1">
      <c r="A168" s="32"/>
      <c r="B168" s="33"/>
      <c r="C168" s="181" t="s">
        <v>464</v>
      </c>
      <c r="D168" s="181" t="s">
        <v>142</v>
      </c>
      <c r="E168" s="182" t="s">
        <v>3266</v>
      </c>
      <c r="F168" s="183" t="s">
        <v>3267</v>
      </c>
      <c r="G168" s="184" t="s">
        <v>2307</v>
      </c>
      <c r="H168" s="185">
        <v>1</v>
      </c>
      <c r="I168" s="257"/>
      <c r="J168" s="186">
        <f>ROUND(I168*H168,2)</f>
        <v>0</v>
      </c>
      <c r="K168" s="183" t="s">
        <v>1</v>
      </c>
      <c r="L168" s="37"/>
      <c r="M168" s="187" t="s">
        <v>1</v>
      </c>
      <c r="N168" s="188" t="s">
        <v>36</v>
      </c>
      <c r="O168" s="189">
        <v>0</v>
      </c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1" t="s">
        <v>146</v>
      </c>
      <c r="AT168" s="191" t="s">
        <v>142</v>
      </c>
      <c r="AU168" s="191" t="s">
        <v>81</v>
      </c>
      <c r="AY168" s="18" t="s">
        <v>141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79</v>
      </c>
      <c r="BK168" s="192">
        <f>ROUND(I168*H168,2)</f>
        <v>0</v>
      </c>
      <c r="BL168" s="18" t="s">
        <v>146</v>
      </c>
      <c r="BM168" s="191" t="s">
        <v>673</v>
      </c>
    </row>
    <row r="169" spans="1:65" s="2" customFormat="1" ht="16.5" customHeight="1">
      <c r="A169" s="32"/>
      <c r="B169" s="33"/>
      <c r="C169" s="181" t="s">
        <v>470</v>
      </c>
      <c r="D169" s="181" t="s">
        <v>142</v>
      </c>
      <c r="E169" s="182" t="s">
        <v>3268</v>
      </c>
      <c r="F169" s="183" t="s">
        <v>3269</v>
      </c>
      <c r="G169" s="184" t="s">
        <v>2307</v>
      </c>
      <c r="H169" s="185">
        <v>1</v>
      </c>
      <c r="I169" s="257"/>
      <c r="J169" s="186">
        <f>ROUND(I169*H169,2)</f>
        <v>0</v>
      </c>
      <c r="K169" s="183" t="s">
        <v>1</v>
      </c>
      <c r="L169" s="37"/>
      <c r="M169" s="187" t="s">
        <v>1</v>
      </c>
      <c r="N169" s="188" t="s">
        <v>36</v>
      </c>
      <c r="O169" s="189">
        <v>0</v>
      </c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1" t="s">
        <v>146</v>
      </c>
      <c r="AT169" s="191" t="s">
        <v>142</v>
      </c>
      <c r="AU169" s="191" t="s">
        <v>81</v>
      </c>
      <c r="AY169" s="18" t="s">
        <v>141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79</v>
      </c>
      <c r="BK169" s="192">
        <f>ROUND(I169*H169,2)</f>
        <v>0</v>
      </c>
      <c r="BL169" s="18" t="s">
        <v>146</v>
      </c>
      <c r="BM169" s="191" t="s">
        <v>683</v>
      </c>
    </row>
    <row r="170" spans="1:65" s="12" customFormat="1" ht="22.9" customHeight="1">
      <c r="B170" s="168"/>
      <c r="C170" s="169"/>
      <c r="D170" s="170" t="s">
        <v>70</v>
      </c>
      <c r="E170" s="213" t="s">
        <v>2352</v>
      </c>
      <c r="F170" s="213" t="s">
        <v>3270</v>
      </c>
      <c r="G170" s="169"/>
      <c r="H170" s="169"/>
      <c r="I170" s="169"/>
      <c r="J170" s="214">
        <f>BK170</f>
        <v>0</v>
      </c>
      <c r="K170" s="169"/>
      <c r="L170" s="173"/>
      <c r="M170" s="174"/>
      <c r="N170" s="175"/>
      <c r="O170" s="175"/>
      <c r="P170" s="176">
        <f>SUM(P171:P180)</f>
        <v>0</v>
      </c>
      <c r="Q170" s="175"/>
      <c r="R170" s="176">
        <f>SUM(R171:R180)</f>
        <v>0</v>
      </c>
      <c r="S170" s="175"/>
      <c r="T170" s="177">
        <f>SUM(T171:T180)</f>
        <v>0</v>
      </c>
      <c r="AR170" s="178" t="s">
        <v>79</v>
      </c>
      <c r="AT170" s="179" t="s">
        <v>70</v>
      </c>
      <c r="AU170" s="179" t="s">
        <v>79</v>
      </c>
      <c r="AY170" s="178" t="s">
        <v>141</v>
      </c>
      <c r="BK170" s="180">
        <f>SUM(BK171:BK180)</f>
        <v>0</v>
      </c>
    </row>
    <row r="171" spans="1:65" s="2" customFormat="1" ht="16.5" customHeight="1">
      <c r="A171" s="32"/>
      <c r="B171" s="33"/>
      <c r="C171" s="181" t="s">
        <v>475</v>
      </c>
      <c r="D171" s="181" t="s">
        <v>142</v>
      </c>
      <c r="E171" s="182" t="s">
        <v>3271</v>
      </c>
      <c r="F171" s="183" t="s">
        <v>3272</v>
      </c>
      <c r="G171" s="184" t="s">
        <v>238</v>
      </c>
      <c r="H171" s="185">
        <v>120</v>
      </c>
      <c r="I171" s="257"/>
      <c r="J171" s="186">
        <f t="shared" ref="J171:J180" si="20">ROUND(I171*H171,2)</f>
        <v>0</v>
      </c>
      <c r="K171" s="183" t="s">
        <v>1</v>
      </c>
      <c r="L171" s="37"/>
      <c r="M171" s="187" t="s">
        <v>1</v>
      </c>
      <c r="N171" s="188" t="s">
        <v>36</v>
      </c>
      <c r="O171" s="189">
        <v>0</v>
      </c>
      <c r="P171" s="189">
        <f t="shared" ref="P171:P180" si="21">O171*H171</f>
        <v>0</v>
      </c>
      <c r="Q171" s="189">
        <v>0</v>
      </c>
      <c r="R171" s="189">
        <f t="shared" ref="R171:R180" si="22">Q171*H171</f>
        <v>0</v>
      </c>
      <c r="S171" s="189">
        <v>0</v>
      </c>
      <c r="T171" s="190">
        <f t="shared" ref="T171:T180" si="23"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1" t="s">
        <v>146</v>
      </c>
      <c r="AT171" s="191" t="s">
        <v>142</v>
      </c>
      <c r="AU171" s="191" t="s">
        <v>81</v>
      </c>
      <c r="AY171" s="18" t="s">
        <v>141</v>
      </c>
      <c r="BE171" s="192">
        <f t="shared" ref="BE171:BE180" si="24">IF(N171="základní",J171,0)</f>
        <v>0</v>
      </c>
      <c r="BF171" s="192">
        <f t="shared" ref="BF171:BF180" si="25">IF(N171="snížená",J171,0)</f>
        <v>0</v>
      </c>
      <c r="BG171" s="192">
        <f t="shared" ref="BG171:BG180" si="26">IF(N171="zákl. přenesená",J171,0)</f>
        <v>0</v>
      </c>
      <c r="BH171" s="192">
        <f t="shared" ref="BH171:BH180" si="27">IF(N171="sníž. přenesená",J171,0)</f>
        <v>0</v>
      </c>
      <c r="BI171" s="192">
        <f t="shared" ref="BI171:BI180" si="28">IF(N171="nulová",J171,0)</f>
        <v>0</v>
      </c>
      <c r="BJ171" s="18" t="s">
        <v>79</v>
      </c>
      <c r="BK171" s="192">
        <f t="shared" ref="BK171:BK180" si="29">ROUND(I171*H171,2)</f>
        <v>0</v>
      </c>
      <c r="BL171" s="18" t="s">
        <v>146</v>
      </c>
      <c r="BM171" s="191" t="s">
        <v>699</v>
      </c>
    </row>
    <row r="172" spans="1:65" s="2" customFormat="1" ht="16.5" customHeight="1">
      <c r="A172" s="32"/>
      <c r="B172" s="33"/>
      <c r="C172" s="181" t="s">
        <v>479</v>
      </c>
      <c r="D172" s="181" t="s">
        <v>142</v>
      </c>
      <c r="E172" s="182" t="s">
        <v>3273</v>
      </c>
      <c r="F172" s="183" t="s">
        <v>3274</v>
      </c>
      <c r="G172" s="184" t="s">
        <v>238</v>
      </c>
      <c r="H172" s="185">
        <v>50</v>
      </c>
      <c r="I172" s="257"/>
      <c r="J172" s="186">
        <f t="shared" si="20"/>
        <v>0</v>
      </c>
      <c r="K172" s="183" t="s">
        <v>1</v>
      </c>
      <c r="L172" s="37"/>
      <c r="M172" s="187" t="s">
        <v>1</v>
      </c>
      <c r="N172" s="188" t="s">
        <v>36</v>
      </c>
      <c r="O172" s="189">
        <v>0</v>
      </c>
      <c r="P172" s="189">
        <f t="shared" si="21"/>
        <v>0</v>
      </c>
      <c r="Q172" s="189">
        <v>0</v>
      </c>
      <c r="R172" s="189">
        <f t="shared" si="22"/>
        <v>0</v>
      </c>
      <c r="S172" s="189">
        <v>0</v>
      </c>
      <c r="T172" s="190">
        <f t="shared" si="2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1" t="s">
        <v>146</v>
      </c>
      <c r="AT172" s="191" t="s">
        <v>142</v>
      </c>
      <c r="AU172" s="191" t="s">
        <v>81</v>
      </c>
      <c r="AY172" s="18" t="s">
        <v>141</v>
      </c>
      <c r="BE172" s="192">
        <f t="shared" si="24"/>
        <v>0</v>
      </c>
      <c r="BF172" s="192">
        <f t="shared" si="25"/>
        <v>0</v>
      </c>
      <c r="BG172" s="192">
        <f t="shared" si="26"/>
        <v>0</v>
      </c>
      <c r="BH172" s="192">
        <f t="shared" si="27"/>
        <v>0</v>
      </c>
      <c r="BI172" s="192">
        <f t="shared" si="28"/>
        <v>0</v>
      </c>
      <c r="BJ172" s="18" t="s">
        <v>79</v>
      </c>
      <c r="BK172" s="192">
        <f t="shared" si="29"/>
        <v>0</v>
      </c>
      <c r="BL172" s="18" t="s">
        <v>146</v>
      </c>
      <c r="BM172" s="191" t="s">
        <v>711</v>
      </c>
    </row>
    <row r="173" spans="1:65" s="2" customFormat="1" ht="16.5" customHeight="1">
      <c r="A173" s="32"/>
      <c r="B173" s="33"/>
      <c r="C173" s="181" t="s">
        <v>483</v>
      </c>
      <c r="D173" s="181" t="s">
        <v>142</v>
      </c>
      <c r="E173" s="182" t="s">
        <v>3275</v>
      </c>
      <c r="F173" s="183" t="s">
        <v>3276</v>
      </c>
      <c r="G173" s="184" t="s">
        <v>238</v>
      </c>
      <c r="H173" s="185">
        <v>30</v>
      </c>
      <c r="I173" s="257"/>
      <c r="J173" s="186">
        <f t="shared" si="20"/>
        <v>0</v>
      </c>
      <c r="K173" s="183" t="s">
        <v>1</v>
      </c>
      <c r="L173" s="37"/>
      <c r="M173" s="187" t="s">
        <v>1</v>
      </c>
      <c r="N173" s="188" t="s">
        <v>36</v>
      </c>
      <c r="O173" s="189">
        <v>0</v>
      </c>
      <c r="P173" s="189">
        <f t="shared" si="21"/>
        <v>0</v>
      </c>
      <c r="Q173" s="189">
        <v>0</v>
      </c>
      <c r="R173" s="189">
        <f t="shared" si="22"/>
        <v>0</v>
      </c>
      <c r="S173" s="189">
        <v>0</v>
      </c>
      <c r="T173" s="190">
        <f t="shared" si="2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1" t="s">
        <v>146</v>
      </c>
      <c r="AT173" s="191" t="s">
        <v>142</v>
      </c>
      <c r="AU173" s="191" t="s">
        <v>81</v>
      </c>
      <c r="AY173" s="18" t="s">
        <v>141</v>
      </c>
      <c r="BE173" s="192">
        <f t="shared" si="24"/>
        <v>0</v>
      </c>
      <c r="BF173" s="192">
        <f t="shared" si="25"/>
        <v>0</v>
      </c>
      <c r="BG173" s="192">
        <f t="shared" si="26"/>
        <v>0</v>
      </c>
      <c r="BH173" s="192">
        <f t="shared" si="27"/>
        <v>0</v>
      </c>
      <c r="BI173" s="192">
        <f t="shared" si="28"/>
        <v>0</v>
      </c>
      <c r="BJ173" s="18" t="s">
        <v>79</v>
      </c>
      <c r="BK173" s="192">
        <f t="shared" si="29"/>
        <v>0</v>
      </c>
      <c r="BL173" s="18" t="s">
        <v>146</v>
      </c>
      <c r="BM173" s="191" t="s">
        <v>721</v>
      </c>
    </row>
    <row r="174" spans="1:65" s="2" customFormat="1" ht="16.5" customHeight="1">
      <c r="A174" s="32"/>
      <c r="B174" s="33"/>
      <c r="C174" s="181" t="s">
        <v>489</v>
      </c>
      <c r="D174" s="181" t="s">
        <v>142</v>
      </c>
      <c r="E174" s="182" t="s">
        <v>3277</v>
      </c>
      <c r="F174" s="183" t="s">
        <v>3278</v>
      </c>
      <c r="G174" s="184" t="s">
        <v>238</v>
      </c>
      <c r="H174" s="185">
        <v>20</v>
      </c>
      <c r="I174" s="257"/>
      <c r="J174" s="186">
        <f t="shared" si="20"/>
        <v>0</v>
      </c>
      <c r="K174" s="183" t="s">
        <v>1</v>
      </c>
      <c r="L174" s="37"/>
      <c r="M174" s="187" t="s">
        <v>1</v>
      </c>
      <c r="N174" s="188" t="s">
        <v>36</v>
      </c>
      <c r="O174" s="189">
        <v>0</v>
      </c>
      <c r="P174" s="189">
        <f t="shared" si="21"/>
        <v>0</v>
      </c>
      <c r="Q174" s="189">
        <v>0</v>
      </c>
      <c r="R174" s="189">
        <f t="shared" si="22"/>
        <v>0</v>
      </c>
      <c r="S174" s="189">
        <v>0</v>
      </c>
      <c r="T174" s="190">
        <f t="shared" si="2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1" t="s">
        <v>146</v>
      </c>
      <c r="AT174" s="191" t="s">
        <v>142</v>
      </c>
      <c r="AU174" s="191" t="s">
        <v>81</v>
      </c>
      <c r="AY174" s="18" t="s">
        <v>141</v>
      </c>
      <c r="BE174" s="192">
        <f t="shared" si="24"/>
        <v>0</v>
      </c>
      <c r="BF174" s="192">
        <f t="shared" si="25"/>
        <v>0</v>
      </c>
      <c r="BG174" s="192">
        <f t="shared" si="26"/>
        <v>0</v>
      </c>
      <c r="BH174" s="192">
        <f t="shared" si="27"/>
        <v>0</v>
      </c>
      <c r="BI174" s="192">
        <f t="shared" si="28"/>
        <v>0</v>
      </c>
      <c r="BJ174" s="18" t="s">
        <v>79</v>
      </c>
      <c r="BK174" s="192">
        <f t="shared" si="29"/>
        <v>0</v>
      </c>
      <c r="BL174" s="18" t="s">
        <v>146</v>
      </c>
      <c r="BM174" s="191" t="s">
        <v>735</v>
      </c>
    </row>
    <row r="175" spans="1:65" s="2" customFormat="1" ht="16.5" customHeight="1">
      <c r="A175" s="32"/>
      <c r="B175" s="33"/>
      <c r="C175" s="181" t="s">
        <v>348</v>
      </c>
      <c r="D175" s="181" t="s">
        <v>142</v>
      </c>
      <c r="E175" s="182" t="s">
        <v>3279</v>
      </c>
      <c r="F175" s="183" t="s">
        <v>3280</v>
      </c>
      <c r="G175" s="184" t="s">
        <v>238</v>
      </c>
      <c r="H175" s="185">
        <v>10</v>
      </c>
      <c r="I175" s="257"/>
      <c r="J175" s="186">
        <f t="shared" si="20"/>
        <v>0</v>
      </c>
      <c r="K175" s="183" t="s">
        <v>1</v>
      </c>
      <c r="L175" s="37"/>
      <c r="M175" s="187" t="s">
        <v>1</v>
      </c>
      <c r="N175" s="188" t="s">
        <v>36</v>
      </c>
      <c r="O175" s="189">
        <v>0</v>
      </c>
      <c r="P175" s="189">
        <f t="shared" si="21"/>
        <v>0</v>
      </c>
      <c r="Q175" s="189">
        <v>0</v>
      </c>
      <c r="R175" s="189">
        <f t="shared" si="22"/>
        <v>0</v>
      </c>
      <c r="S175" s="189">
        <v>0</v>
      </c>
      <c r="T175" s="190">
        <f t="shared" si="2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1" t="s">
        <v>146</v>
      </c>
      <c r="AT175" s="191" t="s">
        <v>142</v>
      </c>
      <c r="AU175" s="191" t="s">
        <v>81</v>
      </c>
      <c r="AY175" s="18" t="s">
        <v>141</v>
      </c>
      <c r="BE175" s="192">
        <f t="shared" si="24"/>
        <v>0</v>
      </c>
      <c r="BF175" s="192">
        <f t="shared" si="25"/>
        <v>0</v>
      </c>
      <c r="BG175" s="192">
        <f t="shared" si="26"/>
        <v>0</v>
      </c>
      <c r="BH175" s="192">
        <f t="shared" si="27"/>
        <v>0</v>
      </c>
      <c r="BI175" s="192">
        <f t="shared" si="28"/>
        <v>0</v>
      </c>
      <c r="BJ175" s="18" t="s">
        <v>79</v>
      </c>
      <c r="BK175" s="192">
        <f t="shared" si="29"/>
        <v>0</v>
      </c>
      <c r="BL175" s="18" t="s">
        <v>146</v>
      </c>
      <c r="BM175" s="191" t="s">
        <v>743</v>
      </c>
    </row>
    <row r="176" spans="1:65" s="2" customFormat="1" ht="21.75" customHeight="1">
      <c r="A176" s="32"/>
      <c r="B176" s="33"/>
      <c r="C176" s="181" t="s">
        <v>500</v>
      </c>
      <c r="D176" s="181" t="s">
        <v>142</v>
      </c>
      <c r="E176" s="182" t="s">
        <v>3281</v>
      </c>
      <c r="F176" s="183" t="s">
        <v>3282</v>
      </c>
      <c r="G176" s="184" t="s">
        <v>238</v>
      </c>
      <c r="H176" s="185">
        <v>12</v>
      </c>
      <c r="I176" s="257"/>
      <c r="J176" s="186">
        <f t="shared" si="20"/>
        <v>0</v>
      </c>
      <c r="K176" s="183" t="s">
        <v>1</v>
      </c>
      <c r="L176" s="37"/>
      <c r="M176" s="187" t="s">
        <v>1</v>
      </c>
      <c r="N176" s="188" t="s">
        <v>36</v>
      </c>
      <c r="O176" s="189">
        <v>0</v>
      </c>
      <c r="P176" s="189">
        <f t="shared" si="21"/>
        <v>0</v>
      </c>
      <c r="Q176" s="189">
        <v>0</v>
      </c>
      <c r="R176" s="189">
        <f t="shared" si="22"/>
        <v>0</v>
      </c>
      <c r="S176" s="189">
        <v>0</v>
      </c>
      <c r="T176" s="190">
        <f t="shared" si="2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1" t="s">
        <v>146</v>
      </c>
      <c r="AT176" s="191" t="s">
        <v>142</v>
      </c>
      <c r="AU176" s="191" t="s">
        <v>81</v>
      </c>
      <c r="AY176" s="18" t="s">
        <v>141</v>
      </c>
      <c r="BE176" s="192">
        <f t="shared" si="24"/>
        <v>0</v>
      </c>
      <c r="BF176" s="192">
        <f t="shared" si="25"/>
        <v>0</v>
      </c>
      <c r="BG176" s="192">
        <f t="shared" si="26"/>
        <v>0</v>
      </c>
      <c r="BH176" s="192">
        <f t="shared" si="27"/>
        <v>0</v>
      </c>
      <c r="BI176" s="192">
        <f t="shared" si="28"/>
        <v>0</v>
      </c>
      <c r="BJ176" s="18" t="s">
        <v>79</v>
      </c>
      <c r="BK176" s="192">
        <f t="shared" si="29"/>
        <v>0</v>
      </c>
      <c r="BL176" s="18" t="s">
        <v>146</v>
      </c>
      <c r="BM176" s="191" t="s">
        <v>751</v>
      </c>
    </row>
    <row r="177" spans="1:65" s="2" customFormat="1" ht="21.75" customHeight="1">
      <c r="A177" s="32"/>
      <c r="B177" s="33"/>
      <c r="C177" s="181" t="s">
        <v>505</v>
      </c>
      <c r="D177" s="181" t="s">
        <v>142</v>
      </c>
      <c r="E177" s="182" t="s">
        <v>3283</v>
      </c>
      <c r="F177" s="183" t="s">
        <v>3284</v>
      </c>
      <c r="G177" s="184" t="s">
        <v>238</v>
      </c>
      <c r="H177" s="185">
        <v>6</v>
      </c>
      <c r="I177" s="257"/>
      <c r="J177" s="186">
        <f t="shared" si="20"/>
        <v>0</v>
      </c>
      <c r="K177" s="183" t="s">
        <v>1</v>
      </c>
      <c r="L177" s="37"/>
      <c r="M177" s="187" t="s">
        <v>1</v>
      </c>
      <c r="N177" s="188" t="s">
        <v>36</v>
      </c>
      <c r="O177" s="189">
        <v>0</v>
      </c>
      <c r="P177" s="189">
        <f t="shared" si="21"/>
        <v>0</v>
      </c>
      <c r="Q177" s="189">
        <v>0</v>
      </c>
      <c r="R177" s="189">
        <f t="shared" si="22"/>
        <v>0</v>
      </c>
      <c r="S177" s="189">
        <v>0</v>
      </c>
      <c r="T177" s="190">
        <f t="shared" si="2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1" t="s">
        <v>146</v>
      </c>
      <c r="AT177" s="191" t="s">
        <v>142</v>
      </c>
      <c r="AU177" s="191" t="s">
        <v>81</v>
      </c>
      <c r="AY177" s="18" t="s">
        <v>141</v>
      </c>
      <c r="BE177" s="192">
        <f t="shared" si="24"/>
        <v>0</v>
      </c>
      <c r="BF177" s="192">
        <f t="shared" si="25"/>
        <v>0</v>
      </c>
      <c r="BG177" s="192">
        <f t="shared" si="26"/>
        <v>0</v>
      </c>
      <c r="BH177" s="192">
        <f t="shared" si="27"/>
        <v>0</v>
      </c>
      <c r="BI177" s="192">
        <f t="shared" si="28"/>
        <v>0</v>
      </c>
      <c r="BJ177" s="18" t="s">
        <v>79</v>
      </c>
      <c r="BK177" s="192">
        <f t="shared" si="29"/>
        <v>0</v>
      </c>
      <c r="BL177" s="18" t="s">
        <v>146</v>
      </c>
      <c r="BM177" s="191" t="s">
        <v>762</v>
      </c>
    </row>
    <row r="178" spans="1:65" s="2" customFormat="1" ht="21.75" customHeight="1">
      <c r="A178" s="32"/>
      <c r="B178" s="33"/>
      <c r="C178" s="181" t="s">
        <v>511</v>
      </c>
      <c r="D178" s="181" t="s">
        <v>142</v>
      </c>
      <c r="E178" s="182" t="s">
        <v>3285</v>
      </c>
      <c r="F178" s="183" t="s">
        <v>3286</v>
      </c>
      <c r="G178" s="184" t="s">
        <v>238</v>
      </c>
      <c r="H178" s="185">
        <v>5</v>
      </c>
      <c r="I178" s="257"/>
      <c r="J178" s="186">
        <f t="shared" si="20"/>
        <v>0</v>
      </c>
      <c r="K178" s="183" t="s">
        <v>1</v>
      </c>
      <c r="L178" s="37"/>
      <c r="M178" s="187" t="s">
        <v>1</v>
      </c>
      <c r="N178" s="188" t="s">
        <v>36</v>
      </c>
      <c r="O178" s="189">
        <v>0</v>
      </c>
      <c r="P178" s="189">
        <f t="shared" si="21"/>
        <v>0</v>
      </c>
      <c r="Q178" s="189">
        <v>0</v>
      </c>
      <c r="R178" s="189">
        <f t="shared" si="22"/>
        <v>0</v>
      </c>
      <c r="S178" s="189">
        <v>0</v>
      </c>
      <c r="T178" s="190">
        <f t="shared" si="2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1" t="s">
        <v>146</v>
      </c>
      <c r="AT178" s="191" t="s">
        <v>142</v>
      </c>
      <c r="AU178" s="191" t="s">
        <v>81</v>
      </c>
      <c r="AY178" s="18" t="s">
        <v>141</v>
      </c>
      <c r="BE178" s="192">
        <f t="shared" si="24"/>
        <v>0</v>
      </c>
      <c r="BF178" s="192">
        <f t="shared" si="25"/>
        <v>0</v>
      </c>
      <c r="BG178" s="192">
        <f t="shared" si="26"/>
        <v>0</v>
      </c>
      <c r="BH178" s="192">
        <f t="shared" si="27"/>
        <v>0</v>
      </c>
      <c r="BI178" s="192">
        <f t="shared" si="28"/>
        <v>0</v>
      </c>
      <c r="BJ178" s="18" t="s">
        <v>79</v>
      </c>
      <c r="BK178" s="192">
        <f t="shared" si="29"/>
        <v>0</v>
      </c>
      <c r="BL178" s="18" t="s">
        <v>146</v>
      </c>
      <c r="BM178" s="191" t="s">
        <v>772</v>
      </c>
    </row>
    <row r="179" spans="1:65" s="2" customFormat="1" ht="21.75" customHeight="1">
      <c r="A179" s="32"/>
      <c r="B179" s="33"/>
      <c r="C179" s="181" t="s">
        <v>516</v>
      </c>
      <c r="D179" s="181" t="s">
        <v>142</v>
      </c>
      <c r="E179" s="182" t="s">
        <v>3287</v>
      </c>
      <c r="F179" s="183" t="s">
        <v>3288</v>
      </c>
      <c r="G179" s="184" t="s">
        <v>238</v>
      </c>
      <c r="H179" s="185">
        <v>15</v>
      </c>
      <c r="I179" s="257"/>
      <c r="J179" s="186">
        <f t="shared" si="20"/>
        <v>0</v>
      </c>
      <c r="K179" s="183" t="s">
        <v>1</v>
      </c>
      <c r="L179" s="37"/>
      <c r="M179" s="187" t="s">
        <v>1</v>
      </c>
      <c r="N179" s="188" t="s">
        <v>36</v>
      </c>
      <c r="O179" s="189">
        <v>0</v>
      </c>
      <c r="P179" s="189">
        <f t="shared" si="21"/>
        <v>0</v>
      </c>
      <c r="Q179" s="189">
        <v>0</v>
      </c>
      <c r="R179" s="189">
        <f t="shared" si="22"/>
        <v>0</v>
      </c>
      <c r="S179" s="189">
        <v>0</v>
      </c>
      <c r="T179" s="190">
        <f t="shared" si="2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1" t="s">
        <v>146</v>
      </c>
      <c r="AT179" s="191" t="s">
        <v>142</v>
      </c>
      <c r="AU179" s="191" t="s">
        <v>81</v>
      </c>
      <c r="AY179" s="18" t="s">
        <v>141</v>
      </c>
      <c r="BE179" s="192">
        <f t="shared" si="24"/>
        <v>0</v>
      </c>
      <c r="BF179" s="192">
        <f t="shared" si="25"/>
        <v>0</v>
      </c>
      <c r="BG179" s="192">
        <f t="shared" si="26"/>
        <v>0</v>
      </c>
      <c r="BH179" s="192">
        <f t="shared" si="27"/>
        <v>0</v>
      </c>
      <c r="BI179" s="192">
        <f t="shared" si="28"/>
        <v>0</v>
      </c>
      <c r="BJ179" s="18" t="s">
        <v>79</v>
      </c>
      <c r="BK179" s="192">
        <f t="shared" si="29"/>
        <v>0</v>
      </c>
      <c r="BL179" s="18" t="s">
        <v>146</v>
      </c>
      <c r="BM179" s="191" t="s">
        <v>783</v>
      </c>
    </row>
    <row r="180" spans="1:65" s="2" customFormat="1" ht="16.5" customHeight="1">
      <c r="A180" s="32"/>
      <c r="B180" s="33"/>
      <c r="C180" s="181" t="s">
        <v>520</v>
      </c>
      <c r="D180" s="181" t="s">
        <v>142</v>
      </c>
      <c r="E180" s="182" t="s">
        <v>3289</v>
      </c>
      <c r="F180" s="183" t="s">
        <v>3290</v>
      </c>
      <c r="G180" s="184" t="s">
        <v>2307</v>
      </c>
      <c r="H180" s="185">
        <v>20</v>
      </c>
      <c r="I180" s="257"/>
      <c r="J180" s="186">
        <f t="shared" si="20"/>
        <v>0</v>
      </c>
      <c r="K180" s="183" t="s">
        <v>1</v>
      </c>
      <c r="L180" s="37"/>
      <c r="M180" s="187" t="s">
        <v>1</v>
      </c>
      <c r="N180" s="188" t="s">
        <v>36</v>
      </c>
      <c r="O180" s="189">
        <v>0</v>
      </c>
      <c r="P180" s="189">
        <f t="shared" si="21"/>
        <v>0</v>
      </c>
      <c r="Q180" s="189">
        <v>0</v>
      </c>
      <c r="R180" s="189">
        <f t="shared" si="22"/>
        <v>0</v>
      </c>
      <c r="S180" s="189">
        <v>0</v>
      </c>
      <c r="T180" s="190">
        <f t="shared" si="2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1" t="s">
        <v>146</v>
      </c>
      <c r="AT180" s="191" t="s">
        <v>142</v>
      </c>
      <c r="AU180" s="191" t="s">
        <v>81</v>
      </c>
      <c r="AY180" s="18" t="s">
        <v>141</v>
      </c>
      <c r="BE180" s="192">
        <f t="shared" si="24"/>
        <v>0</v>
      </c>
      <c r="BF180" s="192">
        <f t="shared" si="25"/>
        <v>0</v>
      </c>
      <c r="BG180" s="192">
        <f t="shared" si="26"/>
        <v>0</v>
      </c>
      <c r="BH180" s="192">
        <f t="shared" si="27"/>
        <v>0</v>
      </c>
      <c r="BI180" s="192">
        <f t="shared" si="28"/>
        <v>0</v>
      </c>
      <c r="BJ180" s="18" t="s">
        <v>79</v>
      </c>
      <c r="BK180" s="192">
        <f t="shared" si="29"/>
        <v>0</v>
      </c>
      <c r="BL180" s="18" t="s">
        <v>146</v>
      </c>
      <c r="BM180" s="191" t="s">
        <v>792</v>
      </c>
    </row>
    <row r="181" spans="1:65" s="12" customFormat="1" ht="22.9" customHeight="1">
      <c r="B181" s="168"/>
      <c r="C181" s="169"/>
      <c r="D181" s="170" t="s">
        <v>70</v>
      </c>
      <c r="E181" s="213" t="s">
        <v>2354</v>
      </c>
      <c r="F181" s="213" t="s">
        <v>3291</v>
      </c>
      <c r="G181" s="169"/>
      <c r="H181" s="169"/>
      <c r="I181" s="169"/>
      <c r="J181" s="214">
        <f>BK181</f>
        <v>0</v>
      </c>
      <c r="K181" s="169"/>
      <c r="L181" s="173"/>
      <c r="M181" s="174"/>
      <c r="N181" s="175"/>
      <c r="O181" s="175"/>
      <c r="P181" s="176">
        <f>SUM(P182:P192)</f>
        <v>0</v>
      </c>
      <c r="Q181" s="175"/>
      <c r="R181" s="176">
        <f>SUM(R182:R192)</f>
        <v>0</v>
      </c>
      <c r="S181" s="175"/>
      <c r="T181" s="177">
        <f>SUM(T182:T192)</f>
        <v>0</v>
      </c>
      <c r="AR181" s="178" t="s">
        <v>79</v>
      </c>
      <c r="AT181" s="179" t="s">
        <v>70</v>
      </c>
      <c r="AU181" s="179" t="s">
        <v>79</v>
      </c>
      <c r="AY181" s="178" t="s">
        <v>141</v>
      </c>
      <c r="BK181" s="180">
        <f>SUM(BK182:BK192)</f>
        <v>0</v>
      </c>
    </row>
    <row r="182" spans="1:65" s="2" customFormat="1" ht="16.5" customHeight="1">
      <c r="A182" s="32"/>
      <c r="B182" s="33"/>
      <c r="C182" s="181" t="s">
        <v>525</v>
      </c>
      <c r="D182" s="181" t="s">
        <v>142</v>
      </c>
      <c r="E182" s="182" t="s">
        <v>3292</v>
      </c>
      <c r="F182" s="183" t="s">
        <v>3293</v>
      </c>
      <c r="G182" s="184" t="s">
        <v>2307</v>
      </c>
      <c r="H182" s="185">
        <v>1</v>
      </c>
      <c r="I182" s="257"/>
      <c r="J182" s="186">
        <f t="shared" ref="J182:J192" si="30">ROUND(I182*H182,2)</f>
        <v>0</v>
      </c>
      <c r="K182" s="183" t="s">
        <v>1</v>
      </c>
      <c r="L182" s="37"/>
      <c r="M182" s="187" t="s">
        <v>1</v>
      </c>
      <c r="N182" s="188" t="s">
        <v>36</v>
      </c>
      <c r="O182" s="189">
        <v>0</v>
      </c>
      <c r="P182" s="189">
        <f t="shared" ref="P182:P192" si="31">O182*H182</f>
        <v>0</v>
      </c>
      <c r="Q182" s="189">
        <v>0</v>
      </c>
      <c r="R182" s="189">
        <f t="shared" ref="R182:R192" si="32">Q182*H182</f>
        <v>0</v>
      </c>
      <c r="S182" s="189">
        <v>0</v>
      </c>
      <c r="T182" s="190">
        <f t="shared" ref="T182:T192" si="33"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1" t="s">
        <v>146</v>
      </c>
      <c r="AT182" s="191" t="s">
        <v>142</v>
      </c>
      <c r="AU182" s="191" t="s">
        <v>81</v>
      </c>
      <c r="AY182" s="18" t="s">
        <v>141</v>
      </c>
      <c r="BE182" s="192">
        <f t="shared" ref="BE182:BE192" si="34">IF(N182="základní",J182,0)</f>
        <v>0</v>
      </c>
      <c r="BF182" s="192">
        <f t="shared" ref="BF182:BF192" si="35">IF(N182="snížená",J182,0)</f>
        <v>0</v>
      </c>
      <c r="BG182" s="192">
        <f t="shared" ref="BG182:BG192" si="36">IF(N182="zákl. přenesená",J182,0)</f>
        <v>0</v>
      </c>
      <c r="BH182" s="192">
        <f t="shared" ref="BH182:BH192" si="37">IF(N182="sníž. přenesená",J182,0)</f>
        <v>0</v>
      </c>
      <c r="BI182" s="192">
        <f t="shared" ref="BI182:BI192" si="38">IF(N182="nulová",J182,0)</f>
        <v>0</v>
      </c>
      <c r="BJ182" s="18" t="s">
        <v>79</v>
      </c>
      <c r="BK182" s="192">
        <f t="shared" ref="BK182:BK192" si="39">ROUND(I182*H182,2)</f>
        <v>0</v>
      </c>
      <c r="BL182" s="18" t="s">
        <v>146</v>
      </c>
      <c r="BM182" s="191" t="s">
        <v>803</v>
      </c>
    </row>
    <row r="183" spans="1:65" s="2" customFormat="1" ht="16.5" customHeight="1">
      <c r="A183" s="32"/>
      <c r="B183" s="33"/>
      <c r="C183" s="181" t="s">
        <v>530</v>
      </c>
      <c r="D183" s="181" t="s">
        <v>142</v>
      </c>
      <c r="E183" s="182" t="s">
        <v>3294</v>
      </c>
      <c r="F183" s="183" t="s">
        <v>3295</v>
      </c>
      <c r="G183" s="184" t="s">
        <v>2307</v>
      </c>
      <c r="H183" s="185">
        <v>1</v>
      </c>
      <c r="I183" s="257"/>
      <c r="J183" s="186">
        <f t="shared" si="30"/>
        <v>0</v>
      </c>
      <c r="K183" s="183" t="s">
        <v>1</v>
      </c>
      <c r="L183" s="37"/>
      <c r="M183" s="187" t="s">
        <v>1</v>
      </c>
      <c r="N183" s="188" t="s">
        <v>36</v>
      </c>
      <c r="O183" s="189">
        <v>0</v>
      </c>
      <c r="P183" s="189">
        <f t="shared" si="31"/>
        <v>0</v>
      </c>
      <c r="Q183" s="189">
        <v>0</v>
      </c>
      <c r="R183" s="189">
        <f t="shared" si="32"/>
        <v>0</v>
      </c>
      <c r="S183" s="189">
        <v>0</v>
      </c>
      <c r="T183" s="190">
        <f t="shared" si="3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1" t="s">
        <v>146</v>
      </c>
      <c r="AT183" s="191" t="s">
        <v>142</v>
      </c>
      <c r="AU183" s="191" t="s">
        <v>81</v>
      </c>
      <c r="AY183" s="18" t="s">
        <v>141</v>
      </c>
      <c r="BE183" s="192">
        <f t="shared" si="34"/>
        <v>0</v>
      </c>
      <c r="BF183" s="192">
        <f t="shared" si="35"/>
        <v>0</v>
      </c>
      <c r="BG183" s="192">
        <f t="shared" si="36"/>
        <v>0</v>
      </c>
      <c r="BH183" s="192">
        <f t="shared" si="37"/>
        <v>0</v>
      </c>
      <c r="BI183" s="192">
        <f t="shared" si="38"/>
        <v>0</v>
      </c>
      <c r="BJ183" s="18" t="s">
        <v>79</v>
      </c>
      <c r="BK183" s="192">
        <f t="shared" si="39"/>
        <v>0</v>
      </c>
      <c r="BL183" s="18" t="s">
        <v>146</v>
      </c>
      <c r="BM183" s="191" t="s">
        <v>815</v>
      </c>
    </row>
    <row r="184" spans="1:65" s="2" customFormat="1" ht="21.75" customHeight="1">
      <c r="A184" s="32"/>
      <c r="B184" s="33"/>
      <c r="C184" s="181" t="s">
        <v>536</v>
      </c>
      <c r="D184" s="181" t="s">
        <v>142</v>
      </c>
      <c r="E184" s="182" t="s">
        <v>3296</v>
      </c>
      <c r="F184" s="183" t="s">
        <v>3297</v>
      </c>
      <c r="G184" s="184" t="s">
        <v>2307</v>
      </c>
      <c r="H184" s="185">
        <v>1</v>
      </c>
      <c r="I184" s="257"/>
      <c r="J184" s="186">
        <f t="shared" si="30"/>
        <v>0</v>
      </c>
      <c r="K184" s="183" t="s">
        <v>1</v>
      </c>
      <c r="L184" s="37"/>
      <c r="M184" s="187" t="s">
        <v>1</v>
      </c>
      <c r="N184" s="188" t="s">
        <v>36</v>
      </c>
      <c r="O184" s="189">
        <v>0</v>
      </c>
      <c r="P184" s="189">
        <f t="shared" si="31"/>
        <v>0</v>
      </c>
      <c r="Q184" s="189">
        <v>0</v>
      </c>
      <c r="R184" s="189">
        <f t="shared" si="32"/>
        <v>0</v>
      </c>
      <c r="S184" s="189">
        <v>0</v>
      </c>
      <c r="T184" s="190">
        <f t="shared" si="3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1" t="s">
        <v>146</v>
      </c>
      <c r="AT184" s="191" t="s">
        <v>142</v>
      </c>
      <c r="AU184" s="191" t="s">
        <v>81</v>
      </c>
      <c r="AY184" s="18" t="s">
        <v>141</v>
      </c>
      <c r="BE184" s="192">
        <f t="shared" si="34"/>
        <v>0</v>
      </c>
      <c r="BF184" s="192">
        <f t="shared" si="35"/>
        <v>0</v>
      </c>
      <c r="BG184" s="192">
        <f t="shared" si="36"/>
        <v>0</v>
      </c>
      <c r="BH184" s="192">
        <f t="shared" si="37"/>
        <v>0</v>
      </c>
      <c r="BI184" s="192">
        <f t="shared" si="38"/>
        <v>0</v>
      </c>
      <c r="BJ184" s="18" t="s">
        <v>79</v>
      </c>
      <c r="BK184" s="192">
        <f t="shared" si="39"/>
        <v>0</v>
      </c>
      <c r="BL184" s="18" t="s">
        <v>146</v>
      </c>
      <c r="BM184" s="191" t="s">
        <v>823</v>
      </c>
    </row>
    <row r="185" spans="1:65" s="2" customFormat="1" ht="16.5" customHeight="1">
      <c r="A185" s="32"/>
      <c r="B185" s="33"/>
      <c r="C185" s="181" t="s">
        <v>540</v>
      </c>
      <c r="D185" s="181" t="s">
        <v>142</v>
      </c>
      <c r="E185" s="182" t="s">
        <v>3298</v>
      </c>
      <c r="F185" s="183" t="s">
        <v>3299</v>
      </c>
      <c r="G185" s="184" t="s">
        <v>2307</v>
      </c>
      <c r="H185" s="185">
        <v>1</v>
      </c>
      <c r="I185" s="257"/>
      <c r="J185" s="186">
        <f t="shared" si="30"/>
        <v>0</v>
      </c>
      <c r="K185" s="183" t="s">
        <v>1</v>
      </c>
      <c r="L185" s="37"/>
      <c r="M185" s="187" t="s">
        <v>1</v>
      </c>
      <c r="N185" s="188" t="s">
        <v>36</v>
      </c>
      <c r="O185" s="189">
        <v>0</v>
      </c>
      <c r="P185" s="189">
        <f t="shared" si="31"/>
        <v>0</v>
      </c>
      <c r="Q185" s="189">
        <v>0</v>
      </c>
      <c r="R185" s="189">
        <f t="shared" si="32"/>
        <v>0</v>
      </c>
      <c r="S185" s="189">
        <v>0</v>
      </c>
      <c r="T185" s="190">
        <f t="shared" si="3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1" t="s">
        <v>146</v>
      </c>
      <c r="AT185" s="191" t="s">
        <v>142</v>
      </c>
      <c r="AU185" s="191" t="s">
        <v>81</v>
      </c>
      <c r="AY185" s="18" t="s">
        <v>141</v>
      </c>
      <c r="BE185" s="192">
        <f t="shared" si="34"/>
        <v>0</v>
      </c>
      <c r="BF185" s="192">
        <f t="shared" si="35"/>
        <v>0</v>
      </c>
      <c r="BG185" s="192">
        <f t="shared" si="36"/>
        <v>0</v>
      </c>
      <c r="BH185" s="192">
        <f t="shared" si="37"/>
        <v>0</v>
      </c>
      <c r="BI185" s="192">
        <f t="shared" si="38"/>
        <v>0</v>
      </c>
      <c r="BJ185" s="18" t="s">
        <v>79</v>
      </c>
      <c r="BK185" s="192">
        <f t="shared" si="39"/>
        <v>0</v>
      </c>
      <c r="BL185" s="18" t="s">
        <v>146</v>
      </c>
      <c r="BM185" s="191" t="s">
        <v>832</v>
      </c>
    </row>
    <row r="186" spans="1:65" s="2" customFormat="1" ht="16.5" customHeight="1">
      <c r="A186" s="32"/>
      <c r="B186" s="33"/>
      <c r="C186" s="181" t="s">
        <v>545</v>
      </c>
      <c r="D186" s="181" t="s">
        <v>142</v>
      </c>
      <c r="E186" s="182" t="s">
        <v>3300</v>
      </c>
      <c r="F186" s="183" t="s">
        <v>3301</v>
      </c>
      <c r="G186" s="184" t="s">
        <v>2307</v>
      </c>
      <c r="H186" s="185">
        <v>1</v>
      </c>
      <c r="I186" s="257"/>
      <c r="J186" s="186">
        <f t="shared" si="30"/>
        <v>0</v>
      </c>
      <c r="K186" s="183" t="s">
        <v>1</v>
      </c>
      <c r="L186" s="37"/>
      <c r="M186" s="187" t="s">
        <v>1</v>
      </c>
      <c r="N186" s="188" t="s">
        <v>36</v>
      </c>
      <c r="O186" s="189">
        <v>0</v>
      </c>
      <c r="P186" s="189">
        <f t="shared" si="31"/>
        <v>0</v>
      </c>
      <c r="Q186" s="189">
        <v>0</v>
      </c>
      <c r="R186" s="189">
        <f t="shared" si="32"/>
        <v>0</v>
      </c>
      <c r="S186" s="189">
        <v>0</v>
      </c>
      <c r="T186" s="190">
        <f t="shared" si="3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1" t="s">
        <v>146</v>
      </c>
      <c r="AT186" s="191" t="s">
        <v>142</v>
      </c>
      <c r="AU186" s="191" t="s">
        <v>81</v>
      </c>
      <c r="AY186" s="18" t="s">
        <v>141</v>
      </c>
      <c r="BE186" s="192">
        <f t="shared" si="34"/>
        <v>0</v>
      </c>
      <c r="BF186" s="192">
        <f t="shared" si="35"/>
        <v>0</v>
      </c>
      <c r="BG186" s="192">
        <f t="shared" si="36"/>
        <v>0</v>
      </c>
      <c r="BH186" s="192">
        <f t="shared" si="37"/>
        <v>0</v>
      </c>
      <c r="BI186" s="192">
        <f t="shared" si="38"/>
        <v>0</v>
      </c>
      <c r="BJ186" s="18" t="s">
        <v>79</v>
      </c>
      <c r="BK186" s="192">
        <f t="shared" si="39"/>
        <v>0</v>
      </c>
      <c r="BL186" s="18" t="s">
        <v>146</v>
      </c>
      <c r="BM186" s="191" t="s">
        <v>843</v>
      </c>
    </row>
    <row r="187" spans="1:65" s="2" customFormat="1" ht="21.75" customHeight="1">
      <c r="A187" s="32"/>
      <c r="B187" s="33"/>
      <c r="C187" s="181" t="s">
        <v>551</v>
      </c>
      <c r="D187" s="181" t="s">
        <v>142</v>
      </c>
      <c r="E187" s="182" t="s">
        <v>3302</v>
      </c>
      <c r="F187" s="183" t="s">
        <v>3303</v>
      </c>
      <c r="G187" s="184" t="s">
        <v>2307</v>
      </c>
      <c r="H187" s="185">
        <v>1</v>
      </c>
      <c r="I187" s="257"/>
      <c r="J187" s="186">
        <f t="shared" si="30"/>
        <v>0</v>
      </c>
      <c r="K187" s="183" t="s">
        <v>1</v>
      </c>
      <c r="L187" s="37"/>
      <c r="M187" s="187" t="s">
        <v>1</v>
      </c>
      <c r="N187" s="188" t="s">
        <v>36</v>
      </c>
      <c r="O187" s="189">
        <v>0</v>
      </c>
      <c r="P187" s="189">
        <f t="shared" si="31"/>
        <v>0</v>
      </c>
      <c r="Q187" s="189">
        <v>0</v>
      </c>
      <c r="R187" s="189">
        <f t="shared" si="32"/>
        <v>0</v>
      </c>
      <c r="S187" s="189">
        <v>0</v>
      </c>
      <c r="T187" s="190">
        <f t="shared" si="3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1" t="s">
        <v>146</v>
      </c>
      <c r="AT187" s="191" t="s">
        <v>142</v>
      </c>
      <c r="AU187" s="191" t="s">
        <v>81</v>
      </c>
      <c r="AY187" s="18" t="s">
        <v>141</v>
      </c>
      <c r="BE187" s="192">
        <f t="shared" si="34"/>
        <v>0</v>
      </c>
      <c r="BF187" s="192">
        <f t="shared" si="35"/>
        <v>0</v>
      </c>
      <c r="BG187" s="192">
        <f t="shared" si="36"/>
        <v>0</v>
      </c>
      <c r="BH187" s="192">
        <f t="shared" si="37"/>
        <v>0</v>
      </c>
      <c r="BI187" s="192">
        <f t="shared" si="38"/>
        <v>0</v>
      </c>
      <c r="BJ187" s="18" t="s">
        <v>79</v>
      </c>
      <c r="BK187" s="192">
        <f t="shared" si="39"/>
        <v>0</v>
      </c>
      <c r="BL187" s="18" t="s">
        <v>146</v>
      </c>
      <c r="BM187" s="191" t="s">
        <v>862</v>
      </c>
    </row>
    <row r="188" spans="1:65" s="2" customFormat="1" ht="21.75" customHeight="1">
      <c r="A188" s="32"/>
      <c r="B188" s="33"/>
      <c r="C188" s="181" t="s">
        <v>556</v>
      </c>
      <c r="D188" s="181" t="s">
        <v>142</v>
      </c>
      <c r="E188" s="182" t="s">
        <v>3304</v>
      </c>
      <c r="F188" s="183" t="s">
        <v>3305</v>
      </c>
      <c r="G188" s="184" t="s">
        <v>2307</v>
      </c>
      <c r="H188" s="185">
        <v>1</v>
      </c>
      <c r="I188" s="257"/>
      <c r="J188" s="186">
        <f t="shared" si="30"/>
        <v>0</v>
      </c>
      <c r="K188" s="183" t="s">
        <v>1</v>
      </c>
      <c r="L188" s="37"/>
      <c r="M188" s="187" t="s">
        <v>1</v>
      </c>
      <c r="N188" s="188" t="s">
        <v>36</v>
      </c>
      <c r="O188" s="189">
        <v>0</v>
      </c>
      <c r="P188" s="189">
        <f t="shared" si="31"/>
        <v>0</v>
      </c>
      <c r="Q188" s="189">
        <v>0</v>
      </c>
      <c r="R188" s="189">
        <f t="shared" si="32"/>
        <v>0</v>
      </c>
      <c r="S188" s="189">
        <v>0</v>
      </c>
      <c r="T188" s="190">
        <f t="shared" si="3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1" t="s">
        <v>146</v>
      </c>
      <c r="AT188" s="191" t="s">
        <v>142</v>
      </c>
      <c r="AU188" s="191" t="s">
        <v>81</v>
      </c>
      <c r="AY188" s="18" t="s">
        <v>141</v>
      </c>
      <c r="BE188" s="192">
        <f t="shared" si="34"/>
        <v>0</v>
      </c>
      <c r="BF188" s="192">
        <f t="shared" si="35"/>
        <v>0</v>
      </c>
      <c r="BG188" s="192">
        <f t="shared" si="36"/>
        <v>0</v>
      </c>
      <c r="BH188" s="192">
        <f t="shared" si="37"/>
        <v>0</v>
      </c>
      <c r="BI188" s="192">
        <f t="shared" si="38"/>
        <v>0</v>
      </c>
      <c r="BJ188" s="18" t="s">
        <v>79</v>
      </c>
      <c r="BK188" s="192">
        <f t="shared" si="39"/>
        <v>0</v>
      </c>
      <c r="BL188" s="18" t="s">
        <v>146</v>
      </c>
      <c r="BM188" s="191" t="s">
        <v>872</v>
      </c>
    </row>
    <row r="189" spans="1:65" s="2" customFormat="1" ht="16.5" customHeight="1">
      <c r="A189" s="32"/>
      <c r="B189" s="33"/>
      <c r="C189" s="181" t="s">
        <v>562</v>
      </c>
      <c r="D189" s="181" t="s">
        <v>142</v>
      </c>
      <c r="E189" s="182" t="s">
        <v>3306</v>
      </c>
      <c r="F189" s="183" t="s">
        <v>3307</v>
      </c>
      <c r="G189" s="184" t="s">
        <v>2307</v>
      </c>
      <c r="H189" s="185">
        <v>1</v>
      </c>
      <c r="I189" s="257"/>
      <c r="J189" s="186">
        <f t="shared" si="30"/>
        <v>0</v>
      </c>
      <c r="K189" s="183" t="s">
        <v>1</v>
      </c>
      <c r="L189" s="37"/>
      <c r="M189" s="187" t="s">
        <v>1</v>
      </c>
      <c r="N189" s="188" t="s">
        <v>36</v>
      </c>
      <c r="O189" s="189">
        <v>0</v>
      </c>
      <c r="P189" s="189">
        <f t="shared" si="31"/>
        <v>0</v>
      </c>
      <c r="Q189" s="189">
        <v>0</v>
      </c>
      <c r="R189" s="189">
        <f t="shared" si="32"/>
        <v>0</v>
      </c>
      <c r="S189" s="189">
        <v>0</v>
      </c>
      <c r="T189" s="190">
        <f t="shared" si="3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1" t="s">
        <v>146</v>
      </c>
      <c r="AT189" s="191" t="s">
        <v>142</v>
      </c>
      <c r="AU189" s="191" t="s">
        <v>81</v>
      </c>
      <c r="AY189" s="18" t="s">
        <v>141</v>
      </c>
      <c r="BE189" s="192">
        <f t="shared" si="34"/>
        <v>0</v>
      </c>
      <c r="BF189" s="192">
        <f t="shared" si="35"/>
        <v>0</v>
      </c>
      <c r="BG189" s="192">
        <f t="shared" si="36"/>
        <v>0</v>
      </c>
      <c r="BH189" s="192">
        <f t="shared" si="37"/>
        <v>0</v>
      </c>
      <c r="BI189" s="192">
        <f t="shared" si="38"/>
        <v>0</v>
      </c>
      <c r="BJ189" s="18" t="s">
        <v>79</v>
      </c>
      <c r="BK189" s="192">
        <f t="shared" si="39"/>
        <v>0</v>
      </c>
      <c r="BL189" s="18" t="s">
        <v>146</v>
      </c>
      <c r="BM189" s="191" t="s">
        <v>908</v>
      </c>
    </row>
    <row r="190" spans="1:65" s="2" customFormat="1" ht="16.5" customHeight="1">
      <c r="A190" s="32"/>
      <c r="B190" s="33"/>
      <c r="C190" s="181" t="s">
        <v>566</v>
      </c>
      <c r="D190" s="181" t="s">
        <v>142</v>
      </c>
      <c r="E190" s="182" t="s">
        <v>3308</v>
      </c>
      <c r="F190" s="183" t="s">
        <v>3309</v>
      </c>
      <c r="G190" s="184" t="s">
        <v>2307</v>
      </c>
      <c r="H190" s="185">
        <v>1</v>
      </c>
      <c r="I190" s="257"/>
      <c r="J190" s="186">
        <f t="shared" si="30"/>
        <v>0</v>
      </c>
      <c r="K190" s="183" t="s">
        <v>1</v>
      </c>
      <c r="L190" s="37"/>
      <c r="M190" s="187" t="s">
        <v>1</v>
      </c>
      <c r="N190" s="188" t="s">
        <v>36</v>
      </c>
      <c r="O190" s="189">
        <v>0</v>
      </c>
      <c r="P190" s="189">
        <f t="shared" si="31"/>
        <v>0</v>
      </c>
      <c r="Q190" s="189">
        <v>0</v>
      </c>
      <c r="R190" s="189">
        <f t="shared" si="32"/>
        <v>0</v>
      </c>
      <c r="S190" s="189">
        <v>0</v>
      </c>
      <c r="T190" s="190">
        <f t="shared" si="3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1" t="s">
        <v>146</v>
      </c>
      <c r="AT190" s="191" t="s">
        <v>142</v>
      </c>
      <c r="AU190" s="191" t="s">
        <v>81</v>
      </c>
      <c r="AY190" s="18" t="s">
        <v>141</v>
      </c>
      <c r="BE190" s="192">
        <f t="shared" si="34"/>
        <v>0</v>
      </c>
      <c r="BF190" s="192">
        <f t="shared" si="35"/>
        <v>0</v>
      </c>
      <c r="BG190" s="192">
        <f t="shared" si="36"/>
        <v>0</v>
      </c>
      <c r="BH190" s="192">
        <f t="shared" si="37"/>
        <v>0</v>
      </c>
      <c r="BI190" s="192">
        <f t="shared" si="38"/>
        <v>0</v>
      </c>
      <c r="BJ190" s="18" t="s">
        <v>79</v>
      </c>
      <c r="BK190" s="192">
        <f t="shared" si="39"/>
        <v>0</v>
      </c>
      <c r="BL190" s="18" t="s">
        <v>146</v>
      </c>
      <c r="BM190" s="191" t="s">
        <v>930</v>
      </c>
    </row>
    <row r="191" spans="1:65" s="2" customFormat="1" ht="33" customHeight="1">
      <c r="A191" s="32"/>
      <c r="B191" s="33"/>
      <c r="C191" s="181" t="s">
        <v>573</v>
      </c>
      <c r="D191" s="181" t="s">
        <v>142</v>
      </c>
      <c r="E191" s="182" t="s">
        <v>3310</v>
      </c>
      <c r="F191" s="183" t="s">
        <v>3177</v>
      </c>
      <c r="G191" s="184" t="s">
        <v>2307</v>
      </c>
      <c r="H191" s="185">
        <v>1</v>
      </c>
      <c r="I191" s="257"/>
      <c r="J191" s="186">
        <f t="shared" si="30"/>
        <v>0</v>
      </c>
      <c r="K191" s="183" t="s">
        <v>1</v>
      </c>
      <c r="L191" s="37"/>
      <c r="M191" s="187" t="s">
        <v>1</v>
      </c>
      <c r="N191" s="188" t="s">
        <v>36</v>
      </c>
      <c r="O191" s="189">
        <v>0</v>
      </c>
      <c r="P191" s="189">
        <f t="shared" si="31"/>
        <v>0</v>
      </c>
      <c r="Q191" s="189">
        <v>0</v>
      </c>
      <c r="R191" s="189">
        <f t="shared" si="32"/>
        <v>0</v>
      </c>
      <c r="S191" s="189">
        <v>0</v>
      </c>
      <c r="T191" s="190">
        <f t="shared" si="3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1" t="s">
        <v>146</v>
      </c>
      <c r="AT191" s="191" t="s">
        <v>142</v>
      </c>
      <c r="AU191" s="191" t="s">
        <v>81</v>
      </c>
      <c r="AY191" s="18" t="s">
        <v>141</v>
      </c>
      <c r="BE191" s="192">
        <f t="shared" si="34"/>
        <v>0</v>
      </c>
      <c r="BF191" s="192">
        <f t="shared" si="35"/>
        <v>0</v>
      </c>
      <c r="BG191" s="192">
        <f t="shared" si="36"/>
        <v>0</v>
      </c>
      <c r="BH191" s="192">
        <f t="shared" si="37"/>
        <v>0</v>
      </c>
      <c r="BI191" s="192">
        <f t="shared" si="38"/>
        <v>0</v>
      </c>
      <c r="BJ191" s="18" t="s">
        <v>79</v>
      </c>
      <c r="BK191" s="192">
        <f t="shared" si="39"/>
        <v>0</v>
      </c>
      <c r="BL191" s="18" t="s">
        <v>146</v>
      </c>
      <c r="BM191" s="191" t="s">
        <v>941</v>
      </c>
    </row>
    <row r="192" spans="1:65" s="2" customFormat="1" ht="16.5" customHeight="1">
      <c r="A192" s="32"/>
      <c r="B192" s="33"/>
      <c r="C192" s="181" t="s">
        <v>577</v>
      </c>
      <c r="D192" s="181" t="s">
        <v>142</v>
      </c>
      <c r="E192" s="182" t="s">
        <v>3311</v>
      </c>
      <c r="F192" s="183" t="s">
        <v>3312</v>
      </c>
      <c r="G192" s="184" t="s">
        <v>2307</v>
      </c>
      <c r="H192" s="185">
        <v>1</v>
      </c>
      <c r="I192" s="257"/>
      <c r="J192" s="186">
        <f t="shared" si="30"/>
        <v>0</v>
      </c>
      <c r="K192" s="183" t="s">
        <v>1</v>
      </c>
      <c r="L192" s="37"/>
      <c r="M192" s="215" t="s">
        <v>1</v>
      </c>
      <c r="N192" s="216" t="s">
        <v>36</v>
      </c>
      <c r="O192" s="217">
        <v>0</v>
      </c>
      <c r="P192" s="217">
        <f t="shared" si="31"/>
        <v>0</v>
      </c>
      <c r="Q192" s="217">
        <v>0</v>
      </c>
      <c r="R192" s="217">
        <f t="shared" si="32"/>
        <v>0</v>
      </c>
      <c r="S192" s="217">
        <v>0</v>
      </c>
      <c r="T192" s="218">
        <f t="shared" si="3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1" t="s">
        <v>146</v>
      </c>
      <c r="AT192" s="191" t="s">
        <v>142</v>
      </c>
      <c r="AU192" s="191" t="s">
        <v>81</v>
      </c>
      <c r="AY192" s="18" t="s">
        <v>141</v>
      </c>
      <c r="BE192" s="192">
        <f t="shared" si="34"/>
        <v>0</v>
      </c>
      <c r="BF192" s="192">
        <f t="shared" si="35"/>
        <v>0</v>
      </c>
      <c r="BG192" s="192">
        <f t="shared" si="36"/>
        <v>0</v>
      </c>
      <c r="BH192" s="192">
        <f t="shared" si="37"/>
        <v>0</v>
      </c>
      <c r="BI192" s="192">
        <f t="shared" si="38"/>
        <v>0</v>
      </c>
      <c r="BJ192" s="18" t="s">
        <v>79</v>
      </c>
      <c r="BK192" s="192">
        <f t="shared" si="39"/>
        <v>0</v>
      </c>
      <c r="BL192" s="18" t="s">
        <v>146</v>
      </c>
      <c r="BM192" s="191" t="s">
        <v>959</v>
      </c>
    </row>
    <row r="193" spans="1:31" s="2" customFormat="1" ht="6.95" customHeight="1">
      <c r="A193" s="3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37"/>
      <c r="M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</row>
  </sheetData>
  <autoFilter ref="C125:K192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M174"/>
  <sheetViews>
    <sheetView showGridLines="0" topLeftCell="F151" zoomScale="85" zoomScaleNormal="85" workbookViewId="0">
      <selection activeCell="F186" sqref="F18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3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80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117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ROUND((SUM(BE120:BE173)),  2)</f>
        <v>0</v>
      </c>
      <c r="G33" s="32"/>
      <c r="H33" s="32"/>
      <c r="I33" s="122">
        <v>0.21</v>
      </c>
      <c r="J33" s="121">
        <f>ROUND(((SUM(BE120:BE173))*I33),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ROUND((SUM(BF120:BF173)),  2)</f>
        <v>0</v>
      </c>
      <c r="G34" s="32"/>
      <c r="H34" s="32"/>
      <c r="I34" s="122">
        <v>0.15</v>
      </c>
      <c r="J34" s="121">
        <f>ROUND(((SUM(BF120:BF173))*I34),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ROUND((SUM(BG120:BG173)),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ROUND((SUM(BH120:BH173)),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ROUND((SUM(BI120:BI173)),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00 - Ostatní a vedlejší náklady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123</v>
      </c>
      <c r="E97" s="148"/>
      <c r="F97" s="148"/>
      <c r="G97" s="148"/>
      <c r="H97" s="148"/>
      <c r="I97" s="148"/>
      <c r="J97" s="149">
        <f>J121</f>
        <v>0</v>
      </c>
      <c r="K97" s="146"/>
      <c r="L97" s="150"/>
    </row>
    <row r="98" spans="1:31" s="9" customFormat="1" ht="24.95" customHeight="1">
      <c r="B98" s="145"/>
      <c r="C98" s="146"/>
      <c r="D98" s="147" t="s">
        <v>124</v>
      </c>
      <c r="E98" s="148"/>
      <c r="F98" s="148"/>
      <c r="G98" s="148"/>
      <c r="H98" s="148"/>
      <c r="I98" s="148"/>
      <c r="J98" s="149">
        <f>J130</f>
        <v>0</v>
      </c>
      <c r="K98" s="146"/>
      <c r="L98" s="150"/>
    </row>
    <row r="99" spans="1:31" s="9" customFormat="1" ht="24.95" customHeight="1">
      <c r="B99" s="145"/>
      <c r="C99" s="146"/>
      <c r="D99" s="147" t="s">
        <v>125</v>
      </c>
      <c r="E99" s="148"/>
      <c r="F99" s="148"/>
      <c r="G99" s="148"/>
      <c r="H99" s="148"/>
      <c r="I99" s="148"/>
      <c r="J99" s="149">
        <f>J169</f>
        <v>0</v>
      </c>
      <c r="K99" s="146"/>
      <c r="L99" s="150"/>
    </row>
    <row r="100" spans="1:31" s="10" customFormat="1" ht="19.899999999999999" customHeight="1">
      <c r="B100" s="151"/>
      <c r="C100" s="152"/>
      <c r="D100" s="153" t="s">
        <v>126</v>
      </c>
      <c r="E100" s="154"/>
      <c r="F100" s="154"/>
      <c r="G100" s="154"/>
      <c r="H100" s="154"/>
      <c r="I100" s="154"/>
      <c r="J100" s="155">
        <f>J170</f>
        <v>0</v>
      </c>
      <c r="K100" s="152"/>
      <c r="L100" s="156"/>
    </row>
    <row r="101" spans="1:31" s="2" customFormat="1" ht="21.7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>
      <c r="A102" s="3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4" t="s">
        <v>127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9" t="s">
        <v>14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10" t="str">
        <f>E7</f>
        <v>VD Hněvkovice - rozšíření provozní budovy</v>
      </c>
      <c r="F110" s="311"/>
      <c r="G110" s="311"/>
      <c r="H110" s="311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9" t="s">
        <v>116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302" t="str">
        <f>E9</f>
        <v>00 - Ostatní a vedlejší náklady</v>
      </c>
      <c r="F112" s="309"/>
      <c r="G112" s="309"/>
      <c r="H112" s="309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9" t="s">
        <v>17</v>
      </c>
      <c r="D114" s="34"/>
      <c r="E114" s="34"/>
      <c r="F114" s="27" t="str">
        <f>F12</f>
        <v xml:space="preserve"> </v>
      </c>
      <c r="G114" s="34"/>
      <c r="H114" s="34"/>
      <c r="I114" s="29" t="s">
        <v>19</v>
      </c>
      <c r="J114" s="64" t="str">
        <f>IF(J12="","",J12)</f>
        <v>prosinec 2019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9" t="s">
        <v>20</v>
      </c>
      <c r="D116" s="34"/>
      <c r="E116" s="34"/>
      <c r="F116" s="27" t="str">
        <f>E15</f>
        <v xml:space="preserve"> </v>
      </c>
      <c r="G116" s="34"/>
      <c r="H116" s="34"/>
      <c r="I116" s="29" t="s">
        <v>24</v>
      </c>
      <c r="J116" s="30" t="str">
        <f>E21</f>
        <v>Ing. Filip Duda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5.7" customHeight="1">
      <c r="A117" s="32"/>
      <c r="B117" s="33"/>
      <c r="C117" s="29" t="s">
        <v>23</v>
      </c>
      <c r="D117" s="34"/>
      <c r="E117" s="34"/>
      <c r="F117" s="27" t="str">
        <f>IF(E18="","",E18)</f>
        <v xml:space="preserve"> </v>
      </c>
      <c r="G117" s="34"/>
      <c r="H117" s="34"/>
      <c r="I117" s="29" t="s">
        <v>27</v>
      </c>
      <c r="J117" s="30" t="str">
        <f>E24</f>
        <v>Filip Šimek www.rozp.cz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57"/>
      <c r="B119" s="158"/>
      <c r="C119" s="159" t="s">
        <v>128</v>
      </c>
      <c r="D119" s="160" t="s">
        <v>56</v>
      </c>
      <c r="E119" s="160" t="s">
        <v>52</v>
      </c>
      <c r="F119" s="160" t="s">
        <v>53</v>
      </c>
      <c r="G119" s="160" t="s">
        <v>129</v>
      </c>
      <c r="H119" s="160" t="s">
        <v>130</v>
      </c>
      <c r="I119" s="160" t="s">
        <v>131</v>
      </c>
      <c r="J119" s="160" t="s">
        <v>120</v>
      </c>
      <c r="K119" s="161" t="s">
        <v>132</v>
      </c>
      <c r="L119" s="162"/>
      <c r="M119" s="73" t="s">
        <v>1</v>
      </c>
      <c r="N119" s="74" t="s">
        <v>35</v>
      </c>
      <c r="O119" s="74" t="s">
        <v>133</v>
      </c>
      <c r="P119" s="74" t="s">
        <v>134</v>
      </c>
      <c r="Q119" s="74" t="s">
        <v>135</v>
      </c>
      <c r="R119" s="74" t="s">
        <v>136</v>
      </c>
      <c r="S119" s="74" t="s">
        <v>137</v>
      </c>
      <c r="T119" s="75" t="s">
        <v>138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2"/>
      <c r="B120" s="33"/>
      <c r="C120" s="80" t="s">
        <v>139</v>
      </c>
      <c r="D120" s="34"/>
      <c r="E120" s="34"/>
      <c r="F120" s="34"/>
      <c r="G120" s="34"/>
      <c r="H120" s="34"/>
      <c r="I120" s="34"/>
      <c r="J120" s="163">
        <f>BK120</f>
        <v>0</v>
      </c>
      <c r="K120" s="34"/>
      <c r="L120" s="37"/>
      <c r="M120" s="76"/>
      <c r="N120" s="164"/>
      <c r="O120" s="77"/>
      <c r="P120" s="165">
        <f>P121+P130+P169</f>
        <v>0</v>
      </c>
      <c r="Q120" s="77"/>
      <c r="R120" s="165">
        <f>R121+R130+R169</f>
        <v>0</v>
      </c>
      <c r="S120" s="77"/>
      <c r="T120" s="166">
        <f>T121+T130+T169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8" t="s">
        <v>70</v>
      </c>
      <c r="AU120" s="18" t="s">
        <v>122</v>
      </c>
      <c r="BK120" s="167">
        <f>BK121+BK130+BK169</f>
        <v>0</v>
      </c>
    </row>
    <row r="121" spans="1:65" s="12" customFormat="1" ht="25.9" customHeight="1">
      <c r="B121" s="168"/>
      <c r="C121" s="169"/>
      <c r="D121" s="170" t="s">
        <v>70</v>
      </c>
      <c r="E121" s="171" t="s">
        <v>79</v>
      </c>
      <c r="F121" s="171" t="s">
        <v>140</v>
      </c>
      <c r="G121" s="169"/>
      <c r="H121" s="169"/>
      <c r="I121" s="169"/>
      <c r="J121" s="172">
        <f>BK121</f>
        <v>0</v>
      </c>
      <c r="K121" s="169"/>
      <c r="L121" s="173"/>
      <c r="M121" s="174"/>
      <c r="N121" s="175"/>
      <c r="O121" s="175"/>
      <c r="P121" s="176">
        <f>SUM(P122:P129)</f>
        <v>0</v>
      </c>
      <c r="Q121" s="175"/>
      <c r="R121" s="176">
        <f>SUM(R122:R129)</f>
        <v>0</v>
      </c>
      <c r="S121" s="175"/>
      <c r="T121" s="177">
        <f>SUM(T122:T129)</f>
        <v>0</v>
      </c>
      <c r="AR121" s="178" t="s">
        <v>79</v>
      </c>
      <c r="AT121" s="179" t="s">
        <v>70</v>
      </c>
      <c r="AU121" s="179" t="s">
        <v>71</v>
      </c>
      <c r="AY121" s="178" t="s">
        <v>141</v>
      </c>
      <c r="BK121" s="180">
        <f>SUM(BK122:BK129)</f>
        <v>0</v>
      </c>
    </row>
    <row r="122" spans="1:65" s="2" customFormat="1" ht="21.75" customHeight="1">
      <c r="A122" s="32"/>
      <c r="B122" s="33"/>
      <c r="C122" s="181" t="s">
        <v>79</v>
      </c>
      <c r="D122" s="181" t="s">
        <v>142</v>
      </c>
      <c r="E122" s="182" t="s">
        <v>143</v>
      </c>
      <c r="F122" s="183" t="s">
        <v>144</v>
      </c>
      <c r="G122" s="184" t="s">
        <v>145</v>
      </c>
      <c r="H122" s="185">
        <v>1</v>
      </c>
      <c r="I122" s="257"/>
      <c r="J122" s="186">
        <f>ROUND(I122*H122,2)</f>
        <v>0</v>
      </c>
      <c r="K122" s="183" t="s">
        <v>1</v>
      </c>
      <c r="L122" s="37"/>
      <c r="M122" s="187" t="s">
        <v>1</v>
      </c>
      <c r="N122" s="188" t="s">
        <v>36</v>
      </c>
      <c r="O122" s="189">
        <v>0</v>
      </c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1" t="s">
        <v>146</v>
      </c>
      <c r="AT122" s="191" t="s">
        <v>142</v>
      </c>
      <c r="AU122" s="191" t="s">
        <v>79</v>
      </c>
      <c r="AY122" s="18" t="s">
        <v>141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8" t="s">
        <v>79</v>
      </c>
      <c r="BK122" s="192">
        <f>ROUND(I122*H122,2)</f>
        <v>0</v>
      </c>
      <c r="BL122" s="18" t="s">
        <v>146</v>
      </c>
      <c r="BM122" s="191" t="s">
        <v>81</v>
      </c>
    </row>
    <row r="123" spans="1:65" s="13" customFormat="1" ht="33.75">
      <c r="B123" s="193"/>
      <c r="C123" s="194"/>
      <c r="D123" s="195" t="s">
        <v>147</v>
      </c>
      <c r="E123" s="196" t="s">
        <v>1</v>
      </c>
      <c r="F123" s="197" t="s">
        <v>148</v>
      </c>
      <c r="G123" s="194"/>
      <c r="H123" s="196" t="s">
        <v>1</v>
      </c>
      <c r="I123" s="194"/>
      <c r="J123" s="194"/>
      <c r="K123" s="194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147</v>
      </c>
      <c r="AU123" s="202" t="s">
        <v>79</v>
      </c>
      <c r="AV123" s="13" t="s">
        <v>79</v>
      </c>
      <c r="AW123" s="13" t="s">
        <v>26</v>
      </c>
      <c r="AX123" s="13" t="s">
        <v>71</v>
      </c>
      <c r="AY123" s="202" t="s">
        <v>141</v>
      </c>
    </row>
    <row r="124" spans="1:65" s="13" customFormat="1" ht="33.75">
      <c r="B124" s="193"/>
      <c r="C124" s="194"/>
      <c r="D124" s="195" t="s">
        <v>147</v>
      </c>
      <c r="E124" s="196" t="s">
        <v>1</v>
      </c>
      <c r="F124" s="197" t="s">
        <v>149</v>
      </c>
      <c r="G124" s="194"/>
      <c r="H124" s="196" t="s">
        <v>1</v>
      </c>
      <c r="I124" s="194"/>
      <c r="J124" s="194"/>
      <c r="K124" s="194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147</v>
      </c>
      <c r="AU124" s="202" t="s">
        <v>79</v>
      </c>
      <c r="AV124" s="13" t="s">
        <v>79</v>
      </c>
      <c r="AW124" s="13" t="s">
        <v>26</v>
      </c>
      <c r="AX124" s="13" t="s">
        <v>71</v>
      </c>
      <c r="AY124" s="202" t="s">
        <v>141</v>
      </c>
    </row>
    <row r="125" spans="1:65" s="13" customFormat="1">
      <c r="B125" s="193"/>
      <c r="C125" s="194"/>
      <c r="D125" s="195" t="s">
        <v>147</v>
      </c>
      <c r="E125" s="196" t="s">
        <v>1</v>
      </c>
      <c r="F125" s="197" t="s">
        <v>150</v>
      </c>
      <c r="G125" s="194"/>
      <c r="H125" s="196" t="s">
        <v>1</v>
      </c>
      <c r="I125" s="194"/>
      <c r="J125" s="194"/>
      <c r="K125" s="194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147</v>
      </c>
      <c r="AU125" s="202" t="s">
        <v>79</v>
      </c>
      <c r="AV125" s="13" t="s">
        <v>79</v>
      </c>
      <c r="AW125" s="13" t="s">
        <v>26</v>
      </c>
      <c r="AX125" s="13" t="s">
        <v>71</v>
      </c>
      <c r="AY125" s="202" t="s">
        <v>141</v>
      </c>
    </row>
    <row r="126" spans="1:65" s="14" customFormat="1">
      <c r="B126" s="203"/>
      <c r="C126" s="204"/>
      <c r="D126" s="195" t="s">
        <v>147</v>
      </c>
      <c r="E126" s="205" t="s">
        <v>1</v>
      </c>
      <c r="F126" s="206" t="s">
        <v>79</v>
      </c>
      <c r="G126" s="204"/>
      <c r="H126" s="207">
        <v>1</v>
      </c>
      <c r="I126" s="204"/>
      <c r="J126" s="204"/>
      <c r="K126" s="204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147</v>
      </c>
      <c r="AU126" s="212" t="s">
        <v>79</v>
      </c>
      <c r="AV126" s="14" t="s">
        <v>81</v>
      </c>
      <c r="AW126" s="14" t="s">
        <v>26</v>
      </c>
      <c r="AX126" s="14" t="s">
        <v>79</v>
      </c>
      <c r="AY126" s="212" t="s">
        <v>141</v>
      </c>
    </row>
    <row r="127" spans="1:65" s="2" customFormat="1" ht="21.75" customHeight="1">
      <c r="A127" s="32"/>
      <c r="B127" s="33"/>
      <c r="C127" s="181" t="s">
        <v>81</v>
      </c>
      <c r="D127" s="181" t="s">
        <v>142</v>
      </c>
      <c r="E127" s="182" t="s">
        <v>151</v>
      </c>
      <c r="F127" s="183" t="s">
        <v>152</v>
      </c>
      <c r="G127" s="184" t="s">
        <v>145</v>
      </c>
      <c r="H127" s="185">
        <v>1</v>
      </c>
      <c r="I127" s="257"/>
      <c r="J127" s="186">
        <f>ROUND(I127*H127,2)</f>
        <v>0</v>
      </c>
      <c r="K127" s="183" t="s">
        <v>1</v>
      </c>
      <c r="L127" s="37"/>
      <c r="M127" s="187" t="s">
        <v>1</v>
      </c>
      <c r="N127" s="188" t="s">
        <v>36</v>
      </c>
      <c r="O127" s="189">
        <v>0</v>
      </c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1" t="s">
        <v>146</v>
      </c>
      <c r="AT127" s="191" t="s">
        <v>142</v>
      </c>
      <c r="AU127" s="191" t="s">
        <v>79</v>
      </c>
      <c r="AY127" s="18" t="s">
        <v>141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79</v>
      </c>
      <c r="BK127" s="192">
        <f>ROUND(I127*H127,2)</f>
        <v>0</v>
      </c>
      <c r="BL127" s="18" t="s">
        <v>146</v>
      </c>
      <c r="BM127" s="191" t="s">
        <v>146</v>
      </c>
    </row>
    <row r="128" spans="1:65" s="2" customFormat="1" ht="21.75" customHeight="1">
      <c r="A128" s="32"/>
      <c r="B128" s="33"/>
      <c r="C128" s="181" t="s">
        <v>153</v>
      </c>
      <c r="D128" s="181" t="s">
        <v>142</v>
      </c>
      <c r="E128" s="182" t="s">
        <v>154</v>
      </c>
      <c r="F128" s="183" t="s">
        <v>155</v>
      </c>
      <c r="G128" s="184" t="s">
        <v>145</v>
      </c>
      <c r="H128" s="185">
        <v>1</v>
      </c>
      <c r="I128" s="257"/>
      <c r="J128" s="186">
        <f>ROUND(I128*H128,2)</f>
        <v>0</v>
      </c>
      <c r="K128" s="183" t="s">
        <v>1</v>
      </c>
      <c r="L128" s="37"/>
      <c r="M128" s="187" t="s">
        <v>1</v>
      </c>
      <c r="N128" s="188" t="s">
        <v>36</v>
      </c>
      <c r="O128" s="189">
        <v>0</v>
      </c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1" t="s">
        <v>146</v>
      </c>
      <c r="AT128" s="191" t="s">
        <v>142</v>
      </c>
      <c r="AU128" s="191" t="s">
        <v>79</v>
      </c>
      <c r="AY128" s="18" t="s">
        <v>141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79</v>
      </c>
      <c r="BK128" s="192">
        <f>ROUND(I128*H128,2)</f>
        <v>0</v>
      </c>
      <c r="BL128" s="18" t="s">
        <v>146</v>
      </c>
      <c r="BM128" s="191" t="s">
        <v>156</v>
      </c>
    </row>
    <row r="129" spans="1:65" s="2" customFormat="1" ht="21.75" customHeight="1">
      <c r="A129" s="32"/>
      <c r="B129" s="33"/>
      <c r="C129" s="181" t="s">
        <v>146</v>
      </c>
      <c r="D129" s="181" t="s">
        <v>142</v>
      </c>
      <c r="E129" s="182" t="s">
        <v>157</v>
      </c>
      <c r="F129" s="183" t="s">
        <v>158</v>
      </c>
      <c r="G129" s="184" t="s">
        <v>145</v>
      </c>
      <c r="H129" s="185">
        <v>1</v>
      </c>
      <c r="I129" s="257"/>
      <c r="J129" s="186">
        <f>ROUND(I129*H129,2)</f>
        <v>0</v>
      </c>
      <c r="K129" s="183" t="s">
        <v>1</v>
      </c>
      <c r="L129" s="37"/>
      <c r="M129" s="187" t="s">
        <v>1</v>
      </c>
      <c r="N129" s="188" t="s">
        <v>36</v>
      </c>
      <c r="O129" s="189">
        <v>0</v>
      </c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1" t="s">
        <v>146</v>
      </c>
      <c r="AT129" s="191" t="s">
        <v>142</v>
      </c>
      <c r="AU129" s="191" t="s">
        <v>79</v>
      </c>
      <c r="AY129" s="18" t="s">
        <v>141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79</v>
      </c>
      <c r="BK129" s="192">
        <f>ROUND(I129*H129,2)</f>
        <v>0</v>
      </c>
      <c r="BL129" s="18" t="s">
        <v>146</v>
      </c>
      <c r="BM129" s="191" t="s">
        <v>159</v>
      </c>
    </row>
    <row r="130" spans="1:65" s="12" customFormat="1" ht="25.9" customHeight="1">
      <c r="B130" s="168"/>
      <c r="C130" s="169"/>
      <c r="D130" s="170" t="s">
        <v>70</v>
      </c>
      <c r="E130" s="171" t="s">
        <v>81</v>
      </c>
      <c r="F130" s="171" t="s">
        <v>160</v>
      </c>
      <c r="G130" s="169"/>
      <c r="H130" s="169"/>
      <c r="I130" s="169"/>
      <c r="J130" s="172">
        <f>BK130</f>
        <v>0</v>
      </c>
      <c r="K130" s="169"/>
      <c r="L130" s="173"/>
      <c r="M130" s="174"/>
      <c r="N130" s="175"/>
      <c r="O130" s="175"/>
      <c r="P130" s="176">
        <f>SUM(P131:P168)</f>
        <v>0</v>
      </c>
      <c r="Q130" s="175"/>
      <c r="R130" s="176">
        <f>SUM(R131:R168)</f>
        <v>0</v>
      </c>
      <c r="S130" s="175"/>
      <c r="T130" s="177">
        <f>SUM(T131:T168)</f>
        <v>0</v>
      </c>
      <c r="AR130" s="178" t="s">
        <v>79</v>
      </c>
      <c r="AT130" s="179" t="s">
        <v>70</v>
      </c>
      <c r="AU130" s="179" t="s">
        <v>71</v>
      </c>
      <c r="AY130" s="178" t="s">
        <v>141</v>
      </c>
      <c r="BK130" s="180">
        <f>SUM(BK131:BK168)</f>
        <v>0</v>
      </c>
    </row>
    <row r="131" spans="1:65" s="2" customFormat="1" ht="16.5" customHeight="1">
      <c r="A131" s="32"/>
      <c r="B131" s="33"/>
      <c r="C131" s="181" t="s">
        <v>161</v>
      </c>
      <c r="D131" s="181" t="s">
        <v>142</v>
      </c>
      <c r="E131" s="182" t="s">
        <v>162</v>
      </c>
      <c r="F131" s="183" t="s">
        <v>163</v>
      </c>
      <c r="G131" s="184" t="s">
        <v>145</v>
      </c>
      <c r="H131" s="185">
        <v>1</v>
      </c>
      <c r="I131" s="257"/>
      <c r="J131" s="186">
        <f>ROUND(I131*H131,2)</f>
        <v>0</v>
      </c>
      <c r="K131" s="183" t="s">
        <v>1</v>
      </c>
      <c r="L131" s="37"/>
      <c r="M131" s="187" t="s">
        <v>1</v>
      </c>
      <c r="N131" s="188" t="s">
        <v>36</v>
      </c>
      <c r="O131" s="189">
        <v>0</v>
      </c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1" t="s">
        <v>146</v>
      </c>
      <c r="AT131" s="191" t="s">
        <v>142</v>
      </c>
      <c r="AU131" s="191" t="s">
        <v>79</v>
      </c>
      <c r="AY131" s="18" t="s">
        <v>141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79</v>
      </c>
      <c r="BK131" s="192">
        <f>ROUND(I131*H131,2)</f>
        <v>0</v>
      </c>
      <c r="BL131" s="18" t="s">
        <v>146</v>
      </c>
      <c r="BM131" s="191" t="s">
        <v>112</v>
      </c>
    </row>
    <row r="132" spans="1:65" s="13" customFormat="1" ht="33.75">
      <c r="B132" s="193"/>
      <c r="C132" s="194"/>
      <c r="D132" s="195" t="s">
        <v>147</v>
      </c>
      <c r="E132" s="196" t="s">
        <v>1</v>
      </c>
      <c r="F132" s="197" t="s">
        <v>164</v>
      </c>
      <c r="G132" s="194"/>
      <c r="H132" s="196" t="s">
        <v>1</v>
      </c>
      <c r="I132" s="194"/>
      <c r="J132" s="194"/>
      <c r="K132" s="194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147</v>
      </c>
      <c r="AU132" s="202" t="s">
        <v>79</v>
      </c>
      <c r="AV132" s="13" t="s">
        <v>79</v>
      </c>
      <c r="AW132" s="13" t="s">
        <v>26</v>
      </c>
      <c r="AX132" s="13" t="s">
        <v>71</v>
      </c>
      <c r="AY132" s="202" t="s">
        <v>141</v>
      </c>
    </row>
    <row r="133" spans="1:65" s="13" customFormat="1" ht="33.75">
      <c r="B133" s="193"/>
      <c r="C133" s="194"/>
      <c r="D133" s="195" t="s">
        <v>147</v>
      </c>
      <c r="E133" s="196" t="s">
        <v>1</v>
      </c>
      <c r="F133" s="197" t="s">
        <v>165</v>
      </c>
      <c r="G133" s="194"/>
      <c r="H133" s="196" t="s">
        <v>1</v>
      </c>
      <c r="I133" s="194"/>
      <c r="J133" s="194"/>
      <c r="K133" s="194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147</v>
      </c>
      <c r="AU133" s="202" t="s">
        <v>79</v>
      </c>
      <c r="AV133" s="13" t="s">
        <v>79</v>
      </c>
      <c r="AW133" s="13" t="s">
        <v>26</v>
      </c>
      <c r="AX133" s="13" t="s">
        <v>71</v>
      </c>
      <c r="AY133" s="202" t="s">
        <v>141</v>
      </c>
    </row>
    <row r="134" spans="1:65" s="13" customFormat="1" ht="22.5">
      <c r="B134" s="193"/>
      <c r="C134" s="194"/>
      <c r="D134" s="195" t="s">
        <v>147</v>
      </c>
      <c r="E134" s="196" t="s">
        <v>1</v>
      </c>
      <c r="F134" s="197" t="s">
        <v>166</v>
      </c>
      <c r="G134" s="194"/>
      <c r="H134" s="196" t="s">
        <v>1</v>
      </c>
      <c r="I134" s="194"/>
      <c r="J134" s="194"/>
      <c r="K134" s="194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147</v>
      </c>
      <c r="AU134" s="202" t="s">
        <v>79</v>
      </c>
      <c r="AV134" s="13" t="s">
        <v>79</v>
      </c>
      <c r="AW134" s="13" t="s">
        <v>26</v>
      </c>
      <c r="AX134" s="13" t="s">
        <v>71</v>
      </c>
      <c r="AY134" s="202" t="s">
        <v>141</v>
      </c>
    </row>
    <row r="135" spans="1:65" s="14" customFormat="1">
      <c r="B135" s="203"/>
      <c r="C135" s="204"/>
      <c r="D135" s="195" t="s">
        <v>147</v>
      </c>
      <c r="E135" s="205" t="s">
        <v>1</v>
      </c>
      <c r="F135" s="206" t="s">
        <v>79</v>
      </c>
      <c r="G135" s="204"/>
      <c r="H135" s="207">
        <v>1</v>
      </c>
      <c r="I135" s="204"/>
      <c r="J135" s="204"/>
      <c r="K135" s="204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147</v>
      </c>
      <c r="AU135" s="212" t="s">
        <v>79</v>
      </c>
      <c r="AV135" s="14" t="s">
        <v>81</v>
      </c>
      <c r="AW135" s="14" t="s">
        <v>26</v>
      </c>
      <c r="AX135" s="14" t="s">
        <v>79</v>
      </c>
      <c r="AY135" s="212" t="s">
        <v>141</v>
      </c>
    </row>
    <row r="136" spans="1:65" s="2" customFormat="1" ht="16.5" customHeight="1">
      <c r="A136" s="32"/>
      <c r="B136" s="33"/>
      <c r="C136" s="181" t="s">
        <v>156</v>
      </c>
      <c r="D136" s="181" t="s">
        <v>142</v>
      </c>
      <c r="E136" s="182" t="s">
        <v>167</v>
      </c>
      <c r="F136" s="183" t="s">
        <v>168</v>
      </c>
      <c r="G136" s="184" t="s">
        <v>145</v>
      </c>
      <c r="H136" s="185">
        <v>1</v>
      </c>
      <c r="I136" s="257"/>
      <c r="J136" s="186">
        <f>ROUND(I136*H136,2)</f>
        <v>0</v>
      </c>
      <c r="K136" s="183" t="s">
        <v>1</v>
      </c>
      <c r="L136" s="37"/>
      <c r="M136" s="187" t="s">
        <v>1</v>
      </c>
      <c r="N136" s="188" t="s">
        <v>36</v>
      </c>
      <c r="O136" s="189">
        <v>0</v>
      </c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1" t="s">
        <v>146</v>
      </c>
      <c r="AT136" s="191" t="s">
        <v>142</v>
      </c>
      <c r="AU136" s="191" t="s">
        <v>79</v>
      </c>
      <c r="AY136" s="18" t="s">
        <v>141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79</v>
      </c>
      <c r="BK136" s="192">
        <f>ROUND(I136*H136,2)</f>
        <v>0</v>
      </c>
      <c r="BL136" s="18" t="s">
        <v>146</v>
      </c>
      <c r="BM136" s="191" t="s">
        <v>169</v>
      </c>
    </row>
    <row r="137" spans="1:65" s="13" customFormat="1" ht="33.75">
      <c r="B137" s="193"/>
      <c r="C137" s="194"/>
      <c r="D137" s="195" t="s">
        <v>147</v>
      </c>
      <c r="E137" s="196" t="s">
        <v>1</v>
      </c>
      <c r="F137" s="197" t="s">
        <v>170</v>
      </c>
      <c r="G137" s="194"/>
      <c r="H137" s="196" t="s">
        <v>1</v>
      </c>
      <c r="I137" s="194"/>
      <c r="J137" s="194"/>
      <c r="K137" s="194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147</v>
      </c>
      <c r="AU137" s="202" t="s">
        <v>79</v>
      </c>
      <c r="AV137" s="13" t="s">
        <v>79</v>
      </c>
      <c r="AW137" s="13" t="s">
        <v>26</v>
      </c>
      <c r="AX137" s="13" t="s">
        <v>71</v>
      </c>
      <c r="AY137" s="202" t="s">
        <v>141</v>
      </c>
    </row>
    <row r="138" spans="1:65" s="13" customFormat="1" ht="33.75">
      <c r="B138" s="193"/>
      <c r="C138" s="194"/>
      <c r="D138" s="195" t="s">
        <v>147</v>
      </c>
      <c r="E138" s="196" t="s">
        <v>1</v>
      </c>
      <c r="F138" s="197" t="s">
        <v>171</v>
      </c>
      <c r="G138" s="194"/>
      <c r="H138" s="196" t="s">
        <v>1</v>
      </c>
      <c r="I138" s="194"/>
      <c r="J138" s="194"/>
      <c r="K138" s="194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147</v>
      </c>
      <c r="AU138" s="202" t="s">
        <v>79</v>
      </c>
      <c r="AV138" s="13" t="s">
        <v>79</v>
      </c>
      <c r="AW138" s="13" t="s">
        <v>26</v>
      </c>
      <c r="AX138" s="13" t="s">
        <v>71</v>
      </c>
      <c r="AY138" s="202" t="s">
        <v>141</v>
      </c>
    </row>
    <row r="139" spans="1:65" s="14" customFormat="1">
      <c r="B139" s="203"/>
      <c r="C139" s="204"/>
      <c r="D139" s="195" t="s">
        <v>147</v>
      </c>
      <c r="E139" s="205" t="s">
        <v>1</v>
      </c>
      <c r="F139" s="206" t="s">
        <v>79</v>
      </c>
      <c r="G139" s="204"/>
      <c r="H139" s="207">
        <v>1</v>
      </c>
      <c r="I139" s="204"/>
      <c r="J139" s="204"/>
      <c r="K139" s="204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147</v>
      </c>
      <c r="AU139" s="212" t="s">
        <v>79</v>
      </c>
      <c r="AV139" s="14" t="s">
        <v>81</v>
      </c>
      <c r="AW139" s="14" t="s">
        <v>26</v>
      </c>
      <c r="AX139" s="14" t="s">
        <v>79</v>
      </c>
      <c r="AY139" s="212" t="s">
        <v>141</v>
      </c>
    </row>
    <row r="140" spans="1:65" s="2" customFormat="1" ht="21.75" customHeight="1">
      <c r="A140" s="32"/>
      <c r="B140" s="33"/>
      <c r="C140" s="181" t="s">
        <v>172</v>
      </c>
      <c r="D140" s="181" t="s">
        <v>142</v>
      </c>
      <c r="E140" s="182" t="s">
        <v>173</v>
      </c>
      <c r="F140" s="183" t="s">
        <v>174</v>
      </c>
      <c r="G140" s="184" t="s">
        <v>145</v>
      </c>
      <c r="H140" s="185">
        <v>1</v>
      </c>
      <c r="I140" s="257"/>
      <c r="J140" s="186">
        <f>ROUND(I140*H140,2)</f>
        <v>0</v>
      </c>
      <c r="K140" s="183" t="s">
        <v>1</v>
      </c>
      <c r="L140" s="37"/>
      <c r="M140" s="187" t="s">
        <v>1</v>
      </c>
      <c r="N140" s="188" t="s">
        <v>36</v>
      </c>
      <c r="O140" s="189">
        <v>0</v>
      </c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1" t="s">
        <v>146</v>
      </c>
      <c r="AT140" s="191" t="s">
        <v>142</v>
      </c>
      <c r="AU140" s="191" t="s">
        <v>79</v>
      </c>
      <c r="AY140" s="18" t="s">
        <v>141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79</v>
      </c>
      <c r="BK140" s="192">
        <f>ROUND(I140*H140,2)</f>
        <v>0</v>
      </c>
      <c r="BL140" s="18" t="s">
        <v>146</v>
      </c>
      <c r="BM140" s="191" t="s">
        <v>175</v>
      </c>
    </row>
    <row r="141" spans="1:65" s="13" customFormat="1" ht="33.75">
      <c r="B141" s="193"/>
      <c r="C141" s="194"/>
      <c r="D141" s="195" t="s">
        <v>147</v>
      </c>
      <c r="E141" s="196" t="s">
        <v>1</v>
      </c>
      <c r="F141" s="197" t="s">
        <v>176</v>
      </c>
      <c r="G141" s="194"/>
      <c r="H141" s="196" t="s">
        <v>1</v>
      </c>
      <c r="I141" s="194"/>
      <c r="J141" s="194"/>
      <c r="K141" s="194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147</v>
      </c>
      <c r="AU141" s="202" t="s">
        <v>79</v>
      </c>
      <c r="AV141" s="13" t="s">
        <v>79</v>
      </c>
      <c r="AW141" s="13" t="s">
        <v>26</v>
      </c>
      <c r="AX141" s="13" t="s">
        <v>71</v>
      </c>
      <c r="AY141" s="202" t="s">
        <v>141</v>
      </c>
    </row>
    <row r="142" spans="1:65" s="13" customFormat="1" ht="33.75">
      <c r="B142" s="193"/>
      <c r="C142" s="194"/>
      <c r="D142" s="195" t="s">
        <v>147</v>
      </c>
      <c r="E142" s="196" t="s">
        <v>1</v>
      </c>
      <c r="F142" s="197" t="s">
        <v>177</v>
      </c>
      <c r="G142" s="194"/>
      <c r="H142" s="196" t="s">
        <v>1</v>
      </c>
      <c r="I142" s="194"/>
      <c r="J142" s="194"/>
      <c r="K142" s="194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147</v>
      </c>
      <c r="AU142" s="202" t="s">
        <v>79</v>
      </c>
      <c r="AV142" s="13" t="s">
        <v>79</v>
      </c>
      <c r="AW142" s="13" t="s">
        <v>26</v>
      </c>
      <c r="AX142" s="13" t="s">
        <v>71</v>
      </c>
      <c r="AY142" s="202" t="s">
        <v>141</v>
      </c>
    </row>
    <row r="143" spans="1:65" s="13" customFormat="1" ht="22.5">
      <c r="B143" s="193"/>
      <c r="C143" s="194"/>
      <c r="D143" s="195" t="s">
        <v>147</v>
      </c>
      <c r="E143" s="196" t="s">
        <v>1</v>
      </c>
      <c r="F143" s="197" t="s">
        <v>178</v>
      </c>
      <c r="G143" s="194"/>
      <c r="H143" s="196" t="s">
        <v>1</v>
      </c>
      <c r="I143" s="194"/>
      <c r="J143" s="194"/>
      <c r="K143" s="194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147</v>
      </c>
      <c r="AU143" s="202" t="s">
        <v>79</v>
      </c>
      <c r="AV143" s="13" t="s">
        <v>79</v>
      </c>
      <c r="AW143" s="13" t="s">
        <v>26</v>
      </c>
      <c r="AX143" s="13" t="s">
        <v>71</v>
      </c>
      <c r="AY143" s="202" t="s">
        <v>141</v>
      </c>
    </row>
    <row r="144" spans="1:65" s="14" customFormat="1">
      <c r="B144" s="203"/>
      <c r="C144" s="204"/>
      <c r="D144" s="195" t="s">
        <v>147</v>
      </c>
      <c r="E144" s="205" t="s">
        <v>1</v>
      </c>
      <c r="F144" s="206" t="s">
        <v>79</v>
      </c>
      <c r="G144" s="204"/>
      <c r="H144" s="207">
        <v>1</v>
      </c>
      <c r="I144" s="204"/>
      <c r="J144" s="204"/>
      <c r="K144" s="204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147</v>
      </c>
      <c r="AU144" s="212" t="s">
        <v>79</v>
      </c>
      <c r="AV144" s="14" t="s">
        <v>81</v>
      </c>
      <c r="AW144" s="14" t="s">
        <v>26</v>
      </c>
      <c r="AX144" s="14" t="s">
        <v>79</v>
      </c>
      <c r="AY144" s="212" t="s">
        <v>141</v>
      </c>
    </row>
    <row r="145" spans="1:65" s="2" customFormat="1" ht="16.5" customHeight="1">
      <c r="A145" s="32"/>
      <c r="B145" s="33"/>
      <c r="C145" s="181" t="s">
        <v>159</v>
      </c>
      <c r="D145" s="181" t="s">
        <v>142</v>
      </c>
      <c r="E145" s="182" t="s">
        <v>179</v>
      </c>
      <c r="F145" s="183" t="s">
        <v>180</v>
      </c>
      <c r="G145" s="184" t="s">
        <v>145</v>
      </c>
      <c r="H145" s="185">
        <v>1</v>
      </c>
      <c r="I145" s="257"/>
      <c r="J145" s="186">
        <f>ROUND(I145*H145,2)</f>
        <v>0</v>
      </c>
      <c r="K145" s="183" t="s">
        <v>1</v>
      </c>
      <c r="L145" s="37"/>
      <c r="M145" s="187" t="s">
        <v>1</v>
      </c>
      <c r="N145" s="188" t="s">
        <v>36</v>
      </c>
      <c r="O145" s="189">
        <v>0</v>
      </c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1" t="s">
        <v>146</v>
      </c>
      <c r="AT145" s="191" t="s">
        <v>142</v>
      </c>
      <c r="AU145" s="191" t="s">
        <v>79</v>
      </c>
      <c r="AY145" s="18" t="s">
        <v>141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79</v>
      </c>
      <c r="BK145" s="192">
        <f>ROUND(I145*H145,2)</f>
        <v>0</v>
      </c>
      <c r="BL145" s="18" t="s">
        <v>146</v>
      </c>
      <c r="BM145" s="191" t="s">
        <v>181</v>
      </c>
    </row>
    <row r="146" spans="1:65" s="13" customFormat="1" ht="33.75">
      <c r="B146" s="193"/>
      <c r="C146" s="194"/>
      <c r="D146" s="195" t="s">
        <v>147</v>
      </c>
      <c r="E146" s="196" t="s">
        <v>1</v>
      </c>
      <c r="F146" s="197" t="s">
        <v>182</v>
      </c>
      <c r="G146" s="194"/>
      <c r="H146" s="196" t="s">
        <v>1</v>
      </c>
      <c r="I146" s="194"/>
      <c r="J146" s="194"/>
      <c r="K146" s="194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147</v>
      </c>
      <c r="AU146" s="202" t="s">
        <v>79</v>
      </c>
      <c r="AV146" s="13" t="s">
        <v>79</v>
      </c>
      <c r="AW146" s="13" t="s">
        <v>26</v>
      </c>
      <c r="AX146" s="13" t="s">
        <v>71</v>
      </c>
      <c r="AY146" s="202" t="s">
        <v>141</v>
      </c>
    </row>
    <row r="147" spans="1:65" s="13" customFormat="1" ht="22.5">
      <c r="B147" s="193"/>
      <c r="C147" s="194"/>
      <c r="D147" s="195" t="s">
        <v>147</v>
      </c>
      <c r="E147" s="196" t="s">
        <v>1</v>
      </c>
      <c r="F147" s="197" t="s">
        <v>183</v>
      </c>
      <c r="G147" s="194"/>
      <c r="H147" s="196" t="s">
        <v>1</v>
      </c>
      <c r="I147" s="194"/>
      <c r="J147" s="194"/>
      <c r="K147" s="194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147</v>
      </c>
      <c r="AU147" s="202" t="s">
        <v>79</v>
      </c>
      <c r="AV147" s="13" t="s">
        <v>79</v>
      </c>
      <c r="AW147" s="13" t="s">
        <v>26</v>
      </c>
      <c r="AX147" s="13" t="s">
        <v>71</v>
      </c>
      <c r="AY147" s="202" t="s">
        <v>141</v>
      </c>
    </row>
    <row r="148" spans="1:65" s="14" customFormat="1">
      <c r="B148" s="203"/>
      <c r="C148" s="204"/>
      <c r="D148" s="195" t="s">
        <v>147</v>
      </c>
      <c r="E148" s="205" t="s">
        <v>1</v>
      </c>
      <c r="F148" s="206" t="s">
        <v>79</v>
      </c>
      <c r="G148" s="204"/>
      <c r="H148" s="207">
        <v>1</v>
      </c>
      <c r="I148" s="204"/>
      <c r="J148" s="204"/>
      <c r="K148" s="204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147</v>
      </c>
      <c r="AU148" s="212" t="s">
        <v>79</v>
      </c>
      <c r="AV148" s="14" t="s">
        <v>81</v>
      </c>
      <c r="AW148" s="14" t="s">
        <v>26</v>
      </c>
      <c r="AX148" s="14" t="s">
        <v>79</v>
      </c>
      <c r="AY148" s="212" t="s">
        <v>141</v>
      </c>
    </row>
    <row r="149" spans="1:65" s="2" customFormat="1" ht="16.5" customHeight="1">
      <c r="A149" s="32"/>
      <c r="B149" s="33"/>
      <c r="C149" s="181" t="s">
        <v>184</v>
      </c>
      <c r="D149" s="181" t="s">
        <v>142</v>
      </c>
      <c r="E149" s="182" t="s">
        <v>185</v>
      </c>
      <c r="F149" s="183" t="s">
        <v>186</v>
      </c>
      <c r="G149" s="184" t="s">
        <v>145</v>
      </c>
      <c r="H149" s="185">
        <v>1</v>
      </c>
      <c r="I149" s="257"/>
      <c r="J149" s="186">
        <f>ROUND(I149*H149,2)</f>
        <v>0</v>
      </c>
      <c r="K149" s="183" t="s">
        <v>1</v>
      </c>
      <c r="L149" s="37"/>
      <c r="M149" s="187" t="s">
        <v>1</v>
      </c>
      <c r="N149" s="188" t="s">
        <v>36</v>
      </c>
      <c r="O149" s="189">
        <v>0</v>
      </c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1" t="s">
        <v>146</v>
      </c>
      <c r="AT149" s="191" t="s">
        <v>142</v>
      </c>
      <c r="AU149" s="191" t="s">
        <v>79</v>
      </c>
      <c r="AY149" s="18" t="s">
        <v>141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79</v>
      </c>
      <c r="BK149" s="192">
        <f>ROUND(I149*H149,2)</f>
        <v>0</v>
      </c>
      <c r="BL149" s="18" t="s">
        <v>146</v>
      </c>
      <c r="BM149" s="191" t="s">
        <v>187</v>
      </c>
    </row>
    <row r="150" spans="1:65" s="13" customFormat="1" ht="33.75">
      <c r="B150" s="193"/>
      <c r="C150" s="194"/>
      <c r="D150" s="195" t="s">
        <v>147</v>
      </c>
      <c r="E150" s="196" t="s">
        <v>1</v>
      </c>
      <c r="F150" s="197" t="s">
        <v>188</v>
      </c>
      <c r="G150" s="194"/>
      <c r="H150" s="196" t="s">
        <v>1</v>
      </c>
      <c r="I150" s="194"/>
      <c r="J150" s="194"/>
      <c r="K150" s="194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147</v>
      </c>
      <c r="AU150" s="202" t="s">
        <v>79</v>
      </c>
      <c r="AV150" s="13" t="s">
        <v>79</v>
      </c>
      <c r="AW150" s="13" t="s">
        <v>26</v>
      </c>
      <c r="AX150" s="13" t="s">
        <v>71</v>
      </c>
      <c r="AY150" s="202" t="s">
        <v>141</v>
      </c>
    </row>
    <row r="151" spans="1:65" s="14" customFormat="1">
      <c r="B151" s="203"/>
      <c r="C151" s="204"/>
      <c r="D151" s="195" t="s">
        <v>147</v>
      </c>
      <c r="E151" s="205" t="s">
        <v>1</v>
      </c>
      <c r="F151" s="206" t="s">
        <v>79</v>
      </c>
      <c r="G151" s="204"/>
      <c r="H151" s="207">
        <v>1</v>
      </c>
      <c r="I151" s="204"/>
      <c r="J151" s="204"/>
      <c r="K151" s="204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147</v>
      </c>
      <c r="AU151" s="212" t="s">
        <v>79</v>
      </c>
      <c r="AV151" s="14" t="s">
        <v>81</v>
      </c>
      <c r="AW151" s="14" t="s">
        <v>26</v>
      </c>
      <c r="AX151" s="14" t="s">
        <v>79</v>
      </c>
      <c r="AY151" s="212" t="s">
        <v>141</v>
      </c>
    </row>
    <row r="152" spans="1:65" s="2" customFormat="1" ht="16.5" customHeight="1">
      <c r="A152" s="32"/>
      <c r="B152" s="33"/>
      <c r="C152" s="181" t="s">
        <v>112</v>
      </c>
      <c r="D152" s="181" t="s">
        <v>142</v>
      </c>
      <c r="E152" s="182" t="s">
        <v>189</v>
      </c>
      <c r="F152" s="183" t="s">
        <v>190</v>
      </c>
      <c r="G152" s="184" t="s">
        <v>145</v>
      </c>
      <c r="H152" s="185">
        <v>1</v>
      </c>
      <c r="I152" s="257"/>
      <c r="J152" s="186">
        <f>ROUND(I152*H152,2)</f>
        <v>0</v>
      </c>
      <c r="K152" s="183" t="s">
        <v>1</v>
      </c>
      <c r="L152" s="37"/>
      <c r="M152" s="187" t="s">
        <v>1</v>
      </c>
      <c r="N152" s="188" t="s">
        <v>36</v>
      </c>
      <c r="O152" s="189">
        <v>0</v>
      </c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1" t="s">
        <v>146</v>
      </c>
      <c r="AT152" s="191" t="s">
        <v>142</v>
      </c>
      <c r="AU152" s="191" t="s">
        <v>79</v>
      </c>
      <c r="AY152" s="18" t="s">
        <v>141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79</v>
      </c>
      <c r="BK152" s="192">
        <f>ROUND(I152*H152,2)</f>
        <v>0</v>
      </c>
      <c r="BL152" s="18" t="s">
        <v>146</v>
      </c>
      <c r="BM152" s="191" t="s">
        <v>191</v>
      </c>
    </row>
    <row r="153" spans="1:65" s="13" customFormat="1" ht="33.75">
      <c r="B153" s="193"/>
      <c r="C153" s="194"/>
      <c r="D153" s="195" t="s">
        <v>147</v>
      </c>
      <c r="E153" s="196" t="s">
        <v>1</v>
      </c>
      <c r="F153" s="197" t="s">
        <v>192</v>
      </c>
      <c r="G153" s="194"/>
      <c r="H153" s="196" t="s">
        <v>1</v>
      </c>
      <c r="I153" s="194"/>
      <c r="J153" s="194"/>
      <c r="K153" s="194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147</v>
      </c>
      <c r="AU153" s="202" t="s">
        <v>79</v>
      </c>
      <c r="AV153" s="13" t="s">
        <v>79</v>
      </c>
      <c r="AW153" s="13" t="s">
        <v>26</v>
      </c>
      <c r="AX153" s="13" t="s">
        <v>71</v>
      </c>
      <c r="AY153" s="202" t="s">
        <v>141</v>
      </c>
    </row>
    <row r="154" spans="1:65" s="13" customFormat="1" ht="33.75">
      <c r="B154" s="193"/>
      <c r="C154" s="194"/>
      <c r="D154" s="195" t="s">
        <v>147</v>
      </c>
      <c r="E154" s="196" t="s">
        <v>1</v>
      </c>
      <c r="F154" s="197" t="s">
        <v>193</v>
      </c>
      <c r="G154" s="194"/>
      <c r="H154" s="196" t="s">
        <v>1</v>
      </c>
      <c r="I154" s="194"/>
      <c r="J154" s="194"/>
      <c r="K154" s="194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147</v>
      </c>
      <c r="AU154" s="202" t="s">
        <v>79</v>
      </c>
      <c r="AV154" s="13" t="s">
        <v>79</v>
      </c>
      <c r="AW154" s="13" t="s">
        <v>26</v>
      </c>
      <c r="AX154" s="13" t="s">
        <v>71</v>
      </c>
      <c r="AY154" s="202" t="s">
        <v>141</v>
      </c>
    </row>
    <row r="155" spans="1:65" s="13" customFormat="1" ht="33.75">
      <c r="B155" s="193"/>
      <c r="C155" s="194"/>
      <c r="D155" s="195" t="s">
        <v>147</v>
      </c>
      <c r="E155" s="196" t="s">
        <v>1</v>
      </c>
      <c r="F155" s="197" t="s">
        <v>194</v>
      </c>
      <c r="G155" s="194"/>
      <c r="H155" s="196" t="s">
        <v>1</v>
      </c>
      <c r="I155" s="194"/>
      <c r="J155" s="194"/>
      <c r="K155" s="194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147</v>
      </c>
      <c r="AU155" s="202" t="s">
        <v>79</v>
      </c>
      <c r="AV155" s="13" t="s">
        <v>79</v>
      </c>
      <c r="AW155" s="13" t="s">
        <v>26</v>
      </c>
      <c r="AX155" s="13" t="s">
        <v>71</v>
      </c>
      <c r="AY155" s="202" t="s">
        <v>141</v>
      </c>
    </row>
    <row r="156" spans="1:65" s="13" customFormat="1">
      <c r="B156" s="193"/>
      <c r="C156" s="194"/>
      <c r="D156" s="195" t="s">
        <v>147</v>
      </c>
      <c r="E156" s="196" t="s">
        <v>1</v>
      </c>
      <c r="F156" s="197" t="s">
        <v>195</v>
      </c>
      <c r="G156" s="194"/>
      <c r="H156" s="196" t="s">
        <v>1</v>
      </c>
      <c r="I156" s="194"/>
      <c r="J156" s="194"/>
      <c r="K156" s="194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147</v>
      </c>
      <c r="AU156" s="202" t="s">
        <v>79</v>
      </c>
      <c r="AV156" s="13" t="s">
        <v>79</v>
      </c>
      <c r="AW156" s="13" t="s">
        <v>26</v>
      </c>
      <c r="AX156" s="13" t="s">
        <v>71</v>
      </c>
      <c r="AY156" s="202" t="s">
        <v>141</v>
      </c>
    </row>
    <row r="157" spans="1:65" s="14" customFormat="1">
      <c r="B157" s="203"/>
      <c r="C157" s="204"/>
      <c r="D157" s="195" t="s">
        <v>147</v>
      </c>
      <c r="E157" s="205" t="s">
        <v>1</v>
      </c>
      <c r="F157" s="206" t="s">
        <v>79</v>
      </c>
      <c r="G157" s="204"/>
      <c r="H157" s="207">
        <v>1</v>
      </c>
      <c r="I157" s="204"/>
      <c r="J157" s="204"/>
      <c r="K157" s="204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147</v>
      </c>
      <c r="AU157" s="212" t="s">
        <v>79</v>
      </c>
      <c r="AV157" s="14" t="s">
        <v>81</v>
      </c>
      <c r="AW157" s="14" t="s">
        <v>26</v>
      </c>
      <c r="AX157" s="14" t="s">
        <v>79</v>
      </c>
      <c r="AY157" s="212" t="s">
        <v>141</v>
      </c>
    </row>
    <row r="158" spans="1:65" s="2" customFormat="1" ht="21.75" customHeight="1">
      <c r="A158" s="32"/>
      <c r="B158" s="33"/>
      <c r="C158" s="181" t="s">
        <v>196</v>
      </c>
      <c r="D158" s="181" t="s">
        <v>142</v>
      </c>
      <c r="E158" s="182" t="s">
        <v>197</v>
      </c>
      <c r="F158" s="183" t="s">
        <v>198</v>
      </c>
      <c r="G158" s="184" t="s">
        <v>145</v>
      </c>
      <c r="H158" s="185">
        <v>1</v>
      </c>
      <c r="I158" s="257"/>
      <c r="J158" s="186">
        <f>ROUND(I158*H158,2)</f>
        <v>0</v>
      </c>
      <c r="K158" s="183" t="s">
        <v>1</v>
      </c>
      <c r="L158" s="37"/>
      <c r="M158" s="187" t="s">
        <v>1</v>
      </c>
      <c r="N158" s="188" t="s">
        <v>36</v>
      </c>
      <c r="O158" s="189">
        <v>0</v>
      </c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1" t="s">
        <v>146</v>
      </c>
      <c r="AT158" s="191" t="s">
        <v>142</v>
      </c>
      <c r="AU158" s="191" t="s">
        <v>79</v>
      </c>
      <c r="AY158" s="18" t="s">
        <v>141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79</v>
      </c>
      <c r="BK158" s="192">
        <f>ROUND(I158*H158,2)</f>
        <v>0</v>
      </c>
      <c r="BL158" s="18" t="s">
        <v>146</v>
      </c>
      <c r="BM158" s="191" t="s">
        <v>199</v>
      </c>
    </row>
    <row r="159" spans="1:65" s="13" customFormat="1" ht="33.75">
      <c r="B159" s="193"/>
      <c r="C159" s="194"/>
      <c r="D159" s="195" t="s">
        <v>147</v>
      </c>
      <c r="E159" s="196" t="s">
        <v>1</v>
      </c>
      <c r="F159" s="197" t="s">
        <v>200</v>
      </c>
      <c r="G159" s="194"/>
      <c r="H159" s="196" t="s">
        <v>1</v>
      </c>
      <c r="I159" s="194"/>
      <c r="J159" s="194"/>
      <c r="K159" s="194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147</v>
      </c>
      <c r="AU159" s="202" t="s">
        <v>79</v>
      </c>
      <c r="AV159" s="13" t="s">
        <v>79</v>
      </c>
      <c r="AW159" s="13" t="s">
        <v>26</v>
      </c>
      <c r="AX159" s="13" t="s">
        <v>71</v>
      </c>
      <c r="AY159" s="202" t="s">
        <v>141</v>
      </c>
    </row>
    <row r="160" spans="1:65" s="14" customFormat="1">
      <c r="B160" s="203"/>
      <c r="C160" s="204"/>
      <c r="D160" s="195" t="s">
        <v>147</v>
      </c>
      <c r="E160" s="205" t="s">
        <v>1</v>
      </c>
      <c r="F160" s="206" t="s">
        <v>79</v>
      </c>
      <c r="G160" s="204"/>
      <c r="H160" s="207">
        <v>1</v>
      </c>
      <c r="I160" s="204"/>
      <c r="J160" s="204"/>
      <c r="K160" s="204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147</v>
      </c>
      <c r="AU160" s="212" t="s">
        <v>79</v>
      </c>
      <c r="AV160" s="14" t="s">
        <v>81</v>
      </c>
      <c r="AW160" s="14" t="s">
        <v>26</v>
      </c>
      <c r="AX160" s="14" t="s">
        <v>79</v>
      </c>
      <c r="AY160" s="212" t="s">
        <v>141</v>
      </c>
    </row>
    <row r="161" spans="1:65" s="2" customFormat="1" ht="21.75" customHeight="1">
      <c r="A161" s="32"/>
      <c r="B161" s="33"/>
      <c r="C161" s="181" t="s">
        <v>169</v>
      </c>
      <c r="D161" s="181" t="s">
        <v>142</v>
      </c>
      <c r="E161" s="182" t="s">
        <v>201</v>
      </c>
      <c r="F161" s="183" t="s">
        <v>202</v>
      </c>
      <c r="G161" s="184" t="s">
        <v>145</v>
      </c>
      <c r="H161" s="185">
        <v>1</v>
      </c>
      <c r="I161" s="257"/>
      <c r="J161" s="186">
        <f>ROUND(I161*H161,2)</f>
        <v>0</v>
      </c>
      <c r="K161" s="183" t="s">
        <v>1</v>
      </c>
      <c r="L161" s="37"/>
      <c r="M161" s="187" t="s">
        <v>1</v>
      </c>
      <c r="N161" s="188" t="s">
        <v>36</v>
      </c>
      <c r="O161" s="189">
        <v>0</v>
      </c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1" t="s">
        <v>146</v>
      </c>
      <c r="AT161" s="191" t="s">
        <v>142</v>
      </c>
      <c r="AU161" s="191" t="s">
        <v>79</v>
      </c>
      <c r="AY161" s="18" t="s">
        <v>141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79</v>
      </c>
      <c r="BK161" s="192">
        <f>ROUND(I161*H161,2)</f>
        <v>0</v>
      </c>
      <c r="BL161" s="18" t="s">
        <v>146</v>
      </c>
      <c r="BM161" s="191" t="s">
        <v>203</v>
      </c>
    </row>
    <row r="162" spans="1:65" s="2" customFormat="1" ht="16.5" customHeight="1">
      <c r="A162" s="32"/>
      <c r="B162" s="33"/>
      <c r="C162" s="181" t="s">
        <v>204</v>
      </c>
      <c r="D162" s="181" t="s">
        <v>142</v>
      </c>
      <c r="E162" s="182" t="s">
        <v>205</v>
      </c>
      <c r="F162" s="183" t="s">
        <v>206</v>
      </c>
      <c r="G162" s="184" t="s">
        <v>145</v>
      </c>
      <c r="H162" s="185">
        <v>1</v>
      </c>
      <c r="I162" s="257"/>
      <c r="J162" s="186">
        <f>ROUND(I162*H162,2)</f>
        <v>0</v>
      </c>
      <c r="K162" s="183" t="s">
        <v>1</v>
      </c>
      <c r="L162" s="37"/>
      <c r="M162" s="187" t="s">
        <v>1</v>
      </c>
      <c r="N162" s="188" t="s">
        <v>36</v>
      </c>
      <c r="O162" s="189">
        <v>0</v>
      </c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1" t="s">
        <v>146</v>
      </c>
      <c r="AT162" s="191" t="s">
        <v>142</v>
      </c>
      <c r="AU162" s="191" t="s">
        <v>79</v>
      </c>
      <c r="AY162" s="18" t="s">
        <v>141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79</v>
      </c>
      <c r="BK162" s="192">
        <f>ROUND(I162*H162,2)</f>
        <v>0</v>
      </c>
      <c r="BL162" s="18" t="s">
        <v>146</v>
      </c>
      <c r="BM162" s="191" t="s">
        <v>207</v>
      </c>
    </row>
    <row r="163" spans="1:65" s="2" customFormat="1" ht="21.75" customHeight="1">
      <c r="A163" s="32"/>
      <c r="B163" s="33"/>
      <c r="C163" s="181" t="s">
        <v>175</v>
      </c>
      <c r="D163" s="181" t="s">
        <v>142</v>
      </c>
      <c r="E163" s="182" t="s">
        <v>208</v>
      </c>
      <c r="F163" s="183" t="s">
        <v>209</v>
      </c>
      <c r="G163" s="184" t="s">
        <v>145</v>
      </c>
      <c r="H163" s="185">
        <v>1</v>
      </c>
      <c r="I163" s="257"/>
      <c r="J163" s="186">
        <f>ROUND(I163*H163,2)</f>
        <v>0</v>
      </c>
      <c r="K163" s="183" t="s">
        <v>1</v>
      </c>
      <c r="L163" s="37"/>
      <c r="M163" s="187" t="s">
        <v>1</v>
      </c>
      <c r="N163" s="188" t="s">
        <v>36</v>
      </c>
      <c r="O163" s="189">
        <v>0</v>
      </c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1" t="s">
        <v>146</v>
      </c>
      <c r="AT163" s="191" t="s">
        <v>142</v>
      </c>
      <c r="AU163" s="191" t="s">
        <v>79</v>
      </c>
      <c r="AY163" s="18" t="s">
        <v>141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79</v>
      </c>
      <c r="BK163" s="192">
        <f>ROUND(I163*H163,2)</f>
        <v>0</v>
      </c>
      <c r="BL163" s="18" t="s">
        <v>146</v>
      </c>
      <c r="BM163" s="191" t="s">
        <v>210</v>
      </c>
    </row>
    <row r="164" spans="1:65" s="13" customFormat="1" ht="22.5">
      <c r="B164" s="193"/>
      <c r="C164" s="194"/>
      <c r="D164" s="195" t="s">
        <v>147</v>
      </c>
      <c r="E164" s="196" t="s">
        <v>1</v>
      </c>
      <c r="F164" s="197" t="s">
        <v>211</v>
      </c>
      <c r="G164" s="194"/>
      <c r="H164" s="196" t="s">
        <v>1</v>
      </c>
      <c r="I164" s="194"/>
      <c r="J164" s="194"/>
      <c r="K164" s="194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147</v>
      </c>
      <c r="AU164" s="202" t="s">
        <v>79</v>
      </c>
      <c r="AV164" s="13" t="s">
        <v>79</v>
      </c>
      <c r="AW164" s="13" t="s">
        <v>26</v>
      </c>
      <c r="AX164" s="13" t="s">
        <v>71</v>
      </c>
      <c r="AY164" s="202" t="s">
        <v>141</v>
      </c>
    </row>
    <row r="165" spans="1:65" s="13" customFormat="1">
      <c r="B165" s="193"/>
      <c r="C165" s="194"/>
      <c r="D165" s="195" t="s">
        <v>147</v>
      </c>
      <c r="E165" s="196" t="s">
        <v>1</v>
      </c>
      <c r="F165" s="197" t="s">
        <v>212</v>
      </c>
      <c r="G165" s="194"/>
      <c r="H165" s="196" t="s">
        <v>1</v>
      </c>
      <c r="I165" s="194"/>
      <c r="J165" s="194"/>
      <c r="K165" s="194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147</v>
      </c>
      <c r="AU165" s="202" t="s">
        <v>79</v>
      </c>
      <c r="AV165" s="13" t="s">
        <v>79</v>
      </c>
      <c r="AW165" s="13" t="s">
        <v>26</v>
      </c>
      <c r="AX165" s="13" t="s">
        <v>71</v>
      </c>
      <c r="AY165" s="202" t="s">
        <v>141</v>
      </c>
    </row>
    <row r="166" spans="1:65" s="14" customFormat="1">
      <c r="B166" s="203"/>
      <c r="C166" s="204"/>
      <c r="D166" s="195" t="s">
        <v>147</v>
      </c>
      <c r="E166" s="205" t="s">
        <v>1</v>
      </c>
      <c r="F166" s="206" t="s">
        <v>79</v>
      </c>
      <c r="G166" s="204"/>
      <c r="H166" s="207">
        <v>1</v>
      </c>
      <c r="I166" s="204"/>
      <c r="J166" s="204"/>
      <c r="K166" s="204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147</v>
      </c>
      <c r="AU166" s="212" t="s">
        <v>79</v>
      </c>
      <c r="AV166" s="14" t="s">
        <v>81</v>
      </c>
      <c r="AW166" s="14" t="s">
        <v>26</v>
      </c>
      <c r="AX166" s="14" t="s">
        <v>79</v>
      </c>
      <c r="AY166" s="212" t="s">
        <v>141</v>
      </c>
    </row>
    <row r="167" spans="1:65" s="2" customFormat="1" ht="21.75" customHeight="1">
      <c r="A167" s="32"/>
      <c r="B167" s="33"/>
      <c r="C167" s="181" t="s">
        <v>8</v>
      </c>
      <c r="D167" s="181" t="s">
        <v>142</v>
      </c>
      <c r="E167" s="182" t="s">
        <v>213</v>
      </c>
      <c r="F167" s="183" t="s">
        <v>214</v>
      </c>
      <c r="G167" s="184" t="s">
        <v>145</v>
      </c>
      <c r="H167" s="185">
        <v>1</v>
      </c>
      <c r="I167" s="257"/>
      <c r="J167" s="186">
        <f>ROUND(I167*H167,2)</f>
        <v>0</v>
      </c>
      <c r="K167" s="183" t="s">
        <v>1</v>
      </c>
      <c r="L167" s="37"/>
      <c r="M167" s="187" t="s">
        <v>1</v>
      </c>
      <c r="N167" s="188" t="s">
        <v>36</v>
      </c>
      <c r="O167" s="189">
        <v>0</v>
      </c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1" t="s">
        <v>146</v>
      </c>
      <c r="AT167" s="191" t="s">
        <v>142</v>
      </c>
      <c r="AU167" s="191" t="s">
        <v>79</v>
      </c>
      <c r="AY167" s="18" t="s">
        <v>141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79</v>
      </c>
      <c r="BK167" s="192">
        <f>ROUND(I167*H167,2)</f>
        <v>0</v>
      </c>
      <c r="BL167" s="18" t="s">
        <v>146</v>
      </c>
      <c r="BM167" s="191" t="s">
        <v>215</v>
      </c>
    </row>
    <row r="168" spans="1:65" s="14" customFormat="1">
      <c r="B168" s="203"/>
      <c r="C168" s="204"/>
      <c r="D168" s="195" t="s">
        <v>147</v>
      </c>
      <c r="E168" s="205" t="s">
        <v>1</v>
      </c>
      <c r="F168" s="206" t="s">
        <v>79</v>
      </c>
      <c r="G168" s="204"/>
      <c r="H168" s="207">
        <v>1</v>
      </c>
      <c r="I168" s="204"/>
      <c r="J168" s="204"/>
      <c r="K168" s="204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147</v>
      </c>
      <c r="AU168" s="212" t="s">
        <v>79</v>
      </c>
      <c r="AV168" s="14" t="s">
        <v>81</v>
      </c>
      <c r="AW168" s="14" t="s">
        <v>26</v>
      </c>
      <c r="AX168" s="14" t="s">
        <v>79</v>
      </c>
      <c r="AY168" s="212" t="s">
        <v>141</v>
      </c>
    </row>
    <row r="169" spans="1:65" s="12" customFormat="1" ht="25.9" customHeight="1">
      <c r="B169" s="168"/>
      <c r="C169" s="169"/>
      <c r="D169" s="170" t="s">
        <v>70</v>
      </c>
      <c r="E169" s="171" t="s">
        <v>216</v>
      </c>
      <c r="F169" s="171" t="s">
        <v>217</v>
      </c>
      <c r="G169" s="169"/>
      <c r="H169" s="169"/>
      <c r="I169" s="169"/>
      <c r="J169" s="172">
        <f>BK169</f>
        <v>0</v>
      </c>
      <c r="K169" s="169"/>
      <c r="L169" s="173"/>
      <c r="M169" s="174"/>
      <c r="N169" s="175"/>
      <c r="O169" s="175"/>
      <c r="P169" s="176">
        <f>P170</f>
        <v>0</v>
      </c>
      <c r="Q169" s="175"/>
      <c r="R169" s="176">
        <f>R170</f>
        <v>0</v>
      </c>
      <c r="S169" s="175"/>
      <c r="T169" s="177">
        <f>T170</f>
        <v>0</v>
      </c>
      <c r="AR169" s="178" t="s">
        <v>79</v>
      </c>
      <c r="AT169" s="179" t="s">
        <v>70</v>
      </c>
      <c r="AU169" s="179" t="s">
        <v>71</v>
      </c>
      <c r="AY169" s="178" t="s">
        <v>141</v>
      </c>
      <c r="BK169" s="180">
        <f>BK170</f>
        <v>0</v>
      </c>
    </row>
    <row r="170" spans="1:65" s="12" customFormat="1" ht="22.9" customHeight="1">
      <c r="B170" s="168"/>
      <c r="C170" s="169"/>
      <c r="D170" s="170" t="s">
        <v>70</v>
      </c>
      <c r="E170" s="213" t="s">
        <v>153</v>
      </c>
      <c r="F170" s="213" t="s">
        <v>218</v>
      </c>
      <c r="G170" s="169"/>
      <c r="H170" s="169"/>
      <c r="I170" s="169"/>
      <c r="J170" s="214">
        <f>BK170</f>
        <v>0</v>
      </c>
      <c r="K170" s="169"/>
      <c r="L170" s="173"/>
      <c r="M170" s="174"/>
      <c r="N170" s="175"/>
      <c r="O170" s="175"/>
      <c r="P170" s="176">
        <f>SUM(P171:P173)</f>
        <v>0</v>
      </c>
      <c r="Q170" s="175"/>
      <c r="R170" s="176">
        <f>SUM(R171:R173)</f>
        <v>0</v>
      </c>
      <c r="S170" s="175"/>
      <c r="T170" s="177">
        <f>SUM(T171:T173)</f>
        <v>0</v>
      </c>
      <c r="AB170" s="261"/>
      <c r="AR170" s="178" t="s">
        <v>79</v>
      </c>
      <c r="AT170" s="179" t="s">
        <v>70</v>
      </c>
      <c r="AU170" s="179" t="s">
        <v>79</v>
      </c>
      <c r="AY170" s="178" t="s">
        <v>141</v>
      </c>
      <c r="BK170" s="180">
        <f>SUM(BK171:BK173)</f>
        <v>0</v>
      </c>
    </row>
    <row r="171" spans="1:65" s="2" customFormat="1" ht="21.75" customHeight="1">
      <c r="A171" s="32"/>
      <c r="B171" s="33"/>
      <c r="C171" s="181" t="s">
        <v>181</v>
      </c>
      <c r="D171" s="181" t="s">
        <v>142</v>
      </c>
      <c r="E171" s="182" t="s">
        <v>219</v>
      </c>
      <c r="F171" s="183" t="s">
        <v>220</v>
      </c>
      <c r="G171" s="184" t="s">
        <v>221</v>
      </c>
      <c r="H171" s="185">
        <v>3</v>
      </c>
      <c r="I171" s="257"/>
      <c r="J171" s="186">
        <f>ROUND(I171*H171,2)</f>
        <v>0</v>
      </c>
      <c r="K171" s="183" t="s">
        <v>1</v>
      </c>
      <c r="L171" s="37"/>
      <c r="M171" s="187" t="s">
        <v>1</v>
      </c>
      <c r="N171" s="188" t="s">
        <v>36</v>
      </c>
      <c r="O171" s="189">
        <v>0</v>
      </c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2"/>
      <c r="V171" s="258"/>
      <c r="W171" s="32"/>
      <c r="X171" s="32"/>
      <c r="Y171" s="32"/>
      <c r="Z171" s="32"/>
      <c r="AA171" s="32"/>
      <c r="AB171" s="32"/>
      <c r="AC171" s="32"/>
      <c r="AD171" s="32"/>
      <c r="AE171" s="32"/>
      <c r="AR171" s="191" t="s">
        <v>146</v>
      </c>
      <c r="AT171" s="191" t="s">
        <v>142</v>
      </c>
      <c r="AU171" s="191" t="s">
        <v>81</v>
      </c>
      <c r="AY171" s="18" t="s">
        <v>141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79</v>
      </c>
      <c r="BK171" s="192">
        <f>ROUND(I171*H171,2)</f>
        <v>0</v>
      </c>
      <c r="BL171" s="18" t="s">
        <v>146</v>
      </c>
      <c r="BM171" s="191" t="s">
        <v>222</v>
      </c>
    </row>
    <row r="172" spans="1:65" s="2" customFormat="1" ht="21.75" customHeight="1">
      <c r="A172" s="32"/>
      <c r="B172" s="33"/>
      <c r="C172" s="181" t="s">
        <v>223</v>
      </c>
      <c r="D172" s="181" t="s">
        <v>142</v>
      </c>
      <c r="E172" s="182" t="s">
        <v>224</v>
      </c>
      <c r="F172" s="183" t="s">
        <v>225</v>
      </c>
      <c r="G172" s="184" t="s">
        <v>221</v>
      </c>
      <c r="H172" s="185">
        <v>3</v>
      </c>
      <c r="I172" s="257"/>
      <c r="J172" s="186">
        <f>ROUND(I172*H172,2)</f>
        <v>0</v>
      </c>
      <c r="K172" s="183" t="s">
        <v>1</v>
      </c>
      <c r="L172" s="37"/>
      <c r="M172" s="187" t="s">
        <v>1</v>
      </c>
      <c r="N172" s="188" t="s">
        <v>36</v>
      </c>
      <c r="O172" s="189">
        <v>0</v>
      </c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2"/>
      <c r="V172" s="192"/>
      <c r="W172" s="32"/>
      <c r="X172" s="32"/>
      <c r="Y172" s="32"/>
      <c r="Z172" s="32"/>
      <c r="AA172" s="32"/>
      <c r="AB172" s="32"/>
      <c r="AC172" s="32"/>
      <c r="AD172" s="32"/>
      <c r="AE172" s="32"/>
      <c r="AR172" s="191" t="s">
        <v>146</v>
      </c>
      <c r="AT172" s="191" t="s">
        <v>142</v>
      </c>
      <c r="AU172" s="191" t="s">
        <v>81</v>
      </c>
      <c r="AY172" s="18" t="s">
        <v>141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79</v>
      </c>
      <c r="BK172" s="192">
        <f>ROUND(I172*H172,2)</f>
        <v>0</v>
      </c>
      <c r="BL172" s="18" t="s">
        <v>146</v>
      </c>
      <c r="BM172" s="191" t="s">
        <v>226</v>
      </c>
    </row>
    <row r="173" spans="1:65" s="2" customFormat="1" ht="21.75" customHeight="1">
      <c r="A173" s="32"/>
      <c r="B173" s="33"/>
      <c r="C173" s="181" t="s">
        <v>187</v>
      </c>
      <c r="D173" s="181" t="s">
        <v>142</v>
      </c>
      <c r="E173" s="182" t="s">
        <v>227</v>
      </c>
      <c r="F173" s="183" t="s">
        <v>228</v>
      </c>
      <c r="G173" s="184" t="s">
        <v>221</v>
      </c>
      <c r="H173" s="185">
        <v>1</v>
      </c>
      <c r="I173" s="257"/>
      <c r="J173" s="186">
        <f>ROUND(I173*H173,2)</f>
        <v>0</v>
      </c>
      <c r="K173" s="183" t="s">
        <v>1</v>
      </c>
      <c r="L173" s="37"/>
      <c r="M173" s="215" t="s">
        <v>1</v>
      </c>
      <c r="N173" s="216" t="s">
        <v>36</v>
      </c>
      <c r="O173" s="217">
        <v>0</v>
      </c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2"/>
      <c r="V173" s="258"/>
      <c r="W173" s="32"/>
      <c r="X173" s="32"/>
      <c r="Y173" s="32"/>
      <c r="Z173" s="32"/>
      <c r="AA173" s="32"/>
      <c r="AB173" s="32"/>
      <c r="AC173" s="32"/>
      <c r="AD173" s="32"/>
      <c r="AE173" s="32"/>
      <c r="AR173" s="191" t="s">
        <v>146</v>
      </c>
      <c r="AT173" s="191" t="s">
        <v>142</v>
      </c>
      <c r="AU173" s="191" t="s">
        <v>81</v>
      </c>
      <c r="AY173" s="18" t="s">
        <v>141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79</v>
      </c>
      <c r="BK173" s="192">
        <f>ROUND(I173*H173,2)</f>
        <v>0</v>
      </c>
      <c r="BL173" s="18" t="s">
        <v>146</v>
      </c>
      <c r="BM173" s="191" t="s">
        <v>229</v>
      </c>
    </row>
    <row r="174" spans="1:65" s="2" customFormat="1" ht="6.95" customHeight="1">
      <c r="A174" s="3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37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autoFilter ref="C119:K17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BM148"/>
  <sheetViews>
    <sheetView showGridLines="0" topLeftCell="A123" zoomScale="85" zoomScaleNormal="85" workbookViewId="0">
      <selection activeCell="I146" sqref="I124:I14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3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84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230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ROUND(J121,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ROUND((SUM(BE121:BE147)),  2)</f>
        <v>0</v>
      </c>
      <c r="G33" s="32"/>
      <c r="H33" s="32"/>
      <c r="I33" s="122">
        <v>0.21</v>
      </c>
      <c r="J33" s="121">
        <f>ROUND(((SUM(BE121:BE147))*I33),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ROUND((SUM(BF121:BF147)),  2)</f>
        <v>0</v>
      </c>
      <c r="G34" s="32"/>
      <c r="H34" s="32"/>
      <c r="I34" s="122">
        <v>0.15</v>
      </c>
      <c r="J34" s="121">
        <f>ROUND(((SUM(BF121:BF147))*I34),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ROUND((SUM(BG121:BG147)),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ROUND((SUM(BH121:BH147)),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ROUND((SUM(BI121:BI147)),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000 - Příprava území a venkovní zpevněné plochy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J121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125</v>
      </c>
      <c r="E97" s="148"/>
      <c r="F97" s="148"/>
      <c r="G97" s="148"/>
      <c r="H97" s="148"/>
      <c r="I97" s="148"/>
      <c r="J97" s="149">
        <f>J122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231</v>
      </c>
      <c r="E98" s="154"/>
      <c r="F98" s="154"/>
      <c r="G98" s="154"/>
      <c r="H98" s="154"/>
      <c r="I98" s="154"/>
      <c r="J98" s="155">
        <f>J123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232</v>
      </c>
      <c r="E99" s="154"/>
      <c r="F99" s="154"/>
      <c r="G99" s="154"/>
      <c r="H99" s="154"/>
      <c r="I99" s="154"/>
      <c r="J99" s="155">
        <f>J126</f>
        <v>0</v>
      </c>
      <c r="K99" s="152"/>
      <c r="L99" s="156"/>
    </row>
    <row r="100" spans="1:31" s="10" customFormat="1" ht="19.899999999999999" customHeight="1">
      <c r="B100" s="151"/>
      <c r="C100" s="152"/>
      <c r="D100" s="153" t="s">
        <v>233</v>
      </c>
      <c r="E100" s="154"/>
      <c r="F100" s="154"/>
      <c r="G100" s="154"/>
      <c r="H100" s="154"/>
      <c r="I100" s="154"/>
      <c r="J100" s="155">
        <f>J128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234</v>
      </c>
      <c r="E101" s="154"/>
      <c r="F101" s="154"/>
      <c r="G101" s="154"/>
      <c r="H101" s="154"/>
      <c r="I101" s="154"/>
      <c r="J101" s="155">
        <f>J143</f>
        <v>0</v>
      </c>
      <c r="K101" s="152"/>
      <c r="L101" s="156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4" t="s">
        <v>127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9" t="s">
        <v>14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310" t="str">
        <f>E7</f>
        <v>VD Hněvkovice - rozšíření provozní budovy</v>
      </c>
      <c r="F111" s="311"/>
      <c r="G111" s="311"/>
      <c r="H111" s="311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9" t="s">
        <v>116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302" t="str">
        <f>E9</f>
        <v>000 - Příprava území a venkovní zpevněné plochy</v>
      </c>
      <c r="F113" s="309"/>
      <c r="G113" s="309"/>
      <c r="H113" s="309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9" t="s">
        <v>17</v>
      </c>
      <c r="D115" s="34"/>
      <c r="E115" s="34"/>
      <c r="F115" s="27" t="str">
        <f>F12</f>
        <v xml:space="preserve"> </v>
      </c>
      <c r="G115" s="34"/>
      <c r="H115" s="34"/>
      <c r="I115" s="29" t="s">
        <v>19</v>
      </c>
      <c r="J115" s="64" t="str">
        <f>IF(J12="","",J12)</f>
        <v>prosinec 2019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9" t="s">
        <v>20</v>
      </c>
      <c r="D117" s="34"/>
      <c r="E117" s="34"/>
      <c r="F117" s="27" t="str">
        <f>E15</f>
        <v xml:space="preserve"> </v>
      </c>
      <c r="G117" s="34"/>
      <c r="H117" s="34"/>
      <c r="I117" s="29" t="s">
        <v>24</v>
      </c>
      <c r="J117" s="30" t="str">
        <f>E21</f>
        <v>Ing. Filip Duda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7" customHeight="1">
      <c r="A118" s="32"/>
      <c r="B118" s="33"/>
      <c r="C118" s="29" t="s">
        <v>23</v>
      </c>
      <c r="D118" s="34"/>
      <c r="E118" s="34"/>
      <c r="F118" s="27" t="str">
        <f>IF(E18="","",E18)</f>
        <v xml:space="preserve"> </v>
      </c>
      <c r="G118" s="34"/>
      <c r="H118" s="34"/>
      <c r="I118" s="29" t="s">
        <v>27</v>
      </c>
      <c r="J118" s="30" t="str">
        <f>E24</f>
        <v>Filip Šimek www.rozp.cz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57"/>
      <c r="B120" s="158"/>
      <c r="C120" s="159" t="s">
        <v>128</v>
      </c>
      <c r="D120" s="160" t="s">
        <v>56</v>
      </c>
      <c r="E120" s="160" t="s">
        <v>52</v>
      </c>
      <c r="F120" s="160" t="s">
        <v>53</v>
      </c>
      <c r="G120" s="160" t="s">
        <v>129</v>
      </c>
      <c r="H120" s="160" t="s">
        <v>130</v>
      </c>
      <c r="I120" s="160" t="s">
        <v>131</v>
      </c>
      <c r="J120" s="160" t="s">
        <v>120</v>
      </c>
      <c r="K120" s="161" t="s">
        <v>132</v>
      </c>
      <c r="L120" s="162"/>
      <c r="M120" s="73" t="s">
        <v>1</v>
      </c>
      <c r="N120" s="74" t="s">
        <v>35</v>
      </c>
      <c r="O120" s="74" t="s">
        <v>133</v>
      </c>
      <c r="P120" s="74" t="s">
        <v>134</v>
      </c>
      <c r="Q120" s="74" t="s">
        <v>135</v>
      </c>
      <c r="R120" s="74" t="s">
        <v>136</v>
      </c>
      <c r="S120" s="74" t="s">
        <v>137</v>
      </c>
      <c r="T120" s="75" t="s">
        <v>138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139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18.662849999999999</v>
      </c>
      <c r="Q121" s="77"/>
      <c r="R121" s="165">
        <f>R122</f>
        <v>15.520800000000001</v>
      </c>
      <c r="S121" s="77"/>
      <c r="T121" s="166">
        <f>T122</f>
        <v>4.8072499999999998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8" t="s">
        <v>70</v>
      </c>
      <c r="AU121" s="18" t="s">
        <v>122</v>
      </c>
      <c r="BK121" s="167">
        <f>BK122</f>
        <v>0</v>
      </c>
    </row>
    <row r="122" spans="1:65" s="12" customFormat="1" ht="25.9" customHeight="1">
      <c r="B122" s="168"/>
      <c r="C122" s="169"/>
      <c r="D122" s="170" t="s">
        <v>70</v>
      </c>
      <c r="E122" s="171" t="s">
        <v>216</v>
      </c>
      <c r="F122" s="171" t="s">
        <v>217</v>
      </c>
      <c r="G122" s="169"/>
      <c r="H122" s="169"/>
      <c r="I122" s="169"/>
      <c r="J122" s="172">
        <f>BK122</f>
        <v>0</v>
      </c>
      <c r="K122" s="169"/>
      <c r="L122" s="173"/>
      <c r="M122" s="174"/>
      <c r="N122" s="175"/>
      <c r="O122" s="175"/>
      <c r="P122" s="176">
        <f>P123+P126+P128+P143</f>
        <v>18.662849999999999</v>
      </c>
      <c r="Q122" s="175"/>
      <c r="R122" s="176">
        <f>R123+R126+R128+R143</f>
        <v>15.520800000000001</v>
      </c>
      <c r="S122" s="175"/>
      <c r="T122" s="177">
        <f>T123+T126+T128+T143</f>
        <v>4.8072499999999998</v>
      </c>
      <c r="AR122" s="178" t="s">
        <v>79</v>
      </c>
      <c r="AT122" s="179" t="s">
        <v>70</v>
      </c>
      <c r="AU122" s="179" t="s">
        <v>71</v>
      </c>
      <c r="AY122" s="178" t="s">
        <v>141</v>
      </c>
      <c r="BK122" s="180">
        <f>BK123+BK126+BK128+BK143</f>
        <v>0</v>
      </c>
    </row>
    <row r="123" spans="1:65" s="12" customFormat="1" ht="22.9" customHeight="1">
      <c r="B123" s="168"/>
      <c r="C123" s="169"/>
      <c r="D123" s="170" t="s">
        <v>70</v>
      </c>
      <c r="E123" s="213" t="s">
        <v>79</v>
      </c>
      <c r="F123" s="213" t="s">
        <v>235</v>
      </c>
      <c r="G123" s="169"/>
      <c r="H123" s="169"/>
      <c r="I123" s="169"/>
      <c r="J123" s="214">
        <f>BK123</f>
        <v>0</v>
      </c>
      <c r="K123" s="169"/>
      <c r="L123" s="173"/>
      <c r="M123" s="174"/>
      <c r="N123" s="175"/>
      <c r="O123" s="175"/>
      <c r="P123" s="176">
        <f>SUM(P124:P125)</f>
        <v>3.1188500000000001</v>
      </c>
      <c r="Q123" s="175"/>
      <c r="R123" s="176">
        <f>SUM(R124:R125)</f>
        <v>0</v>
      </c>
      <c r="S123" s="175"/>
      <c r="T123" s="177">
        <f>SUM(T124:T125)</f>
        <v>4.8072499999999998</v>
      </c>
      <c r="AR123" s="178" t="s">
        <v>79</v>
      </c>
      <c r="AT123" s="179" t="s">
        <v>70</v>
      </c>
      <c r="AU123" s="179" t="s">
        <v>79</v>
      </c>
      <c r="AY123" s="178" t="s">
        <v>141</v>
      </c>
      <c r="BK123" s="180">
        <f>SUM(BK124:BK125)</f>
        <v>0</v>
      </c>
    </row>
    <row r="124" spans="1:65" s="2" customFormat="1" ht="16.5" customHeight="1">
      <c r="A124" s="32"/>
      <c r="B124" s="33"/>
      <c r="C124" s="181" t="s">
        <v>79</v>
      </c>
      <c r="D124" s="181" t="s">
        <v>142</v>
      </c>
      <c r="E124" s="182" t="s">
        <v>236</v>
      </c>
      <c r="F124" s="183" t="s">
        <v>237</v>
      </c>
      <c r="G124" s="184" t="s">
        <v>238</v>
      </c>
      <c r="H124" s="185">
        <v>23.45</v>
      </c>
      <c r="I124" s="257"/>
      <c r="J124" s="186">
        <f>ROUND(I124*H124,2)</f>
        <v>0</v>
      </c>
      <c r="K124" s="183" t="s">
        <v>239</v>
      </c>
      <c r="L124" s="37"/>
      <c r="M124" s="187" t="s">
        <v>1</v>
      </c>
      <c r="N124" s="188" t="s">
        <v>36</v>
      </c>
      <c r="O124" s="189">
        <v>0.13300000000000001</v>
      </c>
      <c r="P124" s="189">
        <f>O124*H124</f>
        <v>3.1188500000000001</v>
      </c>
      <c r="Q124" s="189">
        <v>0</v>
      </c>
      <c r="R124" s="189">
        <f>Q124*H124</f>
        <v>0</v>
      </c>
      <c r="S124" s="189">
        <v>0.20499999999999999</v>
      </c>
      <c r="T124" s="190">
        <f>S124*H124</f>
        <v>4.8072499999999998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1" t="s">
        <v>146</v>
      </c>
      <c r="AT124" s="191" t="s">
        <v>142</v>
      </c>
      <c r="AU124" s="191" t="s">
        <v>81</v>
      </c>
      <c r="AY124" s="18" t="s">
        <v>141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8" t="s">
        <v>79</v>
      </c>
      <c r="BK124" s="192">
        <f>ROUND(I124*H124,2)</f>
        <v>0</v>
      </c>
      <c r="BL124" s="18" t="s">
        <v>146</v>
      </c>
      <c r="BM124" s="191" t="s">
        <v>240</v>
      </c>
    </row>
    <row r="125" spans="1:65" s="14" customFormat="1">
      <c r="B125" s="203"/>
      <c r="C125" s="204"/>
      <c r="D125" s="195" t="s">
        <v>147</v>
      </c>
      <c r="E125" s="205" t="s">
        <v>1</v>
      </c>
      <c r="F125" s="206" t="s">
        <v>241</v>
      </c>
      <c r="G125" s="204"/>
      <c r="H125" s="207">
        <v>23.45</v>
      </c>
      <c r="I125" s="204"/>
      <c r="J125" s="204"/>
      <c r="K125" s="204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147</v>
      </c>
      <c r="AU125" s="212" t="s">
        <v>81</v>
      </c>
      <c r="AV125" s="14" t="s">
        <v>81</v>
      </c>
      <c r="AW125" s="14" t="s">
        <v>26</v>
      </c>
      <c r="AX125" s="14" t="s">
        <v>79</v>
      </c>
      <c r="AY125" s="212" t="s">
        <v>141</v>
      </c>
    </row>
    <row r="126" spans="1:65" s="12" customFormat="1" ht="22.9" customHeight="1">
      <c r="B126" s="168"/>
      <c r="C126" s="169"/>
      <c r="D126" s="170" t="s">
        <v>70</v>
      </c>
      <c r="E126" s="213" t="s">
        <v>153</v>
      </c>
      <c r="F126" s="213" t="s">
        <v>242</v>
      </c>
      <c r="G126" s="169"/>
      <c r="H126" s="169"/>
      <c r="I126" s="169"/>
      <c r="J126" s="214">
        <f>BK126</f>
        <v>0</v>
      </c>
      <c r="K126" s="169"/>
      <c r="L126" s="173"/>
      <c r="M126" s="174"/>
      <c r="N126" s="175"/>
      <c r="O126" s="175"/>
      <c r="P126" s="176">
        <f>P127</f>
        <v>0</v>
      </c>
      <c r="Q126" s="175"/>
      <c r="R126" s="176">
        <f>R127</f>
        <v>0</v>
      </c>
      <c r="S126" s="175"/>
      <c r="T126" s="177">
        <f>T127</f>
        <v>0</v>
      </c>
      <c r="AR126" s="178" t="s">
        <v>79</v>
      </c>
      <c r="AT126" s="179" t="s">
        <v>70</v>
      </c>
      <c r="AU126" s="179" t="s">
        <v>79</v>
      </c>
      <c r="AY126" s="178" t="s">
        <v>141</v>
      </c>
      <c r="BK126" s="180">
        <f>BK127</f>
        <v>0</v>
      </c>
    </row>
    <row r="127" spans="1:65" s="2" customFormat="1" ht="16.5" customHeight="1">
      <c r="A127" s="32"/>
      <c r="B127" s="33"/>
      <c r="C127" s="181" t="s">
        <v>81</v>
      </c>
      <c r="D127" s="181" t="s">
        <v>142</v>
      </c>
      <c r="E127" s="182" t="s">
        <v>243</v>
      </c>
      <c r="F127" s="183" t="s">
        <v>244</v>
      </c>
      <c r="G127" s="184" t="s">
        <v>221</v>
      </c>
      <c r="H127" s="185">
        <v>1</v>
      </c>
      <c r="I127" s="257"/>
      <c r="J127" s="186">
        <f>ROUND(I127*H127,2)</f>
        <v>0</v>
      </c>
      <c r="K127" s="183" t="s">
        <v>1</v>
      </c>
      <c r="L127" s="37"/>
      <c r="M127" s="187" t="s">
        <v>1</v>
      </c>
      <c r="N127" s="188" t="s">
        <v>36</v>
      </c>
      <c r="O127" s="189">
        <v>0</v>
      </c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1" t="s">
        <v>146</v>
      </c>
      <c r="AT127" s="191" t="s">
        <v>142</v>
      </c>
      <c r="AU127" s="191" t="s">
        <v>81</v>
      </c>
      <c r="AY127" s="18" t="s">
        <v>141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79</v>
      </c>
      <c r="BK127" s="192">
        <f>ROUND(I127*H127,2)</f>
        <v>0</v>
      </c>
      <c r="BL127" s="18" t="s">
        <v>146</v>
      </c>
      <c r="BM127" s="191" t="s">
        <v>245</v>
      </c>
    </row>
    <row r="128" spans="1:65" s="12" customFormat="1" ht="22.9" customHeight="1">
      <c r="B128" s="168"/>
      <c r="C128" s="169"/>
      <c r="D128" s="170" t="s">
        <v>70</v>
      </c>
      <c r="E128" s="213" t="s">
        <v>161</v>
      </c>
      <c r="F128" s="213" t="s">
        <v>246</v>
      </c>
      <c r="G128" s="169"/>
      <c r="H128" s="169"/>
      <c r="I128" s="169"/>
      <c r="J128" s="214">
        <f>BK128</f>
        <v>0</v>
      </c>
      <c r="K128" s="169"/>
      <c r="L128" s="173"/>
      <c r="M128" s="174"/>
      <c r="N128" s="175"/>
      <c r="O128" s="175"/>
      <c r="P128" s="176">
        <f>SUM(P129:P142)</f>
        <v>0</v>
      </c>
      <c r="Q128" s="175"/>
      <c r="R128" s="176">
        <f>SUM(R129:R142)</f>
        <v>0</v>
      </c>
      <c r="S128" s="175"/>
      <c r="T128" s="177">
        <f>SUM(T129:T142)</f>
        <v>0</v>
      </c>
      <c r="W128" s="261"/>
      <c r="AR128" s="178" t="s">
        <v>79</v>
      </c>
      <c r="AT128" s="179" t="s">
        <v>70</v>
      </c>
      <c r="AU128" s="179" t="s">
        <v>79</v>
      </c>
      <c r="AY128" s="178" t="s">
        <v>141</v>
      </c>
      <c r="BK128" s="180">
        <f>SUM(BK129:BK142)</f>
        <v>0</v>
      </c>
    </row>
    <row r="129" spans="1:65" s="2" customFormat="1" ht="21.75" customHeight="1">
      <c r="A129" s="32"/>
      <c r="B129" s="33"/>
      <c r="C129" s="181" t="s">
        <v>153</v>
      </c>
      <c r="D129" s="181" t="s">
        <v>142</v>
      </c>
      <c r="E129" s="182" t="s">
        <v>247</v>
      </c>
      <c r="F129" s="183" t="s">
        <v>248</v>
      </c>
      <c r="G129" s="184" t="s">
        <v>249</v>
      </c>
      <c r="H129" s="185">
        <v>117.8</v>
      </c>
      <c r="I129" s="257"/>
      <c r="J129" s="186">
        <f>ROUND(I129*H129,2)</f>
        <v>0</v>
      </c>
      <c r="K129" s="183" t="s">
        <v>1</v>
      </c>
      <c r="L129" s="37"/>
      <c r="M129" s="187" t="s">
        <v>1</v>
      </c>
      <c r="N129" s="188" t="s">
        <v>36</v>
      </c>
      <c r="O129" s="189">
        <v>0</v>
      </c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1" t="s">
        <v>146</v>
      </c>
      <c r="AT129" s="191" t="s">
        <v>142</v>
      </c>
      <c r="AU129" s="191" t="s">
        <v>81</v>
      </c>
      <c r="AY129" s="18" t="s">
        <v>141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79</v>
      </c>
      <c r="BK129" s="192">
        <f>ROUND(I129*H129,2)</f>
        <v>0</v>
      </c>
      <c r="BL129" s="18" t="s">
        <v>146</v>
      </c>
      <c r="BM129" s="191" t="s">
        <v>250</v>
      </c>
    </row>
    <row r="130" spans="1:65" s="13" customFormat="1">
      <c r="B130" s="193"/>
      <c r="C130" s="194"/>
      <c r="D130" s="195" t="s">
        <v>147</v>
      </c>
      <c r="E130" s="196" t="s">
        <v>1</v>
      </c>
      <c r="F130" s="197" t="s">
        <v>251</v>
      </c>
      <c r="G130" s="194"/>
      <c r="H130" s="196" t="s">
        <v>1</v>
      </c>
      <c r="I130" s="194"/>
      <c r="J130" s="194"/>
      <c r="K130" s="194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147</v>
      </c>
      <c r="AU130" s="202" t="s">
        <v>81</v>
      </c>
      <c r="AV130" s="13" t="s">
        <v>79</v>
      </c>
      <c r="AW130" s="13" t="s">
        <v>26</v>
      </c>
      <c r="AX130" s="13" t="s">
        <v>71</v>
      </c>
      <c r="AY130" s="202" t="s">
        <v>141</v>
      </c>
    </row>
    <row r="131" spans="1:65" s="14" customFormat="1">
      <c r="B131" s="203"/>
      <c r="C131" s="204"/>
      <c r="D131" s="195" t="s">
        <v>147</v>
      </c>
      <c r="E131" s="205" t="s">
        <v>1</v>
      </c>
      <c r="F131" s="206" t="s">
        <v>252</v>
      </c>
      <c r="G131" s="204"/>
      <c r="H131" s="207">
        <v>60</v>
      </c>
      <c r="I131" s="204"/>
      <c r="J131" s="204"/>
      <c r="K131" s="204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147</v>
      </c>
      <c r="AU131" s="212" t="s">
        <v>81</v>
      </c>
      <c r="AV131" s="14" t="s">
        <v>81</v>
      </c>
      <c r="AW131" s="14" t="s">
        <v>26</v>
      </c>
      <c r="AX131" s="14" t="s">
        <v>71</v>
      </c>
      <c r="AY131" s="212" t="s">
        <v>141</v>
      </c>
    </row>
    <row r="132" spans="1:65" s="14" customFormat="1">
      <c r="B132" s="203"/>
      <c r="C132" s="204"/>
      <c r="D132" s="195" t="s">
        <v>147</v>
      </c>
      <c r="E132" s="205" t="s">
        <v>1</v>
      </c>
      <c r="F132" s="206" t="s">
        <v>253</v>
      </c>
      <c r="G132" s="204"/>
      <c r="H132" s="207">
        <v>57.8</v>
      </c>
      <c r="I132" s="204"/>
      <c r="J132" s="204"/>
      <c r="K132" s="204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147</v>
      </c>
      <c r="AU132" s="212" t="s">
        <v>81</v>
      </c>
      <c r="AV132" s="14" t="s">
        <v>81</v>
      </c>
      <c r="AW132" s="14" t="s">
        <v>26</v>
      </c>
      <c r="AX132" s="14" t="s">
        <v>71</v>
      </c>
      <c r="AY132" s="212" t="s">
        <v>141</v>
      </c>
    </row>
    <row r="133" spans="1:65" s="15" customFormat="1">
      <c r="B133" s="219"/>
      <c r="C133" s="220"/>
      <c r="D133" s="195" t="s">
        <v>147</v>
      </c>
      <c r="E133" s="221" t="s">
        <v>1</v>
      </c>
      <c r="F133" s="222" t="s">
        <v>254</v>
      </c>
      <c r="G133" s="220"/>
      <c r="H133" s="223">
        <v>117.8</v>
      </c>
      <c r="I133" s="220"/>
      <c r="J133" s="220"/>
      <c r="K133" s="220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147</v>
      </c>
      <c r="AU133" s="228" t="s">
        <v>81</v>
      </c>
      <c r="AV133" s="15" t="s">
        <v>146</v>
      </c>
      <c r="AW133" s="15" t="s">
        <v>26</v>
      </c>
      <c r="AX133" s="15" t="s">
        <v>79</v>
      </c>
      <c r="AY133" s="228" t="s">
        <v>141</v>
      </c>
    </row>
    <row r="134" spans="1:65" s="2" customFormat="1" ht="16.5" customHeight="1">
      <c r="A134" s="32"/>
      <c r="B134" s="33"/>
      <c r="C134" s="181" t="s">
        <v>146</v>
      </c>
      <c r="D134" s="181" t="s">
        <v>142</v>
      </c>
      <c r="E134" s="182" t="s">
        <v>255</v>
      </c>
      <c r="F134" s="183" t="s">
        <v>256</v>
      </c>
      <c r="G134" s="184" t="s">
        <v>249</v>
      </c>
      <c r="H134" s="185">
        <v>47.8</v>
      </c>
      <c r="I134" s="257"/>
      <c r="J134" s="186">
        <f>ROUND(I134*H134,2)</f>
        <v>0</v>
      </c>
      <c r="K134" s="183" t="s">
        <v>1</v>
      </c>
      <c r="L134" s="37"/>
      <c r="M134" s="187" t="s">
        <v>1</v>
      </c>
      <c r="N134" s="188" t="s">
        <v>36</v>
      </c>
      <c r="O134" s="189">
        <v>0</v>
      </c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1" t="s">
        <v>146</v>
      </c>
      <c r="AT134" s="191" t="s">
        <v>142</v>
      </c>
      <c r="AU134" s="191" t="s">
        <v>81</v>
      </c>
      <c r="AY134" s="18" t="s">
        <v>141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79</v>
      </c>
      <c r="BK134" s="192">
        <f>ROUND(I134*H134,2)</f>
        <v>0</v>
      </c>
      <c r="BL134" s="18" t="s">
        <v>146</v>
      </c>
      <c r="BM134" s="191" t="s">
        <v>257</v>
      </c>
    </row>
    <row r="135" spans="1:65" s="13" customFormat="1">
      <c r="B135" s="193"/>
      <c r="C135" s="194"/>
      <c r="D135" s="195" t="s">
        <v>147</v>
      </c>
      <c r="E135" s="196" t="s">
        <v>1</v>
      </c>
      <c r="F135" s="197" t="s">
        <v>258</v>
      </c>
      <c r="G135" s="194"/>
      <c r="H135" s="196" t="s">
        <v>1</v>
      </c>
      <c r="I135" s="194"/>
      <c r="J135" s="194"/>
      <c r="K135" s="194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147</v>
      </c>
      <c r="AU135" s="202" t="s">
        <v>81</v>
      </c>
      <c r="AV135" s="13" t="s">
        <v>79</v>
      </c>
      <c r="AW135" s="13" t="s">
        <v>26</v>
      </c>
      <c r="AX135" s="13" t="s">
        <v>71</v>
      </c>
      <c r="AY135" s="202" t="s">
        <v>141</v>
      </c>
    </row>
    <row r="136" spans="1:65" s="14" customFormat="1">
      <c r="B136" s="203"/>
      <c r="C136" s="204"/>
      <c r="D136" s="195" t="s">
        <v>147</v>
      </c>
      <c r="E136" s="205" t="s">
        <v>1</v>
      </c>
      <c r="F136" s="206" t="s">
        <v>259</v>
      </c>
      <c r="G136" s="204"/>
      <c r="H136" s="207">
        <v>47.8</v>
      </c>
      <c r="I136" s="204"/>
      <c r="J136" s="204"/>
      <c r="K136" s="204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147</v>
      </c>
      <c r="AU136" s="212" t="s">
        <v>81</v>
      </c>
      <c r="AV136" s="14" t="s">
        <v>81</v>
      </c>
      <c r="AW136" s="14" t="s">
        <v>26</v>
      </c>
      <c r="AX136" s="14" t="s">
        <v>79</v>
      </c>
      <c r="AY136" s="212" t="s">
        <v>141</v>
      </c>
    </row>
    <row r="137" spans="1:65" s="2" customFormat="1" ht="16.5" customHeight="1">
      <c r="A137" s="32"/>
      <c r="B137" s="33"/>
      <c r="C137" s="181" t="s">
        <v>161</v>
      </c>
      <c r="D137" s="181" t="s">
        <v>142</v>
      </c>
      <c r="E137" s="182" t="s">
        <v>260</v>
      </c>
      <c r="F137" s="183" t="s">
        <v>261</v>
      </c>
      <c r="G137" s="184" t="s">
        <v>249</v>
      </c>
      <c r="H137" s="185">
        <v>115</v>
      </c>
      <c r="I137" s="257"/>
      <c r="J137" s="186">
        <f>ROUND(I137*H137,2)</f>
        <v>0</v>
      </c>
      <c r="K137" s="183" t="s">
        <v>1</v>
      </c>
      <c r="L137" s="37"/>
      <c r="M137" s="187" t="s">
        <v>1</v>
      </c>
      <c r="N137" s="188" t="s">
        <v>36</v>
      </c>
      <c r="O137" s="189">
        <v>0</v>
      </c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1" t="s">
        <v>146</v>
      </c>
      <c r="AT137" s="191" t="s">
        <v>142</v>
      </c>
      <c r="AU137" s="191" t="s">
        <v>81</v>
      </c>
      <c r="AY137" s="18" t="s">
        <v>141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79</v>
      </c>
      <c r="BK137" s="192">
        <f>ROUND(I137*H137,2)</f>
        <v>0</v>
      </c>
      <c r="BL137" s="18" t="s">
        <v>146</v>
      </c>
      <c r="BM137" s="191" t="s">
        <v>262</v>
      </c>
    </row>
    <row r="138" spans="1:65" s="13" customFormat="1">
      <c r="B138" s="193"/>
      <c r="C138" s="194"/>
      <c r="D138" s="195" t="s">
        <v>147</v>
      </c>
      <c r="E138" s="196" t="s">
        <v>1</v>
      </c>
      <c r="F138" s="197" t="s">
        <v>258</v>
      </c>
      <c r="G138" s="194"/>
      <c r="H138" s="196" t="s">
        <v>1</v>
      </c>
      <c r="I138" s="194"/>
      <c r="J138" s="194"/>
      <c r="K138" s="194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147</v>
      </c>
      <c r="AU138" s="202" t="s">
        <v>81</v>
      </c>
      <c r="AV138" s="13" t="s">
        <v>79</v>
      </c>
      <c r="AW138" s="13" t="s">
        <v>26</v>
      </c>
      <c r="AX138" s="13" t="s">
        <v>71</v>
      </c>
      <c r="AY138" s="202" t="s">
        <v>141</v>
      </c>
    </row>
    <row r="139" spans="1:65" s="14" customFormat="1">
      <c r="B139" s="203"/>
      <c r="C139" s="204"/>
      <c r="D139" s="195" t="s">
        <v>147</v>
      </c>
      <c r="E139" s="205" t="s">
        <v>1</v>
      </c>
      <c r="F139" s="206" t="s">
        <v>263</v>
      </c>
      <c r="G139" s="204"/>
      <c r="H139" s="207">
        <v>115</v>
      </c>
      <c r="I139" s="204"/>
      <c r="J139" s="204"/>
      <c r="K139" s="204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147</v>
      </c>
      <c r="AU139" s="212" t="s">
        <v>81</v>
      </c>
      <c r="AV139" s="14" t="s">
        <v>81</v>
      </c>
      <c r="AW139" s="14" t="s">
        <v>26</v>
      </c>
      <c r="AX139" s="14" t="s">
        <v>79</v>
      </c>
      <c r="AY139" s="212" t="s">
        <v>141</v>
      </c>
    </row>
    <row r="140" spans="1:65" s="2" customFormat="1" ht="21.75" customHeight="1">
      <c r="A140" s="32"/>
      <c r="B140" s="33"/>
      <c r="C140" s="181" t="s">
        <v>156</v>
      </c>
      <c r="D140" s="181" t="s">
        <v>142</v>
      </c>
      <c r="E140" s="182" t="s">
        <v>264</v>
      </c>
      <c r="F140" s="183" t="s">
        <v>265</v>
      </c>
      <c r="G140" s="184" t="s">
        <v>249</v>
      </c>
      <c r="H140" s="185">
        <v>115</v>
      </c>
      <c r="I140" s="257"/>
      <c r="J140" s="186">
        <f>ROUND(I140*H140,2)</f>
        <v>0</v>
      </c>
      <c r="K140" s="183" t="s">
        <v>1</v>
      </c>
      <c r="L140" s="37"/>
      <c r="M140" s="187" t="s">
        <v>1</v>
      </c>
      <c r="N140" s="188" t="s">
        <v>36</v>
      </c>
      <c r="O140" s="189">
        <v>0</v>
      </c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1" t="s">
        <v>146</v>
      </c>
      <c r="AT140" s="191" t="s">
        <v>142</v>
      </c>
      <c r="AU140" s="191" t="s">
        <v>81</v>
      </c>
      <c r="AY140" s="18" t="s">
        <v>141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79</v>
      </c>
      <c r="BK140" s="192">
        <f>ROUND(I140*H140,2)</f>
        <v>0</v>
      </c>
      <c r="BL140" s="18" t="s">
        <v>146</v>
      </c>
      <c r="BM140" s="191" t="s">
        <v>266</v>
      </c>
    </row>
    <row r="141" spans="1:65" s="13" customFormat="1">
      <c r="B141" s="193"/>
      <c r="C141" s="194"/>
      <c r="D141" s="195" t="s">
        <v>147</v>
      </c>
      <c r="E141" s="196" t="s">
        <v>1</v>
      </c>
      <c r="F141" s="197" t="s">
        <v>258</v>
      </c>
      <c r="G141" s="194"/>
      <c r="H141" s="196" t="s">
        <v>1</v>
      </c>
      <c r="I141" s="194"/>
      <c r="J141" s="194"/>
      <c r="K141" s="194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147</v>
      </c>
      <c r="AU141" s="202" t="s">
        <v>81</v>
      </c>
      <c r="AV141" s="13" t="s">
        <v>79</v>
      </c>
      <c r="AW141" s="13" t="s">
        <v>26</v>
      </c>
      <c r="AX141" s="13" t="s">
        <v>71</v>
      </c>
      <c r="AY141" s="202" t="s">
        <v>141</v>
      </c>
    </row>
    <row r="142" spans="1:65" s="14" customFormat="1">
      <c r="B142" s="203"/>
      <c r="C142" s="204"/>
      <c r="D142" s="195" t="s">
        <v>147</v>
      </c>
      <c r="E142" s="205" t="s">
        <v>1</v>
      </c>
      <c r="F142" s="206" t="s">
        <v>263</v>
      </c>
      <c r="G142" s="204"/>
      <c r="H142" s="207">
        <v>115</v>
      </c>
      <c r="I142" s="204"/>
      <c r="J142" s="204"/>
      <c r="K142" s="204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147</v>
      </c>
      <c r="AU142" s="212" t="s">
        <v>81</v>
      </c>
      <c r="AV142" s="14" t="s">
        <v>81</v>
      </c>
      <c r="AW142" s="14" t="s">
        <v>26</v>
      </c>
      <c r="AX142" s="14" t="s">
        <v>79</v>
      </c>
      <c r="AY142" s="212" t="s">
        <v>141</v>
      </c>
    </row>
    <row r="143" spans="1:65" s="12" customFormat="1" ht="22.9" customHeight="1">
      <c r="B143" s="168"/>
      <c r="C143" s="169"/>
      <c r="D143" s="170" t="s">
        <v>70</v>
      </c>
      <c r="E143" s="213" t="s">
        <v>184</v>
      </c>
      <c r="F143" s="213" t="s">
        <v>267</v>
      </c>
      <c r="G143" s="169"/>
      <c r="H143" s="169"/>
      <c r="I143" s="169"/>
      <c r="J143" s="214">
        <f>BK143</f>
        <v>0</v>
      </c>
      <c r="K143" s="169"/>
      <c r="L143" s="173"/>
      <c r="M143" s="174"/>
      <c r="N143" s="175"/>
      <c r="O143" s="175"/>
      <c r="P143" s="176">
        <f>SUM(P144:P147)</f>
        <v>15.544</v>
      </c>
      <c r="Q143" s="175"/>
      <c r="R143" s="176">
        <f>SUM(R144:R147)</f>
        <v>15.520800000000001</v>
      </c>
      <c r="S143" s="175"/>
      <c r="T143" s="177">
        <f>SUM(T144:T147)</f>
        <v>0</v>
      </c>
      <c r="AR143" s="178" t="s">
        <v>79</v>
      </c>
      <c r="AT143" s="179" t="s">
        <v>70</v>
      </c>
      <c r="AU143" s="179" t="s">
        <v>79</v>
      </c>
      <c r="AY143" s="178" t="s">
        <v>141</v>
      </c>
      <c r="BK143" s="180">
        <f>SUM(BK144:BK147)</f>
        <v>0</v>
      </c>
    </row>
    <row r="144" spans="1:65" s="2" customFormat="1" ht="21.75" customHeight="1">
      <c r="A144" s="32"/>
      <c r="B144" s="33"/>
      <c r="C144" s="181" t="s">
        <v>172</v>
      </c>
      <c r="D144" s="181" t="s">
        <v>142</v>
      </c>
      <c r="E144" s="182" t="s">
        <v>268</v>
      </c>
      <c r="F144" s="183" t="s">
        <v>269</v>
      </c>
      <c r="G144" s="184" t="s">
        <v>238</v>
      </c>
      <c r="H144" s="185">
        <v>58</v>
      </c>
      <c r="I144" s="257"/>
      <c r="J144" s="186">
        <f>ROUND(I144*H144,2)</f>
        <v>0</v>
      </c>
      <c r="K144" s="183" t="s">
        <v>239</v>
      </c>
      <c r="L144" s="37"/>
      <c r="M144" s="187" t="s">
        <v>1</v>
      </c>
      <c r="N144" s="188" t="s">
        <v>36</v>
      </c>
      <c r="O144" s="189">
        <v>0.26800000000000002</v>
      </c>
      <c r="P144" s="189">
        <f>O144*H144</f>
        <v>15.544</v>
      </c>
      <c r="Q144" s="189">
        <v>0.15540000000000001</v>
      </c>
      <c r="R144" s="189">
        <f>Q144*H144</f>
        <v>9.0132000000000012</v>
      </c>
      <c r="S144" s="189">
        <v>0</v>
      </c>
      <c r="T144" s="190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1" t="s">
        <v>146</v>
      </c>
      <c r="AT144" s="191" t="s">
        <v>142</v>
      </c>
      <c r="AU144" s="191" t="s">
        <v>81</v>
      </c>
      <c r="AY144" s="18" t="s">
        <v>141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79</v>
      </c>
      <c r="BK144" s="192">
        <f>ROUND(I144*H144,2)</f>
        <v>0</v>
      </c>
      <c r="BL144" s="18" t="s">
        <v>146</v>
      </c>
      <c r="BM144" s="191" t="s">
        <v>270</v>
      </c>
    </row>
    <row r="145" spans="1:65" s="14" customFormat="1">
      <c r="B145" s="203"/>
      <c r="C145" s="204"/>
      <c r="D145" s="195" t="s">
        <v>147</v>
      </c>
      <c r="E145" s="205" t="s">
        <v>1</v>
      </c>
      <c r="F145" s="206" t="s">
        <v>271</v>
      </c>
      <c r="G145" s="204"/>
      <c r="H145" s="207">
        <v>58</v>
      </c>
      <c r="I145" s="204"/>
      <c r="J145" s="204"/>
      <c r="K145" s="204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147</v>
      </c>
      <c r="AU145" s="212" t="s">
        <v>81</v>
      </c>
      <c r="AV145" s="14" t="s">
        <v>81</v>
      </c>
      <c r="AW145" s="14" t="s">
        <v>26</v>
      </c>
      <c r="AX145" s="14" t="s">
        <v>79</v>
      </c>
      <c r="AY145" s="212" t="s">
        <v>141</v>
      </c>
    </row>
    <row r="146" spans="1:65" s="2" customFormat="1" ht="16.5" customHeight="1">
      <c r="A146" s="32"/>
      <c r="B146" s="33"/>
      <c r="C146" s="229" t="s">
        <v>159</v>
      </c>
      <c r="D146" s="229" t="s">
        <v>272</v>
      </c>
      <c r="E146" s="230" t="s">
        <v>273</v>
      </c>
      <c r="F146" s="231" t="s">
        <v>274</v>
      </c>
      <c r="G146" s="232" t="s">
        <v>238</v>
      </c>
      <c r="H146" s="233">
        <v>63.8</v>
      </c>
      <c r="I146" s="262"/>
      <c r="J146" s="234">
        <f>ROUND(I146*H146,2)</f>
        <v>0</v>
      </c>
      <c r="K146" s="231" t="s">
        <v>239</v>
      </c>
      <c r="L146" s="235"/>
      <c r="M146" s="236" t="s">
        <v>1</v>
      </c>
      <c r="N146" s="237" t="s">
        <v>36</v>
      </c>
      <c r="O146" s="189">
        <v>0</v>
      </c>
      <c r="P146" s="189">
        <f>O146*H146</f>
        <v>0</v>
      </c>
      <c r="Q146" s="189">
        <v>0.10199999999999999</v>
      </c>
      <c r="R146" s="189">
        <f>Q146*H146</f>
        <v>6.5075999999999992</v>
      </c>
      <c r="S146" s="189">
        <v>0</v>
      </c>
      <c r="T146" s="190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1" t="s">
        <v>159</v>
      </c>
      <c r="AT146" s="191" t="s">
        <v>272</v>
      </c>
      <c r="AU146" s="191" t="s">
        <v>81</v>
      </c>
      <c r="AY146" s="18" t="s">
        <v>141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79</v>
      </c>
      <c r="BK146" s="192">
        <f>ROUND(I146*H146,2)</f>
        <v>0</v>
      </c>
      <c r="BL146" s="18" t="s">
        <v>146</v>
      </c>
      <c r="BM146" s="191" t="s">
        <v>275</v>
      </c>
    </row>
    <row r="147" spans="1:65" s="14" customFormat="1">
      <c r="B147" s="203"/>
      <c r="C147" s="204"/>
      <c r="D147" s="195" t="s">
        <v>147</v>
      </c>
      <c r="E147" s="204"/>
      <c r="F147" s="206" t="s">
        <v>276</v>
      </c>
      <c r="G147" s="204"/>
      <c r="H147" s="207">
        <v>63.8</v>
      </c>
      <c r="I147" s="204"/>
      <c r="J147" s="204"/>
      <c r="K147" s="204"/>
      <c r="L147" s="208"/>
      <c r="M147" s="238"/>
      <c r="N147" s="239"/>
      <c r="O147" s="239"/>
      <c r="P147" s="239"/>
      <c r="Q147" s="239"/>
      <c r="R147" s="239"/>
      <c r="S147" s="239"/>
      <c r="T147" s="240"/>
      <c r="AT147" s="212" t="s">
        <v>147</v>
      </c>
      <c r="AU147" s="212" t="s">
        <v>81</v>
      </c>
      <c r="AV147" s="14" t="s">
        <v>81</v>
      </c>
      <c r="AW147" s="14" t="s">
        <v>4</v>
      </c>
      <c r="AX147" s="14" t="s">
        <v>79</v>
      </c>
      <c r="AY147" s="212" t="s">
        <v>141</v>
      </c>
    </row>
    <row r="148" spans="1:65" s="2" customFormat="1" ht="6.95" customHeight="1">
      <c r="A148" s="3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37"/>
      <c r="M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</row>
  </sheetData>
  <autoFilter ref="C120:K14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BM1470"/>
  <sheetViews>
    <sheetView showGridLines="0" topLeftCell="G1" zoomScale="70" zoomScaleNormal="70" workbookViewId="0">
      <selection activeCell="BO211" sqref="BO2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3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277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25</v>
      </c>
      <c r="F21" s="32"/>
      <c r="G21" s="32"/>
      <c r="H21" s="32"/>
      <c r="I21" s="110" t="s">
        <v>22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">
        <v>28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29</v>
      </c>
      <c r="F24" s="32"/>
      <c r="G24" s="32"/>
      <c r="H24" s="32"/>
      <c r="I24" s="110" t="s">
        <v>22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ROUND(J139,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ROUND((SUM(BE139:BE1469)),  2)</f>
        <v>0</v>
      </c>
      <c r="G33" s="32"/>
      <c r="H33" s="32"/>
      <c r="I33" s="122">
        <v>0.21</v>
      </c>
      <c r="J33" s="121">
        <f>ROUND(((SUM(BE139:BE1469))*I33),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ROUND((SUM(BF139:BF1469)),  2)</f>
        <v>0</v>
      </c>
      <c r="G34" s="32"/>
      <c r="H34" s="32"/>
      <c r="I34" s="122">
        <v>0.15</v>
      </c>
      <c r="J34" s="121">
        <f>ROUND(((SUM(BF139:BF1469))*I34),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ROUND((SUM(BG139:BG1469)),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ROUND((SUM(BH139:BH1469)),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ROUND((SUM(BI139:BI1469)),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 xml:space="preserve">01 - Stavební část 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J139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2:12" s="9" customFormat="1" ht="24.95" customHeight="1">
      <c r="B97" s="145"/>
      <c r="C97" s="146"/>
      <c r="D97" s="147" t="s">
        <v>125</v>
      </c>
      <c r="E97" s="148"/>
      <c r="F97" s="148"/>
      <c r="G97" s="148"/>
      <c r="H97" s="148"/>
      <c r="I97" s="148"/>
      <c r="J97" s="149">
        <f>J140</f>
        <v>0</v>
      </c>
      <c r="K97" s="146"/>
      <c r="L97" s="150"/>
    </row>
    <row r="98" spans="2:12" s="10" customFormat="1" ht="19.899999999999999" customHeight="1">
      <c r="B98" s="151"/>
      <c r="C98" s="152"/>
      <c r="D98" s="153" t="s">
        <v>231</v>
      </c>
      <c r="E98" s="154"/>
      <c r="F98" s="154"/>
      <c r="G98" s="154"/>
      <c r="H98" s="154"/>
      <c r="I98" s="154"/>
      <c r="J98" s="155">
        <f>J141</f>
        <v>0</v>
      </c>
      <c r="K98" s="152"/>
      <c r="L98" s="156"/>
    </row>
    <row r="99" spans="2:12" s="10" customFormat="1" ht="19.899999999999999" customHeight="1">
      <c r="B99" s="151"/>
      <c r="C99" s="152"/>
      <c r="D99" s="153" t="s">
        <v>278</v>
      </c>
      <c r="E99" s="154"/>
      <c r="F99" s="154"/>
      <c r="G99" s="154"/>
      <c r="H99" s="154"/>
      <c r="I99" s="154"/>
      <c r="J99" s="155">
        <f>J176</f>
        <v>0</v>
      </c>
      <c r="K99" s="152"/>
      <c r="L99" s="156"/>
    </row>
    <row r="100" spans="2:12" s="10" customFormat="1" ht="19.899999999999999" customHeight="1">
      <c r="B100" s="151"/>
      <c r="C100" s="152"/>
      <c r="D100" s="153" t="s">
        <v>232</v>
      </c>
      <c r="E100" s="154"/>
      <c r="F100" s="154"/>
      <c r="G100" s="154"/>
      <c r="H100" s="154"/>
      <c r="I100" s="154"/>
      <c r="J100" s="155">
        <f>J213</f>
        <v>0</v>
      </c>
      <c r="K100" s="152"/>
      <c r="L100" s="156"/>
    </row>
    <row r="101" spans="2:12" s="10" customFormat="1" ht="19.899999999999999" customHeight="1">
      <c r="B101" s="151"/>
      <c r="C101" s="152"/>
      <c r="D101" s="153" t="s">
        <v>279</v>
      </c>
      <c r="E101" s="154"/>
      <c r="F101" s="154"/>
      <c r="G101" s="154"/>
      <c r="H101" s="154"/>
      <c r="I101" s="154"/>
      <c r="J101" s="155">
        <f>J250</f>
        <v>0</v>
      </c>
      <c r="K101" s="152"/>
      <c r="L101" s="156"/>
    </row>
    <row r="102" spans="2:12" s="10" customFormat="1" ht="19.899999999999999" customHeight="1">
      <c r="B102" s="151"/>
      <c r="C102" s="152"/>
      <c r="D102" s="153" t="s">
        <v>280</v>
      </c>
      <c r="E102" s="154"/>
      <c r="F102" s="154"/>
      <c r="G102" s="154"/>
      <c r="H102" s="154"/>
      <c r="I102" s="154"/>
      <c r="J102" s="155">
        <f>J291</f>
        <v>0</v>
      </c>
      <c r="K102" s="152"/>
      <c r="L102" s="156"/>
    </row>
    <row r="103" spans="2:12" s="10" customFormat="1" ht="19.899999999999999" customHeight="1">
      <c r="B103" s="151"/>
      <c r="C103" s="152"/>
      <c r="D103" s="153" t="s">
        <v>234</v>
      </c>
      <c r="E103" s="154"/>
      <c r="F103" s="154"/>
      <c r="G103" s="154"/>
      <c r="H103" s="154"/>
      <c r="I103" s="154"/>
      <c r="J103" s="155">
        <f>J549</f>
        <v>0</v>
      </c>
      <c r="K103" s="152"/>
      <c r="L103" s="156"/>
    </row>
    <row r="104" spans="2:12" s="10" customFormat="1" ht="19.899999999999999" customHeight="1">
      <c r="B104" s="151"/>
      <c r="C104" s="152"/>
      <c r="D104" s="153" t="s">
        <v>281</v>
      </c>
      <c r="E104" s="154"/>
      <c r="F104" s="154"/>
      <c r="G104" s="154"/>
      <c r="H104" s="154"/>
      <c r="I104" s="154"/>
      <c r="J104" s="155">
        <f>J646</f>
        <v>0</v>
      </c>
      <c r="K104" s="152"/>
      <c r="L104" s="156"/>
    </row>
    <row r="105" spans="2:12" s="10" customFormat="1" ht="19.899999999999999" customHeight="1">
      <c r="B105" s="151"/>
      <c r="C105" s="152"/>
      <c r="D105" s="153" t="s">
        <v>282</v>
      </c>
      <c r="E105" s="154"/>
      <c r="F105" s="154"/>
      <c r="G105" s="154"/>
      <c r="H105" s="154"/>
      <c r="I105" s="154"/>
      <c r="J105" s="155">
        <f>J663</f>
        <v>0</v>
      </c>
      <c r="K105" s="152"/>
      <c r="L105" s="156"/>
    </row>
    <row r="106" spans="2:12" s="9" customFormat="1" ht="24.95" customHeight="1">
      <c r="B106" s="145"/>
      <c r="C106" s="146"/>
      <c r="D106" s="147" t="s">
        <v>283</v>
      </c>
      <c r="E106" s="148"/>
      <c r="F106" s="148"/>
      <c r="G106" s="148"/>
      <c r="H106" s="148"/>
      <c r="I106" s="148"/>
      <c r="J106" s="149">
        <f>J665</f>
        <v>0</v>
      </c>
      <c r="K106" s="146"/>
      <c r="L106" s="150"/>
    </row>
    <row r="107" spans="2:12" s="10" customFormat="1" ht="19.899999999999999" customHeight="1">
      <c r="B107" s="151"/>
      <c r="C107" s="152"/>
      <c r="D107" s="153" t="s">
        <v>284</v>
      </c>
      <c r="E107" s="154"/>
      <c r="F107" s="154"/>
      <c r="G107" s="154"/>
      <c r="H107" s="154"/>
      <c r="I107" s="154"/>
      <c r="J107" s="155">
        <f>J666</f>
        <v>0</v>
      </c>
      <c r="K107" s="152"/>
      <c r="L107" s="156"/>
    </row>
    <row r="108" spans="2:12" s="10" customFormat="1" ht="19.899999999999999" customHeight="1">
      <c r="B108" s="151"/>
      <c r="C108" s="152"/>
      <c r="D108" s="153" t="s">
        <v>285</v>
      </c>
      <c r="E108" s="154"/>
      <c r="F108" s="154"/>
      <c r="G108" s="154"/>
      <c r="H108" s="154"/>
      <c r="I108" s="154"/>
      <c r="J108" s="155">
        <f>J678</f>
        <v>0</v>
      </c>
      <c r="K108" s="152"/>
      <c r="L108" s="156"/>
    </row>
    <row r="109" spans="2:12" s="10" customFormat="1" ht="19.899999999999999" customHeight="1">
      <c r="B109" s="151"/>
      <c r="C109" s="152"/>
      <c r="D109" s="153" t="s">
        <v>286</v>
      </c>
      <c r="E109" s="154"/>
      <c r="F109" s="154"/>
      <c r="G109" s="154"/>
      <c r="H109" s="154"/>
      <c r="I109" s="154"/>
      <c r="J109" s="155">
        <f>J731</f>
        <v>0</v>
      </c>
      <c r="K109" s="152"/>
      <c r="L109" s="156"/>
    </row>
    <row r="110" spans="2:12" s="10" customFormat="1" ht="19.899999999999999" customHeight="1">
      <c r="B110" s="151"/>
      <c r="C110" s="152"/>
      <c r="D110" s="153" t="s">
        <v>287</v>
      </c>
      <c r="E110" s="154"/>
      <c r="F110" s="154"/>
      <c r="G110" s="154"/>
      <c r="H110" s="154"/>
      <c r="I110" s="154"/>
      <c r="J110" s="155">
        <f>J837</f>
        <v>0</v>
      </c>
      <c r="K110" s="152"/>
      <c r="L110" s="156"/>
    </row>
    <row r="111" spans="2:12" s="10" customFormat="1" ht="19.899999999999999" customHeight="1">
      <c r="B111" s="151"/>
      <c r="C111" s="152"/>
      <c r="D111" s="153" t="s">
        <v>288</v>
      </c>
      <c r="E111" s="154"/>
      <c r="F111" s="154"/>
      <c r="G111" s="154"/>
      <c r="H111" s="154"/>
      <c r="I111" s="154"/>
      <c r="J111" s="155">
        <f>J843</f>
        <v>0</v>
      </c>
      <c r="K111" s="152"/>
      <c r="L111" s="156"/>
    </row>
    <row r="112" spans="2:12" s="10" customFormat="1" ht="19.899999999999999" customHeight="1">
      <c r="B112" s="151"/>
      <c r="C112" s="152"/>
      <c r="D112" s="153" t="s">
        <v>289</v>
      </c>
      <c r="E112" s="154"/>
      <c r="F112" s="154"/>
      <c r="G112" s="154"/>
      <c r="H112" s="154"/>
      <c r="I112" s="154"/>
      <c r="J112" s="155">
        <f>J879</f>
        <v>0</v>
      </c>
      <c r="K112" s="152"/>
      <c r="L112" s="156"/>
    </row>
    <row r="113" spans="1:31" s="10" customFormat="1" ht="19.899999999999999" customHeight="1">
      <c r="B113" s="151"/>
      <c r="C113" s="152"/>
      <c r="D113" s="153" t="s">
        <v>290</v>
      </c>
      <c r="E113" s="154"/>
      <c r="F113" s="154"/>
      <c r="G113" s="154"/>
      <c r="H113" s="154"/>
      <c r="I113" s="154"/>
      <c r="J113" s="155">
        <f>J986</f>
        <v>0</v>
      </c>
      <c r="K113" s="152"/>
      <c r="L113" s="156"/>
    </row>
    <row r="114" spans="1:31" s="10" customFormat="1" ht="19.899999999999999" customHeight="1">
      <c r="B114" s="151"/>
      <c r="C114" s="152"/>
      <c r="D114" s="153" t="s">
        <v>291</v>
      </c>
      <c r="E114" s="154"/>
      <c r="F114" s="154"/>
      <c r="G114" s="154"/>
      <c r="H114" s="154"/>
      <c r="I114" s="154"/>
      <c r="J114" s="155">
        <f>J1028</f>
        <v>0</v>
      </c>
      <c r="K114" s="152"/>
      <c r="L114" s="156"/>
    </row>
    <row r="115" spans="1:31" s="10" customFormat="1" ht="19.899999999999999" customHeight="1">
      <c r="B115" s="151"/>
      <c r="C115" s="152"/>
      <c r="D115" s="153" t="s">
        <v>292</v>
      </c>
      <c r="E115" s="154"/>
      <c r="F115" s="154"/>
      <c r="G115" s="154"/>
      <c r="H115" s="154"/>
      <c r="I115" s="154"/>
      <c r="J115" s="155">
        <f>J1172</f>
        <v>0</v>
      </c>
      <c r="K115" s="152"/>
      <c r="L115" s="156"/>
    </row>
    <row r="116" spans="1:31" s="10" customFormat="1" ht="19.899999999999999" customHeight="1">
      <c r="B116" s="151"/>
      <c r="C116" s="152"/>
      <c r="D116" s="153" t="s">
        <v>293</v>
      </c>
      <c r="E116" s="154"/>
      <c r="F116" s="154"/>
      <c r="G116" s="154"/>
      <c r="H116" s="154"/>
      <c r="I116" s="154"/>
      <c r="J116" s="155">
        <f>J1253</f>
        <v>0</v>
      </c>
      <c r="K116" s="152"/>
      <c r="L116" s="156"/>
    </row>
    <row r="117" spans="1:31" s="10" customFormat="1" ht="19.899999999999999" customHeight="1">
      <c r="B117" s="151"/>
      <c r="C117" s="152"/>
      <c r="D117" s="153" t="s">
        <v>294</v>
      </c>
      <c r="E117" s="154"/>
      <c r="F117" s="154"/>
      <c r="G117" s="154"/>
      <c r="H117" s="154"/>
      <c r="I117" s="154"/>
      <c r="J117" s="155">
        <f>J1362</f>
        <v>0</v>
      </c>
      <c r="K117" s="152"/>
      <c r="L117" s="156"/>
    </row>
    <row r="118" spans="1:31" s="10" customFormat="1" ht="19.899999999999999" customHeight="1">
      <c r="B118" s="151"/>
      <c r="C118" s="152"/>
      <c r="D118" s="153" t="s">
        <v>295</v>
      </c>
      <c r="E118" s="154"/>
      <c r="F118" s="154"/>
      <c r="G118" s="154"/>
      <c r="H118" s="154"/>
      <c r="I118" s="154"/>
      <c r="J118" s="155">
        <f>J1439</f>
        <v>0</v>
      </c>
      <c r="K118" s="152"/>
      <c r="L118" s="156"/>
    </row>
    <row r="119" spans="1:31" s="10" customFormat="1" ht="19.899999999999999" customHeight="1">
      <c r="B119" s="151"/>
      <c r="C119" s="152"/>
      <c r="D119" s="153" t="s">
        <v>296</v>
      </c>
      <c r="E119" s="154"/>
      <c r="F119" s="154"/>
      <c r="G119" s="154"/>
      <c r="H119" s="154"/>
      <c r="I119" s="154"/>
      <c r="J119" s="155">
        <f>J1459</f>
        <v>0</v>
      </c>
      <c r="K119" s="152"/>
      <c r="L119" s="156"/>
    </row>
    <row r="120" spans="1:31" s="2" customFormat="1" ht="21.75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6.95" customHeight="1">
      <c r="A121" s="3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5" spans="1:31" s="2" customFormat="1" ht="6.95" customHeight="1">
      <c r="A125" s="32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24.95" customHeight="1">
      <c r="A126" s="32"/>
      <c r="B126" s="33"/>
      <c r="C126" s="24" t="s">
        <v>127</v>
      </c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2" customHeight="1">
      <c r="A128" s="32"/>
      <c r="B128" s="33"/>
      <c r="C128" s="29" t="s">
        <v>14</v>
      </c>
      <c r="D128" s="34"/>
      <c r="E128" s="34"/>
      <c r="F128" s="34"/>
      <c r="G128" s="34"/>
      <c r="H128" s="34"/>
      <c r="I128" s="34"/>
      <c r="J128" s="34"/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6.5" customHeight="1">
      <c r="A129" s="32"/>
      <c r="B129" s="33"/>
      <c r="C129" s="34"/>
      <c r="D129" s="34"/>
      <c r="E129" s="310" t="str">
        <f>E7</f>
        <v>VD Hněvkovice - rozšíření provozní budovy</v>
      </c>
      <c r="F129" s="311"/>
      <c r="G129" s="311"/>
      <c r="H129" s="311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9" t="s">
        <v>116</v>
      </c>
      <c r="D130" s="34"/>
      <c r="E130" s="34"/>
      <c r="F130" s="34"/>
      <c r="G130" s="34"/>
      <c r="H130" s="34"/>
      <c r="I130" s="34"/>
      <c r="J130" s="34"/>
      <c r="K130" s="34"/>
      <c r="L130" s="49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6.5" customHeight="1">
      <c r="A131" s="32"/>
      <c r="B131" s="33"/>
      <c r="C131" s="34"/>
      <c r="D131" s="34"/>
      <c r="E131" s="302" t="str">
        <f>E9</f>
        <v xml:space="preserve">01 - Stavební část </v>
      </c>
      <c r="F131" s="309"/>
      <c r="G131" s="309"/>
      <c r="H131" s="309"/>
      <c r="I131" s="34"/>
      <c r="J131" s="34"/>
      <c r="K131" s="34"/>
      <c r="L131" s="49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6.95" customHeight="1">
      <c r="A132" s="32"/>
      <c r="B132" s="33"/>
      <c r="C132" s="34"/>
      <c r="D132" s="34"/>
      <c r="E132" s="34"/>
      <c r="F132" s="34"/>
      <c r="G132" s="34"/>
      <c r="H132" s="34"/>
      <c r="I132" s="34"/>
      <c r="J132" s="34"/>
      <c r="K132" s="34"/>
      <c r="L132" s="49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2" customHeight="1">
      <c r="A133" s="32"/>
      <c r="B133" s="33"/>
      <c r="C133" s="29" t="s">
        <v>17</v>
      </c>
      <c r="D133" s="34"/>
      <c r="E133" s="34"/>
      <c r="F133" s="27" t="str">
        <f>F12</f>
        <v xml:space="preserve"> </v>
      </c>
      <c r="G133" s="34"/>
      <c r="H133" s="34"/>
      <c r="I133" s="29" t="s">
        <v>19</v>
      </c>
      <c r="J133" s="64" t="str">
        <f>IF(J12="","",J12)</f>
        <v>prosinec 2019</v>
      </c>
      <c r="K133" s="34"/>
      <c r="L133" s="49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6.95" customHeight="1">
      <c r="A134" s="32"/>
      <c r="B134" s="33"/>
      <c r="C134" s="34"/>
      <c r="D134" s="34"/>
      <c r="E134" s="34"/>
      <c r="F134" s="34"/>
      <c r="G134" s="34"/>
      <c r="H134" s="34"/>
      <c r="I134" s="34"/>
      <c r="J134" s="34"/>
      <c r="K134" s="34"/>
      <c r="L134" s="49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5.2" customHeight="1">
      <c r="A135" s="32"/>
      <c r="B135" s="33"/>
      <c r="C135" s="29" t="s">
        <v>20</v>
      </c>
      <c r="D135" s="34"/>
      <c r="E135" s="34"/>
      <c r="F135" s="27" t="str">
        <f>E15</f>
        <v xml:space="preserve"> </v>
      </c>
      <c r="G135" s="34"/>
      <c r="H135" s="34"/>
      <c r="I135" s="29" t="s">
        <v>24</v>
      </c>
      <c r="J135" s="30" t="str">
        <f>E21</f>
        <v>Ing. Filip Duda</v>
      </c>
      <c r="K135" s="34"/>
      <c r="L135" s="49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>
      <c r="A136" s="32"/>
      <c r="B136" s="33"/>
      <c r="C136" s="29" t="s">
        <v>23</v>
      </c>
      <c r="D136" s="34"/>
      <c r="E136" s="34"/>
      <c r="F136" s="27" t="str">
        <f>IF(E18="","",E18)</f>
        <v xml:space="preserve"> </v>
      </c>
      <c r="G136" s="34"/>
      <c r="H136" s="34"/>
      <c r="I136" s="29" t="s">
        <v>27</v>
      </c>
      <c r="J136" s="30" t="str">
        <f>E24</f>
        <v>Filip Šimek www.rozp.cz</v>
      </c>
      <c r="K136" s="34"/>
      <c r="L136" s="49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0.35" customHeight="1">
      <c r="A137" s="32"/>
      <c r="B137" s="33"/>
      <c r="C137" s="34"/>
      <c r="D137" s="34"/>
      <c r="E137" s="34"/>
      <c r="F137" s="34"/>
      <c r="G137" s="34"/>
      <c r="H137" s="34"/>
      <c r="I137" s="34"/>
      <c r="J137" s="34"/>
      <c r="K137" s="34"/>
      <c r="L137" s="49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11" customFormat="1" ht="29.25" customHeight="1">
      <c r="A138" s="157"/>
      <c r="B138" s="158"/>
      <c r="C138" s="159" t="s">
        <v>128</v>
      </c>
      <c r="D138" s="160" t="s">
        <v>56</v>
      </c>
      <c r="E138" s="160" t="s">
        <v>52</v>
      </c>
      <c r="F138" s="160" t="s">
        <v>53</v>
      </c>
      <c r="G138" s="160" t="s">
        <v>129</v>
      </c>
      <c r="H138" s="160" t="s">
        <v>130</v>
      </c>
      <c r="I138" s="160" t="s">
        <v>131</v>
      </c>
      <c r="J138" s="160" t="s">
        <v>120</v>
      </c>
      <c r="K138" s="161" t="s">
        <v>132</v>
      </c>
      <c r="L138" s="162"/>
      <c r="M138" s="73" t="s">
        <v>1</v>
      </c>
      <c r="N138" s="74" t="s">
        <v>35</v>
      </c>
      <c r="O138" s="74" t="s">
        <v>133</v>
      </c>
      <c r="P138" s="74" t="s">
        <v>134</v>
      </c>
      <c r="Q138" s="74" t="s">
        <v>135</v>
      </c>
      <c r="R138" s="74" t="s">
        <v>136</v>
      </c>
      <c r="S138" s="74" t="s">
        <v>137</v>
      </c>
      <c r="T138" s="75" t="s">
        <v>138</v>
      </c>
      <c r="U138" s="157"/>
      <c r="V138" s="157"/>
      <c r="W138" s="157"/>
      <c r="X138" s="157"/>
      <c r="Y138" s="157"/>
      <c r="Z138" s="157"/>
      <c r="AA138" s="157"/>
      <c r="AB138" s="157"/>
      <c r="AC138" s="157"/>
      <c r="AD138" s="157"/>
      <c r="AE138" s="157"/>
    </row>
    <row r="139" spans="1:65" s="2" customFormat="1" ht="22.9" customHeight="1">
      <c r="A139" s="32"/>
      <c r="B139" s="33"/>
      <c r="C139" s="80" t="s">
        <v>139</v>
      </c>
      <c r="D139" s="34"/>
      <c r="E139" s="34"/>
      <c r="F139" s="34"/>
      <c r="G139" s="34"/>
      <c r="H139" s="34"/>
      <c r="I139" s="34"/>
      <c r="J139" s="163">
        <f>BK139</f>
        <v>0</v>
      </c>
      <c r="K139" s="34"/>
      <c r="L139" s="37"/>
      <c r="M139" s="76"/>
      <c r="N139" s="164"/>
      <c r="O139" s="77"/>
      <c r="P139" s="165">
        <f>P140+P665</f>
        <v>12232.521438</v>
      </c>
      <c r="Q139" s="77"/>
      <c r="R139" s="165">
        <f>R140+R665</f>
        <v>381.26343809000002</v>
      </c>
      <c r="S139" s="77"/>
      <c r="T139" s="166">
        <f>T140+T665</f>
        <v>321.16558220000013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8" t="s">
        <v>70</v>
      </c>
      <c r="AU139" s="18" t="s">
        <v>122</v>
      </c>
      <c r="BK139" s="167">
        <f>BK140+BK665</f>
        <v>0</v>
      </c>
    </row>
    <row r="140" spans="1:65" s="12" customFormat="1" ht="25.9" customHeight="1">
      <c r="B140" s="168"/>
      <c r="C140" s="169"/>
      <c r="D140" s="170" t="s">
        <v>70</v>
      </c>
      <c r="E140" s="171" t="s">
        <v>216</v>
      </c>
      <c r="F140" s="171" t="s">
        <v>217</v>
      </c>
      <c r="G140" s="169"/>
      <c r="H140" s="169"/>
      <c r="I140" s="169"/>
      <c r="J140" s="172">
        <f>BK140</f>
        <v>0</v>
      </c>
      <c r="K140" s="169"/>
      <c r="L140" s="173"/>
      <c r="M140" s="174"/>
      <c r="N140" s="175"/>
      <c r="O140" s="175"/>
      <c r="P140" s="176">
        <f>P141+P176+P213+P250+P291+P549+P646+P663</f>
        <v>4828.6194849999993</v>
      </c>
      <c r="Q140" s="175"/>
      <c r="R140" s="176">
        <f>R141+R176+R213+R250+R291+R549+R646+R663</f>
        <v>223.01329594000003</v>
      </c>
      <c r="S140" s="175"/>
      <c r="T140" s="177">
        <f>T141+T176+T213+T250+T291+T549+T646+T663</f>
        <v>293.83128000000011</v>
      </c>
      <c r="AR140" s="178" t="s">
        <v>79</v>
      </c>
      <c r="AT140" s="179" t="s">
        <v>70</v>
      </c>
      <c r="AU140" s="179" t="s">
        <v>71</v>
      </c>
      <c r="AY140" s="178" t="s">
        <v>141</v>
      </c>
      <c r="BK140" s="180">
        <f>BK141+BK176+BK213+BK250+BK291+BK549+BK646+BK663</f>
        <v>0</v>
      </c>
    </row>
    <row r="141" spans="1:65" s="12" customFormat="1" ht="22.9" customHeight="1">
      <c r="B141" s="168"/>
      <c r="C141" s="169"/>
      <c r="D141" s="170" t="s">
        <v>70</v>
      </c>
      <c r="E141" s="213" t="s">
        <v>79</v>
      </c>
      <c r="F141" s="213" t="s">
        <v>235</v>
      </c>
      <c r="G141" s="169"/>
      <c r="H141" s="169"/>
      <c r="I141" s="169"/>
      <c r="J141" s="214">
        <f>BK141</f>
        <v>0</v>
      </c>
      <c r="K141" s="169"/>
      <c r="L141" s="173"/>
      <c r="M141" s="174"/>
      <c r="N141" s="175"/>
      <c r="O141" s="175"/>
      <c r="P141" s="176">
        <f>SUM(P142:P175)</f>
        <v>66.605351999999996</v>
      </c>
      <c r="Q141" s="175"/>
      <c r="R141" s="176">
        <f>SUM(R142:R175)</f>
        <v>0</v>
      </c>
      <c r="S141" s="175"/>
      <c r="T141" s="177">
        <f>SUM(T142:T175)</f>
        <v>24.192000000000004</v>
      </c>
      <c r="AR141" s="178" t="s">
        <v>79</v>
      </c>
      <c r="AT141" s="179" t="s">
        <v>70</v>
      </c>
      <c r="AU141" s="179" t="s">
        <v>79</v>
      </c>
      <c r="AY141" s="178" t="s">
        <v>141</v>
      </c>
      <c r="BK141" s="180">
        <f>SUM(BK142:BK175)</f>
        <v>0</v>
      </c>
    </row>
    <row r="142" spans="1:65" s="2" customFormat="1" ht="21.75" customHeight="1">
      <c r="A142" s="32"/>
      <c r="B142" s="33"/>
      <c r="C142" s="181" t="s">
        <v>79</v>
      </c>
      <c r="D142" s="181" t="s">
        <v>142</v>
      </c>
      <c r="E142" s="182" t="s">
        <v>297</v>
      </c>
      <c r="F142" s="183" t="s">
        <v>298</v>
      </c>
      <c r="G142" s="184" t="s">
        <v>249</v>
      </c>
      <c r="H142" s="185">
        <v>25.6</v>
      </c>
      <c r="I142" s="257"/>
      <c r="J142" s="186">
        <f>ROUND(I142*H142,2)</f>
        <v>0</v>
      </c>
      <c r="K142" s="183" t="s">
        <v>239</v>
      </c>
      <c r="L142" s="37"/>
      <c r="M142" s="187" t="s">
        <v>1</v>
      </c>
      <c r="N142" s="188" t="s">
        <v>36</v>
      </c>
      <c r="O142" s="189">
        <v>0.11600000000000001</v>
      </c>
      <c r="P142" s="189">
        <f>O142*H142</f>
        <v>2.9696000000000002</v>
      </c>
      <c r="Q142" s="189">
        <v>0</v>
      </c>
      <c r="R142" s="189">
        <f>Q142*H142</f>
        <v>0</v>
      </c>
      <c r="S142" s="189">
        <v>0.28999999999999998</v>
      </c>
      <c r="T142" s="190">
        <f>S142*H142</f>
        <v>7.4239999999999995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1" t="s">
        <v>146</v>
      </c>
      <c r="AT142" s="191" t="s">
        <v>142</v>
      </c>
      <c r="AU142" s="191" t="s">
        <v>81</v>
      </c>
      <c r="AY142" s="18" t="s">
        <v>141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79</v>
      </c>
      <c r="BK142" s="192">
        <f>ROUND(I142*H142,2)</f>
        <v>0</v>
      </c>
      <c r="BL142" s="18" t="s">
        <v>146</v>
      </c>
      <c r="BM142" s="191" t="s">
        <v>299</v>
      </c>
    </row>
    <row r="143" spans="1:65" s="2" customFormat="1" ht="21.75" customHeight="1">
      <c r="A143" s="32"/>
      <c r="B143" s="33"/>
      <c r="C143" s="181" t="s">
        <v>81</v>
      </c>
      <c r="D143" s="181" t="s">
        <v>142</v>
      </c>
      <c r="E143" s="182" t="s">
        <v>300</v>
      </c>
      <c r="F143" s="183" t="s">
        <v>301</v>
      </c>
      <c r="G143" s="184" t="s">
        <v>249</v>
      </c>
      <c r="H143" s="185">
        <v>25.6</v>
      </c>
      <c r="I143" s="257"/>
      <c r="J143" s="186">
        <f>ROUND(I143*H143,2)</f>
        <v>0</v>
      </c>
      <c r="K143" s="183" t="s">
        <v>239</v>
      </c>
      <c r="L143" s="37"/>
      <c r="M143" s="187" t="s">
        <v>1</v>
      </c>
      <c r="N143" s="188" t="s">
        <v>36</v>
      </c>
      <c r="O143" s="189">
        <v>0.307</v>
      </c>
      <c r="P143" s="189">
        <f>O143*H143</f>
        <v>7.8592000000000004</v>
      </c>
      <c r="Q143" s="189">
        <v>0</v>
      </c>
      <c r="R143" s="189">
        <f>Q143*H143</f>
        <v>0</v>
      </c>
      <c r="S143" s="189">
        <v>0.45</v>
      </c>
      <c r="T143" s="190">
        <f>S143*H143</f>
        <v>11.520000000000001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1" t="s">
        <v>146</v>
      </c>
      <c r="AT143" s="191" t="s">
        <v>142</v>
      </c>
      <c r="AU143" s="191" t="s">
        <v>81</v>
      </c>
      <c r="AY143" s="18" t="s">
        <v>141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79</v>
      </c>
      <c r="BK143" s="192">
        <f>ROUND(I143*H143,2)</f>
        <v>0</v>
      </c>
      <c r="BL143" s="18" t="s">
        <v>146</v>
      </c>
      <c r="BM143" s="191" t="s">
        <v>302</v>
      </c>
    </row>
    <row r="144" spans="1:65" s="13" customFormat="1">
      <c r="B144" s="193"/>
      <c r="C144" s="194"/>
      <c r="D144" s="195" t="s">
        <v>147</v>
      </c>
      <c r="E144" s="196" t="s">
        <v>1</v>
      </c>
      <c r="F144" s="197" t="s">
        <v>303</v>
      </c>
      <c r="G144" s="194"/>
      <c r="H144" s="196" t="s">
        <v>1</v>
      </c>
      <c r="I144" s="194"/>
      <c r="J144" s="194"/>
      <c r="K144" s="194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147</v>
      </c>
      <c r="AU144" s="202" t="s">
        <v>81</v>
      </c>
      <c r="AV144" s="13" t="s">
        <v>79</v>
      </c>
      <c r="AW144" s="13" t="s">
        <v>26</v>
      </c>
      <c r="AX144" s="13" t="s">
        <v>71</v>
      </c>
      <c r="AY144" s="202" t="s">
        <v>141</v>
      </c>
    </row>
    <row r="145" spans="1:65" s="14" customFormat="1">
      <c r="B145" s="203"/>
      <c r="C145" s="204"/>
      <c r="D145" s="195" t="s">
        <v>147</v>
      </c>
      <c r="E145" s="205" t="s">
        <v>1</v>
      </c>
      <c r="F145" s="206" t="s">
        <v>304</v>
      </c>
      <c r="G145" s="204"/>
      <c r="H145" s="207">
        <v>25.6</v>
      </c>
      <c r="I145" s="204"/>
      <c r="J145" s="204"/>
      <c r="K145" s="204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147</v>
      </c>
      <c r="AU145" s="212" t="s">
        <v>81</v>
      </c>
      <c r="AV145" s="14" t="s">
        <v>81</v>
      </c>
      <c r="AW145" s="14" t="s">
        <v>26</v>
      </c>
      <c r="AX145" s="14" t="s">
        <v>79</v>
      </c>
      <c r="AY145" s="212" t="s">
        <v>141</v>
      </c>
    </row>
    <row r="146" spans="1:65" s="2" customFormat="1" ht="16.5" customHeight="1">
      <c r="A146" s="32"/>
      <c r="B146" s="33"/>
      <c r="C146" s="181" t="s">
        <v>153</v>
      </c>
      <c r="D146" s="181" t="s">
        <v>142</v>
      </c>
      <c r="E146" s="182" t="s">
        <v>236</v>
      </c>
      <c r="F146" s="183" t="s">
        <v>237</v>
      </c>
      <c r="G146" s="184" t="s">
        <v>238</v>
      </c>
      <c r="H146" s="185">
        <v>25.6</v>
      </c>
      <c r="I146" s="257"/>
      <c r="J146" s="186">
        <f>ROUND(I146*H146,2)</f>
        <v>0</v>
      </c>
      <c r="K146" s="183" t="s">
        <v>239</v>
      </c>
      <c r="L146" s="37"/>
      <c r="M146" s="187" t="s">
        <v>1</v>
      </c>
      <c r="N146" s="188" t="s">
        <v>36</v>
      </c>
      <c r="O146" s="189">
        <v>0.13300000000000001</v>
      </c>
      <c r="P146" s="189">
        <f>O146*H146</f>
        <v>3.4048000000000003</v>
      </c>
      <c r="Q146" s="189">
        <v>0</v>
      </c>
      <c r="R146" s="189">
        <f>Q146*H146</f>
        <v>0</v>
      </c>
      <c r="S146" s="189">
        <v>0.20499999999999999</v>
      </c>
      <c r="T146" s="190">
        <f>S146*H146</f>
        <v>5.2480000000000002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1" t="s">
        <v>146</v>
      </c>
      <c r="AT146" s="191" t="s">
        <v>142</v>
      </c>
      <c r="AU146" s="191" t="s">
        <v>81</v>
      </c>
      <c r="AY146" s="18" t="s">
        <v>141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79</v>
      </c>
      <c r="BK146" s="192">
        <f>ROUND(I146*H146,2)</f>
        <v>0</v>
      </c>
      <c r="BL146" s="18" t="s">
        <v>146</v>
      </c>
      <c r="BM146" s="191" t="s">
        <v>305</v>
      </c>
    </row>
    <row r="147" spans="1:65" s="13" customFormat="1">
      <c r="B147" s="193"/>
      <c r="C147" s="194"/>
      <c r="D147" s="195" t="s">
        <v>147</v>
      </c>
      <c r="E147" s="196" t="s">
        <v>1</v>
      </c>
      <c r="F147" s="197" t="s">
        <v>306</v>
      </c>
      <c r="G147" s="194"/>
      <c r="H147" s="196" t="s">
        <v>1</v>
      </c>
      <c r="I147" s="194"/>
      <c r="J147" s="194"/>
      <c r="K147" s="194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147</v>
      </c>
      <c r="AU147" s="202" t="s">
        <v>81</v>
      </c>
      <c r="AV147" s="13" t="s">
        <v>79</v>
      </c>
      <c r="AW147" s="13" t="s">
        <v>26</v>
      </c>
      <c r="AX147" s="13" t="s">
        <v>71</v>
      </c>
      <c r="AY147" s="202" t="s">
        <v>141</v>
      </c>
    </row>
    <row r="148" spans="1:65" s="14" customFormat="1">
      <c r="B148" s="203"/>
      <c r="C148" s="204"/>
      <c r="D148" s="195" t="s">
        <v>147</v>
      </c>
      <c r="E148" s="205" t="s">
        <v>1</v>
      </c>
      <c r="F148" s="206" t="s">
        <v>304</v>
      </c>
      <c r="G148" s="204"/>
      <c r="H148" s="207">
        <v>25.6</v>
      </c>
      <c r="I148" s="204"/>
      <c r="J148" s="204"/>
      <c r="K148" s="204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147</v>
      </c>
      <c r="AU148" s="212" t="s">
        <v>81</v>
      </c>
      <c r="AV148" s="14" t="s">
        <v>81</v>
      </c>
      <c r="AW148" s="14" t="s">
        <v>26</v>
      </c>
      <c r="AX148" s="14" t="s">
        <v>79</v>
      </c>
      <c r="AY148" s="212" t="s">
        <v>141</v>
      </c>
    </row>
    <row r="149" spans="1:65" s="2" customFormat="1" ht="21.75" customHeight="1">
      <c r="A149" s="32"/>
      <c r="B149" s="33"/>
      <c r="C149" s="181" t="s">
        <v>146</v>
      </c>
      <c r="D149" s="181" t="s">
        <v>142</v>
      </c>
      <c r="E149" s="182" t="s">
        <v>307</v>
      </c>
      <c r="F149" s="183" t="s">
        <v>308</v>
      </c>
      <c r="G149" s="184" t="s">
        <v>249</v>
      </c>
      <c r="H149" s="185">
        <v>36</v>
      </c>
      <c r="I149" s="257"/>
      <c r="J149" s="186">
        <f>ROUND(I149*H149,2)</f>
        <v>0</v>
      </c>
      <c r="K149" s="183" t="s">
        <v>239</v>
      </c>
      <c r="L149" s="37"/>
      <c r="M149" s="187" t="s">
        <v>1</v>
      </c>
      <c r="N149" s="188" t="s">
        <v>36</v>
      </c>
      <c r="O149" s="189">
        <v>7.5999999999999998E-2</v>
      </c>
      <c r="P149" s="189">
        <f>O149*H149</f>
        <v>2.7359999999999998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1" t="s">
        <v>146</v>
      </c>
      <c r="AT149" s="191" t="s">
        <v>142</v>
      </c>
      <c r="AU149" s="191" t="s">
        <v>81</v>
      </c>
      <c r="AY149" s="18" t="s">
        <v>141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79</v>
      </c>
      <c r="BK149" s="192">
        <f>ROUND(I149*H149,2)</f>
        <v>0</v>
      </c>
      <c r="BL149" s="18" t="s">
        <v>146</v>
      </c>
      <c r="BM149" s="191" t="s">
        <v>309</v>
      </c>
    </row>
    <row r="150" spans="1:65" s="14" customFormat="1">
      <c r="B150" s="203"/>
      <c r="C150" s="204"/>
      <c r="D150" s="195" t="s">
        <v>147</v>
      </c>
      <c r="E150" s="205" t="s">
        <v>1</v>
      </c>
      <c r="F150" s="206" t="s">
        <v>310</v>
      </c>
      <c r="G150" s="204"/>
      <c r="H150" s="207">
        <v>36</v>
      </c>
      <c r="I150" s="204"/>
      <c r="J150" s="204"/>
      <c r="K150" s="204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147</v>
      </c>
      <c r="AU150" s="212" t="s">
        <v>81</v>
      </c>
      <c r="AV150" s="14" t="s">
        <v>81</v>
      </c>
      <c r="AW150" s="14" t="s">
        <v>26</v>
      </c>
      <c r="AX150" s="14" t="s">
        <v>79</v>
      </c>
      <c r="AY150" s="212" t="s">
        <v>141</v>
      </c>
    </row>
    <row r="151" spans="1:65" s="2" customFormat="1" ht="21.75" customHeight="1">
      <c r="A151" s="32"/>
      <c r="B151" s="33"/>
      <c r="C151" s="181" t="s">
        <v>161</v>
      </c>
      <c r="D151" s="181" t="s">
        <v>142</v>
      </c>
      <c r="E151" s="182" t="s">
        <v>311</v>
      </c>
      <c r="F151" s="183" t="s">
        <v>312</v>
      </c>
      <c r="G151" s="184" t="s">
        <v>313</v>
      </c>
      <c r="H151" s="185">
        <v>12.443</v>
      </c>
      <c r="I151" s="257"/>
      <c r="J151" s="186">
        <f>ROUND(I151*H151,2)</f>
        <v>0</v>
      </c>
      <c r="K151" s="183" t="s">
        <v>239</v>
      </c>
      <c r="L151" s="37"/>
      <c r="M151" s="187" t="s">
        <v>1</v>
      </c>
      <c r="N151" s="188" t="s">
        <v>36</v>
      </c>
      <c r="O151" s="189">
        <v>0.97499999999999998</v>
      </c>
      <c r="P151" s="189">
        <f>O151*H151</f>
        <v>12.131924999999999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1" t="s">
        <v>146</v>
      </c>
      <c r="AT151" s="191" t="s">
        <v>142</v>
      </c>
      <c r="AU151" s="191" t="s">
        <v>81</v>
      </c>
      <c r="AY151" s="18" t="s">
        <v>141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79</v>
      </c>
      <c r="BK151" s="192">
        <f>ROUND(I151*H151,2)</f>
        <v>0</v>
      </c>
      <c r="BL151" s="18" t="s">
        <v>146</v>
      </c>
      <c r="BM151" s="191" t="s">
        <v>314</v>
      </c>
    </row>
    <row r="152" spans="1:65" s="13" customFormat="1">
      <c r="B152" s="193"/>
      <c r="C152" s="194"/>
      <c r="D152" s="195" t="s">
        <v>147</v>
      </c>
      <c r="E152" s="196" t="s">
        <v>1</v>
      </c>
      <c r="F152" s="197" t="s">
        <v>315</v>
      </c>
      <c r="G152" s="194"/>
      <c r="H152" s="196" t="s">
        <v>1</v>
      </c>
      <c r="I152" s="194"/>
      <c r="J152" s="194"/>
      <c r="K152" s="194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147</v>
      </c>
      <c r="AU152" s="202" t="s">
        <v>81</v>
      </c>
      <c r="AV152" s="13" t="s">
        <v>79</v>
      </c>
      <c r="AW152" s="13" t="s">
        <v>26</v>
      </c>
      <c r="AX152" s="13" t="s">
        <v>71</v>
      </c>
      <c r="AY152" s="202" t="s">
        <v>141</v>
      </c>
    </row>
    <row r="153" spans="1:65" s="14" customFormat="1">
      <c r="B153" s="203"/>
      <c r="C153" s="204"/>
      <c r="D153" s="195" t="s">
        <v>147</v>
      </c>
      <c r="E153" s="205" t="s">
        <v>1</v>
      </c>
      <c r="F153" s="206" t="s">
        <v>316</v>
      </c>
      <c r="G153" s="204"/>
      <c r="H153" s="207">
        <v>12.443</v>
      </c>
      <c r="I153" s="204"/>
      <c r="J153" s="204"/>
      <c r="K153" s="204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147</v>
      </c>
      <c r="AU153" s="212" t="s">
        <v>81</v>
      </c>
      <c r="AV153" s="14" t="s">
        <v>81</v>
      </c>
      <c r="AW153" s="14" t="s">
        <v>26</v>
      </c>
      <c r="AX153" s="14" t="s">
        <v>79</v>
      </c>
      <c r="AY153" s="212" t="s">
        <v>141</v>
      </c>
    </row>
    <row r="154" spans="1:65" s="2" customFormat="1" ht="21.75" customHeight="1">
      <c r="A154" s="32"/>
      <c r="B154" s="33"/>
      <c r="C154" s="181" t="s">
        <v>156</v>
      </c>
      <c r="D154" s="181" t="s">
        <v>142</v>
      </c>
      <c r="E154" s="182" t="s">
        <v>317</v>
      </c>
      <c r="F154" s="183" t="s">
        <v>318</v>
      </c>
      <c r="G154" s="184" t="s">
        <v>313</v>
      </c>
      <c r="H154" s="185">
        <v>3.8769999999999998</v>
      </c>
      <c r="I154" s="257"/>
      <c r="J154" s="186">
        <f>ROUND(I154*H154,2)</f>
        <v>0</v>
      </c>
      <c r="K154" s="183" t="s">
        <v>239</v>
      </c>
      <c r="L154" s="37"/>
      <c r="M154" s="187" t="s">
        <v>1</v>
      </c>
      <c r="N154" s="188" t="s">
        <v>36</v>
      </c>
      <c r="O154" s="189">
        <v>4.4930000000000003</v>
      </c>
      <c r="P154" s="189">
        <f>O154*H154</f>
        <v>17.419360999999999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1" t="s">
        <v>146</v>
      </c>
      <c r="AT154" s="191" t="s">
        <v>142</v>
      </c>
      <c r="AU154" s="191" t="s">
        <v>81</v>
      </c>
      <c r="AY154" s="18" t="s">
        <v>141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79</v>
      </c>
      <c r="BK154" s="192">
        <f>ROUND(I154*H154,2)</f>
        <v>0</v>
      </c>
      <c r="BL154" s="18" t="s">
        <v>146</v>
      </c>
      <c r="BM154" s="191" t="s">
        <v>319</v>
      </c>
    </row>
    <row r="155" spans="1:65" s="13" customFormat="1">
      <c r="B155" s="193"/>
      <c r="C155" s="194"/>
      <c r="D155" s="195" t="s">
        <v>147</v>
      </c>
      <c r="E155" s="196" t="s">
        <v>1</v>
      </c>
      <c r="F155" s="197" t="s">
        <v>320</v>
      </c>
      <c r="G155" s="194"/>
      <c r="H155" s="196" t="s">
        <v>1</v>
      </c>
      <c r="I155" s="194"/>
      <c r="J155" s="194"/>
      <c r="K155" s="194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147</v>
      </c>
      <c r="AU155" s="202" t="s">
        <v>81</v>
      </c>
      <c r="AV155" s="13" t="s">
        <v>79</v>
      </c>
      <c r="AW155" s="13" t="s">
        <v>26</v>
      </c>
      <c r="AX155" s="13" t="s">
        <v>71</v>
      </c>
      <c r="AY155" s="202" t="s">
        <v>141</v>
      </c>
    </row>
    <row r="156" spans="1:65" s="14" customFormat="1">
      <c r="B156" s="203"/>
      <c r="C156" s="204"/>
      <c r="D156" s="195" t="s">
        <v>147</v>
      </c>
      <c r="E156" s="205" t="s">
        <v>1</v>
      </c>
      <c r="F156" s="206" t="s">
        <v>321</v>
      </c>
      <c r="G156" s="204"/>
      <c r="H156" s="207">
        <v>0.877</v>
      </c>
      <c r="I156" s="204"/>
      <c r="J156" s="204"/>
      <c r="K156" s="204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147</v>
      </c>
      <c r="AU156" s="212" t="s">
        <v>81</v>
      </c>
      <c r="AV156" s="14" t="s">
        <v>81</v>
      </c>
      <c r="AW156" s="14" t="s">
        <v>26</v>
      </c>
      <c r="AX156" s="14" t="s">
        <v>71</v>
      </c>
      <c r="AY156" s="212" t="s">
        <v>141</v>
      </c>
    </row>
    <row r="157" spans="1:65" s="13" customFormat="1">
      <c r="B157" s="193"/>
      <c r="C157" s="194"/>
      <c r="D157" s="195" t="s">
        <v>147</v>
      </c>
      <c r="E157" s="196" t="s">
        <v>1</v>
      </c>
      <c r="F157" s="197" t="s">
        <v>322</v>
      </c>
      <c r="G157" s="194"/>
      <c r="H157" s="196" t="s">
        <v>1</v>
      </c>
      <c r="I157" s="194"/>
      <c r="J157" s="194"/>
      <c r="K157" s="194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147</v>
      </c>
      <c r="AU157" s="202" t="s">
        <v>81</v>
      </c>
      <c r="AV157" s="13" t="s">
        <v>79</v>
      </c>
      <c r="AW157" s="13" t="s">
        <v>26</v>
      </c>
      <c r="AX157" s="13" t="s">
        <v>71</v>
      </c>
      <c r="AY157" s="202" t="s">
        <v>141</v>
      </c>
    </row>
    <row r="158" spans="1:65" s="14" customFormat="1">
      <c r="B158" s="203"/>
      <c r="C158" s="204"/>
      <c r="D158" s="195" t="s">
        <v>147</v>
      </c>
      <c r="E158" s="205" t="s">
        <v>1</v>
      </c>
      <c r="F158" s="206" t="s">
        <v>153</v>
      </c>
      <c r="G158" s="204"/>
      <c r="H158" s="207">
        <v>3</v>
      </c>
      <c r="I158" s="204"/>
      <c r="J158" s="204"/>
      <c r="K158" s="204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147</v>
      </c>
      <c r="AU158" s="212" t="s">
        <v>81</v>
      </c>
      <c r="AV158" s="14" t="s">
        <v>81</v>
      </c>
      <c r="AW158" s="14" t="s">
        <v>26</v>
      </c>
      <c r="AX158" s="14" t="s">
        <v>71</v>
      </c>
      <c r="AY158" s="212" t="s">
        <v>141</v>
      </c>
    </row>
    <row r="159" spans="1:65" s="15" customFormat="1">
      <c r="B159" s="219"/>
      <c r="C159" s="220"/>
      <c r="D159" s="195" t="s">
        <v>147</v>
      </c>
      <c r="E159" s="221" t="s">
        <v>1</v>
      </c>
      <c r="F159" s="222" t="s">
        <v>254</v>
      </c>
      <c r="G159" s="220"/>
      <c r="H159" s="223">
        <v>3.8769999999999998</v>
      </c>
      <c r="I159" s="220"/>
      <c r="J159" s="220"/>
      <c r="K159" s="220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147</v>
      </c>
      <c r="AU159" s="228" t="s">
        <v>81</v>
      </c>
      <c r="AV159" s="15" t="s">
        <v>146</v>
      </c>
      <c r="AW159" s="15" t="s">
        <v>26</v>
      </c>
      <c r="AX159" s="15" t="s">
        <v>79</v>
      </c>
      <c r="AY159" s="228" t="s">
        <v>141</v>
      </c>
    </row>
    <row r="160" spans="1:65" s="2" customFormat="1" ht="21.75" customHeight="1">
      <c r="A160" s="32"/>
      <c r="B160" s="33"/>
      <c r="C160" s="181" t="s">
        <v>172</v>
      </c>
      <c r="D160" s="181" t="s">
        <v>142</v>
      </c>
      <c r="E160" s="182" t="s">
        <v>323</v>
      </c>
      <c r="F160" s="183" t="s">
        <v>324</v>
      </c>
      <c r="G160" s="184" t="s">
        <v>313</v>
      </c>
      <c r="H160" s="185">
        <v>9.6460000000000008</v>
      </c>
      <c r="I160" s="257"/>
      <c r="J160" s="186">
        <f>ROUND(I160*H160,2)</f>
        <v>0</v>
      </c>
      <c r="K160" s="183" t="s">
        <v>239</v>
      </c>
      <c r="L160" s="37"/>
      <c r="M160" s="187" t="s">
        <v>1</v>
      </c>
      <c r="N160" s="188" t="s">
        <v>36</v>
      </c>
      <c r="O160" s="189">
        <v>1.72</v>
      </c>
      <c r="P160" s="189">
        <f>O160*H160</f>
        <v>16.59112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1" t="s">
        <v>146</v>
      </c>
      <c r="AT160" s="191" t="s">
        <v>142</v>
      </c>
      <c r="AU160" s="191" t="s">
        <v>81</v>
      </c>
      <c r="AY160" s="18" t="s">
        <v>141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79</v>
      </c>
      <c r="BK160" s="192">
        <f>ROUND(I160*H160,2)</f>
        <v>0</v>
      </c>
      <c r="BL160" s="18" t="s">
        <v>146</v>
      </c>
      <c r="BM160" s="191" t="s">
        <v>325</v>
      </c>
    </row>
    <row r="161" spans="1:65" s="13" customFormat="1">
      <c r="B161" s="193"/>
      <c r="C161" s="194"/>
      <c r="D161" s="195" t="s">
        <v>147</v>
      </c>
      <c r="E161" s="196" t="s">
        <v>1</v>
      </c>
      <c r="F161" s="197" t="s">
        <v>326</v>
      </c>
      <c r="G161" s="194"/>
      <c r="H161" s="196" t="s">
        <v>1</v>
      </c>
      <c r="I161" s="194"/>
      <c r="J161" s="194"/>
      <c r="K161" s="194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147</v>
      </c>
      <c r="AU161" s="202" t="s">
        <v>81</v>
      </c>
      <c r="AV161" s="13" t="s">
        <v>79</v>
      </c>
      <c r="AW161" s="13" t="s">
        <v>26</v>
      </c>
      <c r="AX161" s="13" t="s">
        <v>71</v>
      </c>
      <c r="AY161" s="202" t="s">
        <v>141</v>
      </c>
    </row>
    <row r="162" spans="1:65" s="14" customFormat="1">
      <c r="B162" s="203"/>
      <c r="C162" s="204"/>
      <c r="D162" s="195" t="s">
        <v>147</v>
      </c>
      <c r="E162" s="205" t="s">
        <v>1</v>
      </c>
      <c r="F162" s="206" t="s">
        <v>327</v>
      </c>
      <c r="G162" s="204"/>
      <c r="H162" s="207">
        <v>8.6310000000000002</v>
      </c>
      <c r="I162" s="204"/>
      <c r="J162" s="204"/>
      <c r="K162" s="204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147</v>
      </c>
      <c r="AU162" s="212" t="s">
        <v>81</v>
      </c>
      <c r="AV162" s="14" t="s">
        <v>81</v>
      </c>
      <c r="AW162" s="14" t="s">
        <v>26</v>
      </c>
      <c r="AX162" s="14" t="s">
        <v>71</v>
      </c>
      <c r="AY162" s="212" t="s">
        <v>141</v>
      </c>
    </row>
    <row r="163" spans="1:65" s="14" customFormat="1">
      <c r="B163" s="203"/>
      <c r="C163" s="204"/>
      <c r="D163" s="195" t="s">
        <v>147</v>
      </c>
      <c r="E163" s="205" t="s">
        <v>1</v>
      </c>
      <c r="F163" s="206" t="s">
        <v>328</v>
      </c>
      <c r="G163" s="204"/>
      <c r="H163" s="207">
        <v>0.13500000000000001</v>
      </c>
      <c r="I163" s="204"/>
      <c r="J163" s="204"/>
      <c r="K163" s="204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147</v>
      </c>
      <c r="AU163" s="212" t="s">
        <v>81</v>
      </c>
      <c r="AV163" s="14" t="s">
        <v>81</v>
      </c>
      <c r="AW163" s="14" t="s">
        <v>26</v>
      </c>
      <c r="AX163" s="14" t="s">
        <v>71</v>
      </c>
      <c r="AY163" s="212" t="s">
        <v>141</v>
      </c>
    </row>
    <row r="164" spans="1:65" s="13" customFormat="1">
      <c r="B164" s="193"/>
      <c r="C164" s="194"/>
      <c r="D164" s="195" t="s">
        <v>147</v>
      </c>
      <c r="E164" s="196" t="s">
        <v>1</v>
      </c>
      <c r="F164" s="197" t="s">
        <v>329</v>
      </c>
      <c r="G164" s="194"/>
      <c r="H164" s="196" t="s">
        <v>1</v>
      </c>
      <c r="I164" s="194"/>
      <c r="J164" s="194"/>
      <c r="K164" s="194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147</v>
      </c>
      <c r="AU164" s="202" t="s">
        <v>81</v>
      </c>
      <c r="AV164" s="13" t="s">
        <v>79</v>
      </c>
      <c r="AW164" s="13" t="s">
        <v>26</v>
      </c>
      <c r="AX164" s="13" t="s">
        <v>71</v>
      </c>
      <c r="AY164" s="202" t="s">
        <v>141</v>
      </c>
    </row>
    <row r="165" spans="1:65" s="14" customFormat="1">
      <c r="B165" s="203"/>
      <c r="C165" s="204"/>
      <c r="D165" s="195" t="s">
        <v>147</v>
      </c>
      <c r="E165" s="205" t="s">
        <v>1</v>
      </c>
      <c r="F165" s="206" t="s">
        <v>330</v>
      </c>
      <c r="G165" s="204"/>
      <c r="H165" s="207">
        <v>0.88</v>
      </c>
      <c r="I165" s="204"/>
      <c r="J165" s="204"/>
      <c r="K165" s="204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147</v>
      </c>
      <c r="AU165" s="212" t="s">
        <v>81</v>
      </c>
      <c r="AV165" s="14" t="s">
        <v>81</v>
      </c>
      <c r="AW165" s="14" t="s">
        <v>26</v>
      </c>
      <c r="AX165" s="14" t="s">
        <v>71</v>
      </c>
      <c r="AY165" s="212" t="s">
        <v>141</v>
      </c>
    </row>
    <row r="166" spans="1:65" s="15" customFormat="1">
      <c r="B166" s="219"/>
      <c r="C166" s="220"/>
      <c r="D166" s="195" t="s">
        <v>147</v>
      </c>
      <c r="E166" s="221" t="s">
        <v>1</v>
      </c>
      <c r="F166" s="222" t="s">
        <v>254</v>
      </c>
      <c r="G166" s="220"/>
      <c r="H166" s="223">
        <v>9.6460000000000008</v>
      </c>
      <c r="I166" s="220"/>
      <c r="J166" s="220"/>
      <c r="K166" s="220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147</v>
      </c>
      <c r="AU166" s="228" t="s">
        <v>81</v>
      </c>
      <c r="AV166" s="15" t="s">
        <v>146</v>
      </c>
      <c r="AW166" s="15" t="s">
        <v>26</v>
      </c>
      <c r="AX166" s="15" t="s">
        <v>79</v>
      </c>
      <c r="AY166" s="228" t="s">
        <v>141</v>
      </c>
    </row>
    <row r="167" spans="1:65" s="2" customFormat="1" ht="21.75" customHeight="1">
      <c r="A167" s="32"/>
      <c r="B167" s="33"/>
      <c r="C167" s="181" t="s">
        <v>159</v>
      </c>
      <c r="D167" s="181" t="s">
        <v>142</v>
      </c>
      <c r="E167" s="182" t="s">
        <v>331</v>
      </c>
      <c r="F167" s="183" t="s">
        <v>332</v>
      </c>
      <c r="G167" s="184" t="s">
        <v>313</v>
      </c>
      <c r="H167" s="185">
        <v>1.3340000000000001</v>
      </c>
      <c r="I167" s="257"/>
      <c r="J167" s="186">
        <f>ROUND(I167*H167,2)</f>
        <v>0</v>
      </c>
      <c r="K167" s="183" t="s">
        <v>239</v>
      </c>
      <c r="L167" s="37"/>
      <c r="M167" s="187" t="s">
        <v>1</v>
      </c>
      <c r="N167" s="188" t="s">
        <v>36</v>
      </c>
      <c r="O167" s="189">
        <v>2.0190000000000001</v>
      </c>
      <c r="P167" s="189">
        <f>O167*H167</f>
        <v>2.6933460000000005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1" t="s">
        <v>146</v>
      </c>
      <c r="AT167" s="191" t="s">
        <v>142</v>
      </c>
      <c r="AU167" s="191" t="s">
        <v>81</v>
      </c>
      <c r="AY167" s="18" t="s">
        <v>141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79</v>
      </c>
      <c r="BK167" s="192">
        <f>ROUND(I167*H167,2)</f>
        <v>0</v>
      </c>
      <c r="BL167" s="18" t="s">
        <v>146</v>
      </c>
      <c r="BM167" s="191" t="s">
        <v>333</v>
      </c>
    </row>
    <row r="168" spans="1:65" s="13" customFormat="1">
      <c r="B168" s="193"/>
      <c r="C168" s="194"/>
      <c r="D168" s="195" t="s">
        <v>147</v>
      </c>
      <c r="E168" s="196" t="s">
        <v>1</v>
      </c>
      <c r="F168" s="197" t="s">
        <v>334</v>
      </c>
      <c r="G168" s="194"/>
      <c r="H168" s="196" t="s">
        <v>1</v>
      </c>
      <c r="I168" s="194"/>
      <c r="J168" s="194"/>
      <c r="K168" s="194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147</v>
      </c>
      <c r="AU168" s="202" t="s">
        <v>81</v>
      </c>
      <c r="AV168" s="13" t="s">
        <v>79</v>
      </c>
      <c r="AW168" s="13" t="s">
        <v>26</v>
      </c>
      <c r="AX168" s="13" t="s">
        <v>71</v>
      </c>
      <c r="AY168" s="202" t="s">
        <v>141</v>
      </c>
    </row>
    <row r="169" spans="1:65" s="14" customFormat="1">
      <c r="B169" s="203"/>
      <c r="C169" s="204"/>
      <c r="D169" s="195" t="s">
        <v>147</v>
      </c>
      <c r="E169" s="205" t="s">
        <v>1</v>
      </c>
      <c r="F169" s="206" t="s">
        <v>335</v>
      </c>
      <c r="G169" s="204"/>
      <c r="H169" s="207">
        <v>1.3340000000000001</v>
      </c>
      <c r="I169" s="204"/>
      <c r="J169" s="204"/>
      <c r="K169" s="204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147</v>
      </c>
      <c r="AU169" s="212" t="s">
        <v>81</v>
      </c>
      <c r="AV169" s="14" t="s">
        <v>81</v>
      </c>
      <c r="AW169" s="14" t="s">
        <v>26</v>
      </c>
      <c r="AX169" s="14" t="s">
        <v>79</v>
      </c>
      <c r="AY169" s="212" t="s">
        <v>141</v>
      </c>
    </row>
    <row r="170" spans="1:65" s="2" customFormat="1" ht="21.75" customHeight="1">
      <c r="A170" s="32"/>
      <c r="B170" s="33"/>
      <c r="C170" s="181" t="s">
        <v>184</v>
      </c>
      <c r="D170" s="181" t="s">
        <v>142</v>
      </c>
      <c r="E170" s="182" t="s">
        <v>336</v>
      </c>
      <c r="F170" s="183" t="s">
        <v>337</v>
      </c>
      <c r="G170" s="184" t="s">
        <v>338</v>
      </c>
      <c r="H170" s="185">
        <v>120.27</v>
      </c>
      <c r="I170" s="257"/>
      <c r="J170" s="186">
        <f>ROUND(I170*H170,2)</f>
        <v>0</v>
      </c>
      <c r="K170" s="183" t="s">
        <v>1</v>
      </c>
      <c r="L170" s="37"/>
      <c r="M170" s="187" t="s">
        <v>1</v>
      </c>
      <c r="N170" s="188" t="s">
        <v>36</v>
      </c>
      <c r="O170" s="189">
        <v>0</v>
      </c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1" t="s">
        <v>146</v>
      </c>
      <c r="AT170" s="191" t="s">
        <v>142</v>
      </c>
      <c r="AU170" s="191" t="s">
        <v>81</v>
      </c>
      <c r="AY170" s="18" t="s">
        <v>141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79</v>
      </c>
      <c r="BK170" s="192">
        <f>ROUND(I170*H170,2)</f>
        <v>0</v>
      </c>
      <c r="BL170" s="18" t="s">
        <v>146</v>
      </c>
      <c r="BM170" s="191" t="s">
        <v>339</v>
      </c>
    </row>
    <row r="171" spans="1:65" s="14" customFormat="1">
      <c r="B171" s="203"/>
      <c r="C171" s="204"/>
      <c r="D171" s="195" t="s">
        <v>147</v>
      </c>
      <c r="E171" s="204"/>
      <c r="F171" s="206" t="s">
        <v>340</v>
      </c>
      <c r="G171" s="204"/>
      <c r="H171" s="207">
        <v>120.27</v>
      </c>
      <c r="I171" s="204"/>
      <c r="J171" s="204"/>
      <c r="K171" s="204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147</v>
      </c>
      <c r="AU171" s="212" t="s">
        <v>81</v>
      </c>
      <c r="AV171" s="14" t="s">
        <v>81</v>
      </c>
      <c r="AW171" s="14" t="s">
        <v>4</v>
      </c>
      <c r="AX171" s="14" t="s">
        <v>79</v>
      </c>
      <c r="AY171" s="212" t="s">
        <v>141</v>
      </c>
    </row>
    <row r="172" spans="1:65" s="2" customFormat="1" ht="21.75" customHeight="1">
      <c r="A172" s="32"/>
      <c r="B172" s="33"/>
      <c r="C172" s="181" t="s">
        <v>112</v>
      </c>
      <c r="D172" s="181" t="s">
        <v>142</v>
      </c>
      <c r="E172" s="182" t="s">
        <v>341</v>
      </c>
      <c r="F172" s="183" t="s">
        <v>342</v>
      </c>
      <c r="G172" s="184" t="s">
        <v>249</v>
      </c>
      <c r="H172" s="185">
        <v>32</v>
      </c>
      <c r="I172" s="257"/>
      <c r="J172" s="186">
        <f>ROUND(I172*H172,2)</f>
        <v>0</v>
      </c>
      <c r="K172" s="183" t="s">
        <v>239</v>
      </c>
      <c r="L172" s="37"/>
      <c r="M172" s="187" t="s">
        <v>1</v>
      </c>
      <c r="N172" s="188" t="s">
        <v>36</v>
      </c>
      <c r="O172" s="189">
        <v>2.5000000000000001E-2</v>
      </c>
      <c r="P172" s="189">
        <f>O172*H172</f>
        <v>0.8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2"/>
      <c r="V172" s="267"/>
      <c r="W172" s="267"/>
      <c r="X172" s="267"/>
      <c r="Y172" s="267"/>
      <c r="Z172" s="267"/>
      <c r="AA172" s="267"/>
      <c r="AB172" s="267"/>
      <c r="AC172" s="32"/>
      <c r="AD172" s="32"/>
      <c r="AE172" s="32"/>
      <c r="AR172" s="191" t="s">
        <v>146</v>
      </c>
      <c r="AT172" s="191" t="s">
        <v>142</v>
      </c>
      <c r="AU172" s="191" t="s">
        <v>81</v>
      </c>
      <c r="AY172" s="18" t="s">
        <v>141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79</v>
      </c>
      <c r="BK172" s="192">
        <f>ROUND(I172*H172,2)</f>
        <v>0</v>
      </c>
      <c r="BL172" s="18" t="s">
        <v>146</v>
      </c>
      <c r="BM172" s="191" t="s">
        <v>343</v>
      </c>
    </row>
    <row r="173" spans="1:65" s="14" customFormat="1">
      <c r="B173" s="203"/>
      <c r="C173" s="204"/>
      <c r="D173" s="195" t="s">
        <v>147</v>
      </c>
      <c r="E173" s="205" t="s">
        <v>1</v>
      </c>
      <c r="F173" s="206" t="s">
        <v>344</v>
      </c>
      <c r="G173" s="204"/>
      <c r="H173" s="207">
        <v>32</v>
      </c>
      <c r="I173" s="204"/>
      <c r="J173" s="204"/>
      <c r="K173" s="204"/>
      <c r="L173" s="208"/>
      <c r="M173" s="209"/>
      <c r="N173" s="210"/>
      <c r="O173" s="210"/>
      <c r="P173" s="210"/>
      <c r="Q173" s="210"/>
      <c r="R173" s="210"/>
      <c r="S173" s="210"/>
      <c r="T173" s="211"/>
      <c r="V173" s="268"/>
      <c r="W173" s="268"/>
      <c r="X173" s="268"/>
      <c r="Y173" s="268"/>
      <c r="Z173" s="268"/>
      <c r="AA173" s="268"/>
      <c r="AB173" s="268"/>
      <c r="AT173" s="212" t="s">
        <v>147</v>
      </c>
      <c r="AU173" s="212" t="s">
        <v>81</v>
      </c>
      <c r="AV173" s="14" t="s">
        <v>81</v>
      </c>
      <c r="AW173" s="14" t="s">
        <v>26</v>
      </c>
      <c r="AX173" s="14" t="s">
        <v>79</v>
      </c>
      <c r="AY173" s="212" t="s">
        <v>141</v>
      </c>
    </row>
    <row r="174" spans="1:65" s="2" customFormat="1" ht="16.5" customHeight="1">
      <c r="A174" s="32"/>
      <c r="B174" s="33"/>
      <c r="C174" s="181" t="s">
        <v>196</v>
      </c>
      <c r="D174" s="181" t="s">
        <v>142</v>
      </c>
      <c r="E174" s="182" t="s">
        <v>345</v>
      </c>
      <c r="F174" s="183" t="s">
        <v>346</v>
      </c>
      <c r="G174" s="184" t="s">
        <v>238</v>
      </c>
      <c r="H174" s="185">
        <v>40</v>
      </c>
      <c r="I174" s="257"/>
      <c r="J174" s="186">
        <f>ROUND(I174*H174,2)</f>
        <v>0</v>
      </c>
      <c r="K174" s="183" t="s">
        <v>1</v>
      </c>
      <c r="L174" s="37"/>
      <c r="M174" s="187" t="s">
        <v>1</v>
      </c>
      <c r="N174" s="188" t="s">
        <v>36</v>
      </c>
      <c r="O174" s="189">
        <v>0</v>
      </c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2"/>
      <c r="V174" s="267"/>
      <c r="W174" s="267"/>
      <c r="X174" s="267"/>
      <c r="Y174" s="267"/>
      <c r="Z174" s="267"/>
      <c r="AA174" s="267"/>
      <c r="AB174" s="267"/>
      <c r="AC174" s="32"/>
      <c r="AD174" s="32"/>
      <c r="AE174" s="32"/>
      <c r="AR174" s="191" t="s">
        <v>146</v>
      </c>
      <c r="AT174" s="191" t="s">
        <v>142</v>
      </c>
      <c r="AU174" s="191" t="s">
        <v>81</v>
      </c>
      <c r="AY174" s="18" t="s">
        <v>141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79</v>
      </c>
      <c r="BK174" s="192">
        <f>ROUND(I174*H174,2)</f>
        <v>0</v>
      </c>
      <c r="BL174" s="18" t="s">
        <v>146</v>
      </c>
      <c r="BM174" s="191" t="s">
        <v>347</v>
      </c>
    </row>
    <row r="175" spans="1:65" s="14" customFormat="1">
      <c r="B175" s="203"/>
      <c r="C175" s="204"/>
      <c r="D175" s="195" t="s">
        <v>147</v>
      </c>
      <c r="E175" s="205" t="s">
        <v>1</v>
      </c>
      <c r="F175" s="206" t="s">
        <v>348</v>
      </c>
      <c r="G175" s="204"/>
      <c r="H175" s="207">
        <v>40</v>
      </c>
      <c r="I175" s="204"/>
      <c r="J175" s="204"/>
      <c r="K175" s="204"/>
      <c r="L175" s="208"/>
      <c r="M175" s="209"/>
      <c r="N175" s="210"/>
      <c r="O175" s="210"/>
      <c r="P175" s="210"/>
      <c r="Q175" s="210"/>
      <c r="R175" s="210"/>
      <c r="S175" s="210"/>
      <c r="T175" s="211"/>
      <c r="V175" s="268"/>
      <c r="W175" s="268"/>
      <c r="X175" s="268"/>
      <c r="Y175" s="268"/>
      <c r="Z175" s="268"/>
      <c r="AA175" s="268"/>
      <c r="AB175" s="268"/>
      <c r="AT175" s="212" t="s">
        <v>147</v>
      </c>
      <c r="AU175" s="212" t="s">
        <v>81</v>
      </c>
      <c r="AV175" s="14" t="s">
        <v>81</v>
      </c>
      <c r="AW175" s="14" t="s">
        <v>26</v>
      </c>
      <c r="AX175" s="14" t="s">
        <v>79</v>
      </c>
      <c r="AY175" s="212" t="s">
        <v>141</v>
      </c>
    </row>
    <row r="176" spans="1:65" s="12" customFormat="1" ht="22.9" customHeight="1">
      <c r="B176" s="168"/>
      <c r="C176" s="169"/>
      <c r="D176" s="170" t="s">
        <v>70</v>
      </c>
      <c r="E176" s="213" t="s">
        <v>81</v>
      </c>
      <c r="F176" s="213" t="s">
        <v>349</v>
      </c>
      <c r="G176" s="169"/>
      <c r="H176" s="169"/>
      <c r="I176" s="169"/>
      <c r="J176" s="214">
        <f>BK176</f>
        <v>0</v>
      </c>
      <c r="K176" s="169"/>
      <c r="L176" s="173"/>
      <c r="M176" s="174"/>
      <c r="N176" s="175"/>
      <c r="O176" s="175"/>
      <c r="P176" s="176">
        <f>SUM(P177:P212)</f>
        <v>41.023174999999995</v>
      </c>
      <c r="Q176" s="175"/>
      <c r="R176" s="176">
        <f>SUM(R177:R212)</f>
        <v>61.72848381</v>
      </c>
      <c r="S176" s="175"/>
      <c r="T176" s="177">
        <f>SUM(T177:T212)</f>
        <v>0</v>
      </c>
      <c r="V176" s="261"/>
      <c r="W176" s="261"/>
      <c r="X176" s="261"/>
      <c r="Y176" s="261"/>
      <c r="Z176" s="261"/>
      <c r="AA176" s="261"/>
      <c r="AB176" s="261"/>
      <c r="AR176" s="178" t="s">
        <v>79</v>
      </c>
      <c r="AT176" s="179" t="s">
        <v>70</v>
      </c>
      <c r="AU176" s="179" t="s">
        <v>79</v>
      </c>
      <c r="AY176" s="178" t="s">
        <v>141</v>
      </c>
      <c r="BK176" s="180">
        <f>SUM(BK177:BK212)</f>
        <v>0</v>
      </c>
    </row>
    <row r="177" spans="1:65" s="2" customFormat="1" ht="21.75" customHeight="1">
      <c r="A177" s="32"/>
      <c r="B177" s="33"/>
      <c r="C177" s="181" t="s">
        <v>169</v>
      </c>
      <c r="D177" s="181" t="s">
        <v>142</v>
      </c>
      <c r="E177" s="182" t="s">
        <v>350</v>
      </c>
      <c r="F177" s="183" t="s">
        <v>351</v>
      </c>
      <c r="G177" s="184" t="s">
        <v>313</v>
      </c>
      <c r="H177" s="185">
        <v>6.8010000000000002</v>
      </c>
      <c r="I177" s="257"/>
      <c r="J177" s="186">
        <f>ROUND(I177*H177,2)</f>
        <v>0</v>
      </c>
      <c r="K177" s="183" t="s">
        <v>239</v>
      </c>
      <c r="L177" s="37"/>
      <c r="M177" s="187" t="s">
        <v>1</v>
      </c>
      <c r="N177" s="188" t="s">
        <v>36</v>
      </c>
      <c r="O177" s="189">
        <v>1.0249999999999999</v>
      </c>
      <c r="P177" s="189">
        <f>O177*H177</f>
        <v>6.9710249999999991</v>
      </c>
      <c r="Q177" s="189">
        <v>2.16</v>
      </c>
      <c r="R177" s="189">
        <f>Q177*H177</f>
        <v>14.690160000000001</v>
      </c>
      <c r="S177" s="189">
        <v>0</v>
      </c>
      <c r="T177" s="190">
        <f>S177*H177</f>
        <v>0</v>
      </c>
      <c r="U177" s="32"/>
      <c r="V177" s="267"/>
      <c r="W177" s="267"/>
      <c r="X177" s="267"/>
      <c r="Y177" s="267"/>
      <c r="Z177" s="267"/>
      <c r="AA177" s="267"/>
      <c r="AB177" s="267"/>
      <c r="AC177" s="32"/>
      <c r="AD177" s="32"/>
      <c r="AE177" s="32"/>
      <c r="AR177" s="191" t="s">
        <v>146</v>
      </c>
      <c r="AT177" s="191" t="s">
        <v>142</v>
      </c>
      <c r="AU177" s="191" t="s">
        <v>81</v>
      </c>
      <c r="AY177" s="18" t="s">
        <v>141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79</v>
      </c>
      <c r="BK177" s="192">
        <f>ROUND(I177*H177,2)</f>
        <v>0</v>
      </c>
      <c r="BL177" s="18" t="s">
        <v>146</v>
      </c>
      <c r="BM177" s="191" t="s">
        <v>352</v>
      </c>
    </row>
    <row r="178" spans="1:65" s="13" customFormat="1">
      <c r="B178" s="193"/>
      <c r="C178" s="194"/>
      <c r="D178" s="195" t="s">
        <v>147</v>
      </c>
      <c r="E178" s="196" t="s">
        <v>1</v>
      </c>
      <c r="F178" s="197" t="s">
        <v>353</v>
      </c>
      <c r="G178" s="194"/>
      <c r="H178" s="196" t="s">
        <v>1</v>
      </c>
      <c r="I178" s="194"/>
      <c r="J178" s="194"/>
      <c r="K178" s="194"/>
      <c r="L178" s="198"/>
      <c r="M178" s="199"/>
      <c r="N178" s="200"/>
      <c r="O178" s="200"/>
      <c r="P178" s="200"/>
      <c r="Q178" s="200"/>
      <c r="R178" s="200"/>
      <c r="S178" s="200"/>
      <c r="T178" s="201"/>
      <c r="V178" s="264"/>
      <c r="W178" s="264"/>
      <c r="X178" s="264"/>
      <c r="Y178" s="264"/>
      <c r="Z178" s="264"/>
      <c r="AA178" s="264"/>
      <c r="AB178" s="264"/>
      <c r="AT178" s="202" t="s">
        <v>147</v>
      </c>
      <c r="AU178" s="202" t="s">
        <v>81</v>
      </c>
      <c r="AV178" s="13" t="s">
        <v>79</v>
      </c>
      <c r="AW178" s="13" t="s">
        <v>26</v>
      </c>
      <c r="AX178" s="13" t="s">
        <v>71</v>
      </c>
      <c r="AY178" s="202" t="s">
        <v>141</v>
      </c>
    </row>
    <row r="179" spans="1:65" s="14" customFormat="1">
      <c r="B179" s="203"/>
      <c r="C179" s="204"/>
      <c r="D179" s="195" t="s">
        <v>147</v>
      </c>
      <c r="E179" s="205" t="s">
        <v>1</v>
      </c>
      <c r="F179" s="206" t="s">
        <v>354</v>
      </c>
      <c r="G179" s="204"/>
      <c r="H179" s="207">
        <v>6.8010000000000002</v>
      </c>
      <c r="I179" s="204"/>
      <c r="J179" s="204"/>
      <c r="K179" s="204"/>
      <c r="L179" s="208"/>
      <c r="M179" s="209"/>
      <c r="N179" s="210"/>
      <c r="O179" s="210"/>
      <c r="P179" s="210"/>
      <c r="Q179" s="210"/>
      <c r="R179" s="210"/>
      <c r="S179" s="210"/>
      <c r="T179" s="211"/>
      <c r="V179" s="268"/>
      <c r="W179" s="268"/>
      <c r="X179" s="268"/>
      <c r="Y179" s="268"/>
      <c r="Z179" s="268"/>
      <c r="AA179" s="268"/>
      <c r="AB179" s="268"/>
      <c r="AT179" s="212" t="s">
        <v>147</v>
      </c>
      <c r="AU179" s="212" t="s">
        <v>81</v>
      </c>
      <c r="AV179" s="14" t="s">
        <v>81</v>
      </c>
      <c r="AW179" s="14" t="s">
        <v>26</v>
      </c>
      <c r="AX179" s="14" t="s">
        <v>79</v>
      </c>
      <c r="AY179" s="212" t="s">
        <v>141</v>
      </c>
    </row>
    <row r="180" spans="1:65" s="2" customFormat="1" ht="16.5" customHeight="1">
      <c r="A180" s="32"/>
      <c r="B180" s="33"/>
      <c r="C180" s="181" t="s">
        <v>204</v>
      </c>
      <c r="D180" s="181" t="s">
        <v>142</v>
      </c>
      <c r="E180" s="182" t="s">
        <v>355</v>
      </c>
      <c r="F180" s="183" t="s">
        <v>356</v>
      </c>
      <c r="G180" s="184" t="s">
        <v>313</v>
      </c>
      <c r="H180" s="185">
        <v>4.1479999999999997</v>
      </c>
      <c r="I180" s="257"/>
      <c r="J180" s="186">
        <f>ROUND(I180*H180,2)</f>
        <v>0</v>
      </c>
      <c r="K180" s="183" t="s">
        <v>239</v>
      </c>
      <c r="L180" s="37"/>
      <c r="M180" s="187" t="s">
        <v>1</v>
      </c>
      <c r="N180" s="188" t="s">
        <v>36</v>
      </c>
      <c r="O180" s="189">
        <v>0.58399999999999996</v>
      </c>
      <c r="P180" s="189">
        <f>O180*H180</f>
        <v>2.4224319999999997</v>
      </c>
      <c r="Q180" s="189">
        <v>2.45329</v>
      </c>
      <c r="R180" s="189">
        <f>Q180*H180</f>
        <v>10.176246919999999</v>
      </c>
      <c r="S180" s="189">
        <v>0</v>
      </c>
      <c r="T180" s="190">
        <f>S180*H180</f>
        <v>0</v>
      </c>
      <c r="U180" s="32"/>
      <c r="V180" s="267"/>
      <c r="W180" s="267"/>
      <c r="X180" s="267"/>
      <c r="Y180" s="267"/>
      <c r="Z180" s="267"/>
      <c r="AA180" s="267"/>
      <c r="AB180" s="267"/>
      <c r="AC180" s="32"/>
      <c r="AD180" s="32"/>
      <c r="AE180" s="32"/>
      <c r="AR180" s="191" t="s">
        <v>146</v>
      </c>
      <c r="AT180" s="191" t="s">
        <v>142</v>
      </c>
      <c r="AU180" s="191" t="s">
        <v>81</v>
      </c>
      <c r="AY180" s="18" t="s">
        <v>141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79</v>
      </c>
      <c r="BK180" s="192">
        <f>ROUND(I180*H180,2)</f>
        <v>0</v>
      </c>
      <c r="BL180" s="18" t="s">
        <v>146</v>
      </c>
      <c r="BM180" s="191" t="s">
        <v>357</v>
      </c>
    </row>
    <row r="181" spans="1:65" s="14" customFormat="1">
      <c r="B181" s="203"/>
      <c r="C181" s="204"/>
      <c r="D181" s="195" t="s">
        <v>147</v>
      </c>
      <c r="E181" s="205" t="s">
        <v>1</v>
      </c>
      <c r="F181" s="206" t="s">
        <v>358</v>
      </c>
      <c r="G181" s="204"/>
      <c r="H181" s="207">
        <v>4.1479999999999997</v>
      </c>
      <c r="I181" s="204"/>
      <c r="J181" s="204"/>
      <c r="K181" s="204"/>
      <c r="L181" s="208"/>
      <c r="M181" s="209"/>
      <c r="N181" s="210"/>
      <c r="O181" s="210"/>
      <c r="P181" s="210"/>
      <c r="Q181" s="210"/>
      <c r="R181" s="210"/>
      <c r="S181" s="210"/>
      <c r="T181" s="211"/>
      <c r="V181" s="268"/>
      <c r="W181" s="268"/>
      <c r="X181" s="268"/>
      <c r="Y181" s="268"/>
      <c r="Z181" s="268"/>
      <c r="AA181" s="268"/>
      <c r="AB181" s="268"/>
      <c r="AT181" s="212" t="s">
        <v>147</v>
      </c>
      <c r="AU181" s="212" t="s">
        <v>81</v>
      </c>
      <c r="AV181" s="14" t="s">
        <v>81</v>
      </c>
      <c r="AW181" s="14" t="s">
        <v>26</v>
      </c>
      <c r="AX181" s="14" t="s">
        <v>79</v>
      </c>
      <c r="AY181" s="212" t="s">
        <v>141</v>
      </c>
    </row>
    <row r="182" spans="1:65" s="2" customFormat="1" ht="16.5" customHeight="1">
      <c r="A182" s="32"/>
      <c r="B182" s="33"/>
      <c r="C182" s="181" t="s">
        <v>175</v>
      </c>
      <c r="D182" s="181" t="s">
        <v>142</v>
      </c>
      <c r="E182" s="182" t="s">
        <v>359</v>
      </c>
      <c r="F182" s="183" t="s">
        <v>360</v>
      </c>
      <c r="G182" s="184" t="s">
        <v>249</v>
      </c>
      <c r="H182" s="185">
        <v>2.98</v>
      </c>
      <c r="I182" s="257"/>
      <c r="J182" s="186">
        <f>ROUND(I182*H182,2)</f>
        <v>0</v>
      </c>
      <c r="K182" s="183" t="s">
        <v>239</v>
      </c>
      <c r="L182" s="37"/>
      <c r="M182" s="187" t="s">
        <v>1</v>
      </c>
      <c r="N182" s="188" t="s">
        <v>36</v>
      </c>
      <c r="O182" s="189">
        <v>0.3</v>
      </c>
      <c r="P182" s="189">
        <f>O182*H182</f>
        <v>0.89400000000000002</v>
      </c>
      <c r="Q182" s="189">
        <v>2.47E-3</v>
      </c>
      <c r="R182" s="189">
        <f>Q182*H182</f>
        <v>7.3606000000000001E-3</v>
      </c>
      <c r="S182" s="189">
        <v>0</v>
      </c>
      <c r="T182" s="190">
        <f>S182*H182</f>
        <v>0</v>
      </c>
      <c r="U182" s="32"/>
      <c r="V182" s="267"/>
      <c r="W182" s="267"/>
      <c r="X182" s="267"/>
      <c r="Y182" s="267"/>
      <c r="Z182" s="267"/>
      <c r="AA182" s="267"/>
      <c r="AB182" s="267"/>
      <c r="AC182" s="32"/>
      <c r="AD182" s="32"/>
      <c r="AE182" s="32"/>
      <c r="AR182" s="191" t="s">
        <v>146</v>
      </c>
      <c r="AT182" s="191" t="s">
        <v>142</v>
      </c>
      <c r="AU182" s="191" t="s">
        <v>81</v>
      </c>
      <c r="AY182" s="18" t="s">
        <v>141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79</v>
      </c>
      <c r="BK182" s="192">
        <f>ROUND(I182*H182,2)</f>
        <v>0</v>
      </c>
      <c r="BL182" s="18" t="s">
        <v>146</v>
      </c>
      <c r="BM182" s="191" t="s">
        <v>361</v>
      </c>
    </row>
    <row r="183" spans="1:65" s="14" customFormat="1">
      <c r="B183" s="203"/>
      <c r="C183" s="204"/>
      <c r="D183" s="195" t="s">
        <v>147</v>
      </c>
      <c r="E183" s="205" t="s">
        <v>1</v>
      </c>
      <c r="F183" s="206" t="s">
        <v>362</v>
      </c>
      <c r="G183" s="204"/>
      <c r="H183" s="207">
        <v>2.98</v>
      </c>
      <c r="I183" s="204"/>
      <c r="J183" s="204"/>
      <c r="K183" s="204"/>
      <c r="L183" s="208"/>
      <c r="M183" s="209"/>
      <c r="N183" s="210"/>
      <c r="O183" s="210"/>
      <c r="P183" s="210"/>
      <c r="Q183" s="210"/>
      <c r="R183" s="210"/>
      <c r="S183" s="210"/>
      <c r="T183" s="211"/>
      <c r="V183" s="268"/>
      <c r="W183" s="268"/>
      <c r="X183" s="268"/>
      <c r="Y183" s="268"/>
      <c r="Z183" s="268"/>
      <c r="AA183" s="268"/>
      <c r="AB183" s="268"/>
      <c r="AT183" s="212" t="s">
        <v>147</v>
      </c>
      <c r="AU183" s="212" t="s">
        <v>81</v>
      </c>
      <c r="AV183" s="14" t="s">
        <v>81</v>
      </c>
      <c r="AW183" s="14" t="s">
        <v>26</v>
      </c>
      <c r="AX183" s="14" t="s">
        <v>79</v>
      </c>
      <c r="AY183" s="212" t="s">
        <v>141</v>
      </c>
    </row>
    <row r="184" spans="1:65" s="2" customFormat="1" ht="16.5" customHeight="1">
      <c r="A184" s="32"/>
      <c r="B184" s="33"/>
      <c r="C184" s="181" t="s">
        <v>8</v>
      </c>
      <c r="D184" s="181" t="s">
        <v>142</v>
      </c>
      <c r="E184" s="182" t="s">
        <v>363</v>
      </c>
      <c r="F184" s="183" t="s">
        <v>364</v>
      </c>
      <c r="G184" s="184" t="s">
        <v>249</v>
      </c>
      <c r="H184" s="185">
        <v>2.98</v>
      </c>
      <c r="I184" s="257"/>
      <c r="J184" s="186">
        <f>ROUND(I184*H184,2)</f>
        <v>0</v>
      </c>
      <c r="K184" s="183" t="s">
        <v>239</v>
      </c>
      <c r="L184" s="37"/>
      <c r="M184" s="187" t="s">
        <v>1</v>
      </c>
      <c r="N184" s="188" t="s">
        <v>36</v>
      </c>
      <c r="O184" s="189">
        <v>0.152</v>
      </c>
      <c r="P184" s="189">
        <f>O184*H184</f>
        <v>0.45295999999999997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2"/>
      <c r="V184" s="267"/>
      <c r="W184" s="267"/>
      <c r="X184" s="267"/>
      <c r="Y184" s="267"/>
      <c r="Z184" s="267"/>
      <c r="AA184" s="267"/>
      <c r="AB184" s="267"/>
      <c r="AC184" s="32"/>
      <c r="AD184" s="32"/>
      <c r="AE184" s="32"/>
      <c r="AR184" s="191" t="s">
        <v>146</v>
      </c>
      <c r="AT184" s="191" t="s">
        <v>142</v>
      </c>
      <c r="AU184" s="191" t="s">
        <v>81</v>
      </c>
      <c r="AY184" s="18" t="s">
        <v>141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79</v>
      </c>
      <c r="BK184" s="192">
        <f>ROUND(I184*H184,2)</f>
        <v>0</v>
      </c>
      <c r="BL184" s="18" t="s">
        <v>146</v>
      </c>
      <c r="BM184" s="191" t="s">
        <v>365</v>
      </c>
    </row>
    <row r="185" spans="1:65" s="2" customFormat="1" ht="16.5" customHeight="1">
      <c r="A185" s="32"/>
      <c r="B185" s="33"/>
      <c r="C185" s="181" t="s">
        <v>181</v>
      </c>
      <c r="D185" s="181" t="s">
        <v>142</v>
      </c>
      <c r="E185" s="182" t="s">
        <v>366</v>
      </c>
      <c r="F185" s="183" t="s">
        <v>367</v>
      </c>
      <c r="G185" s="184" t="s">
        <v>338</v>
      </c>
      <c r="H185" s="185">
        <v>0.52400000000000002</v>
      </c>
      <c r="I185" s="257"/>
      <c r="J185" s="186">
        <f>ROUND(I185*H185,2)</f>
        <v>0</v>
      </c>
      <c r="K185" s="183" t="s">
        <v>239</v>
      </c>
      <c r="L185" s="37"/>
      <c r="M185" s="187" t="s">
        <v>1</v>
      </c>
      <c r="N185" s="188" t="s">
        <v>36</v>
      </c>
      <c r="O185" s="189">
        <v>15.231</v>
      </c>
      <c r="P185" s="189">
        <f>O185*H185</f>
        <v>7.9810440000000007</v>
      </c>
      <c r="Q185" s="189">
        <v>1.06277</v>
      </c>
      <c r="R185" s="189">
        <f>Q185*H185</f>
        <v>0.55689147999999999</v>
      </c>
      <c r="S185" s="189">
        <v>0</v>
      </c>
      <c r="T185" s="190">
        <f>S185*H185</f>
        <v>0</v>
      </c>
      <c r="U185" s="32"/>
      <c r="V185" s="267"/>
      <c r="W185" s="267"/>
      <c r="X185" s="267"/>
      <c r="Y185" s="267"/>
      <c r="Z185" s="267"/>
      <c r="AA185" s="267"/>
      <c r="AB185" s="267"/>
      <c r="AC185" s="32"/>
      <c r="AD185" s="32"/>
      <c r="AE185" s="32"/>
      <c r="AR185" s="191" t="s">
        <v>146</v>
      </c>
      <c r="AT185" s="191" t="s">
        <v>142</v>
      </c>
      <c r="AU185" s="191" t="s">
        <v>81</v>
      </c>
      <c r="AY185" s="18" t="s">
        <v>141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79</v>
      </c>
      <c r="BK185" s="192">
        <f>ROUND(I185*H185,2)</f>
        <v>0</v>
      </c>
      <c r="BL185" s="18" t="s">
        <v>146</v>
      </c>
      <c r="BM185" s="191" t="s">
        <v>368</v>
      </c>
    </row>
    <row r="186" spans="1:65" s="13" customFormat="1">
      <c r="B186" s="193"/>
      <c r="C186" s="194"/>
      <c r="D186" s="195" t="s">
        <v>147</v>
      </c>
      <c r="E186" s="196" t="s">
        <v>1</v>
      </c>
      <c r="F186" s="197" t="s">
        <v>369</v>
      </c>
      <c r="G186" s="194"/>
      <c r="H186" s="196" t="s">
        <v>1</v>
      </c>
      <c r="I186" s="194"/>
      <c r="J186" s="194"/>
      <c r="K186" s="194"/>
      <c r="L186" s="198"/>
      <c r="M186" s="199"/>
      <c r="N186" s="200"/>
      <c r="O186" s="200"/>
      <c r="P186" s="200"/>
      <c r="Q186" s="200"/>
      <c r="R186" s="200"/>
      <c r="S186" s="200"/>
      <c r="T186" s="201"/>
      <c r="V186" s="264"/>
      <c r="W186" s="264"/>
      <c r="X186" s="264"/>
      <c r="Y186" s="264"/>
      <c r="Z186" s="264"/>
      <c r="AA186" s="264"/>
      <c r="AB186" s="264"/>
      <c r="AT186" s="202" t="s">
        <v>147</v>
      </c>
      <c r="AU186" s="202" t="s">
        <v>81</v>
      </c>
      <c r="AV186" s="13" t="s">
        <v>79</v>
      </c>
      <c r="AW186" s="13" t="s">
        <v>26</v>
      </c>
      <c r="AX186" s="13" t="s">
        <v>71</v>
      </c>
      <c r="AY186" s="202" t="s">
        <v>141</v>
      </c>
    </row>
    <row r="187" spans="1:65" s="14" customFormat="1">
      <c r="B187" s="203"/>
      <c r="C187" s="204"/>
      <c r="D187" s="195" t="s">
        <v>147</v>
      </c>
      <c r="E187" s="205" t="s">
        <v>1</v>
      </c>
      <c r="F187" s="206" t="s">
        <v>370</v>
      </c>
      <c r="G187" s="204"/>
      <c r="H187" s="207">
        <v>0.52400000000000002</v>
      </c>
      <c r="I187" s="204"/>
      <c r="J187" s="204"/>
      <c r="K187" s="204"/>
      <c r="L187" s="208"/>
      <c r="M187" s="209"/>
      <c r="N187" s="210"/>
      <c r="O187" s="210"/>
      <c r="P187" s="210"/>
      <c r="Q187" s="210"/>
      <c r="R187" s="210"/>
      <c r="S187" s="210"/>
      <c r="T187" s="211"/>
      <c r="V187" s="268"/>
      <c r="W187" s="268"/>
      <c r="X187" s="268"/>
      <c r="Y187" s="268"/>
      <c r="Z187" s="268"/>
      <c r="AA187" s="268"/>
      <c r="AB187" s="268"/>
      <c r="AT187" s="212" t="s">
        <v>147</v>
      </c>
      <c r="AU187" s="212" t="s">
        <v>81</v>
      </c>
      <c r="AV187" s="14" t="s">
        <v>81</v>
      </c>
      <c r="AW187" s="14" t="s">
        <v>26</v>
      </c>
      <c r="AX187" s="14" t="s">
        <v>79</v>
      </c>
      <c r="AY187" s="212" t="s">
        <v>141</v>
      </c>
    </row>
    <row r="188" spans="1:65" s="2" customFormat="1" ht="16.5" customHeight="1">
      <c r="A188" s="32"/>
      <c r="B188" s="33"/>
      <c r="C188" s="181" t="s">
        <v>223</v>
      </c>
      <c r="D188" s="181" t="s">
        <v>142</v>
      </c>
      <c r="E188" s="182" t="s">
        <v>371</v>
      </c>
      <c r="F188" s="183" t="s">
        <v>372</v>
      </c>
      <c r="G188" s="184" t="s">
        <v>313</v>
      </c>
      <c r="H188" s="185">
        <v>11.933</v>
      </c>
      <c r="I188" s="257"/>
      <c r="J188" s="186">
        <f>ROUND(I188*H188,2)</f>
        <v>0</v>
      </c>
      <c r="K188" s="183" t="s">
        <v>239</v>
      </c>
      <c r="L188" s="37"/>
      <c r="M188" s="187" t="s">
        <v>1</v>
      </c>
      <c r="N188" s="188" t="s">
        <v>36</v>
      </c>
      <c r="O188" s="189">
        <v>0.58399999999999996</v>
      </c>
      <c r="P188" s="189">
        <f>O188*H188</f>
        <v>6.9688719999999993</v>
      </c>
      <c r="Q188" s="189">
        <v>2.45329</v>
      </c>
      <c r="R188" s="189">
        <f>Q188*H188</f>
        <v>29.275109569999998</v>
      </c>
      <c r="S188" s="189">
        <v>0</v>
      </c>
      <c r="T188" s="190">
        <f>S188*H188</f>
        <v>0</v>
      </c>
      <c r="U188" s="32"/>
      <c r="V188" s="267"/>
      <c r="W188" s="267"/>
      <c r="X188" s="267"/>
      <c r="Y188" s="267"/>
      <c r="Z188" s="267"/>
      <c r="AA188" s="267"/>
      <c r="AB188" s="267"/>
      <c r="AC188" s="32"/>
      <c r="AD188" s="32"/>
      <c r="AE188" s="32"/>
      <c r="AR188" s="191" t="s">
        <v>146</v>
      </c>
      <c r="AT188" s="191" t="s">
        <v>142</v>
      </c>
      <c r="AU188" s="191" t="s">
        <v>81</v>
      </c>
      <c r="AY188" s="18" t="s">
        <v>141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79</v>
      </c>
      <c r="BK188" s="192">
        <f>ROUND(I188*H188,2)</f>
        <v>0</v>
      </c>
      <c r="BL188" s="18" t="s">
        <v>146</v>
      </c>
      <c r="BM188" s="191" t="s">
        <v>373</v>
      </c>
    </row>
    <row r="189" spans="1:65" s="13" customFormat="1">
      <c r="B189" s="193"/>
      <c r="C189" s="194"/>
      <c r="D189" s="195" t="s">
        <v>147</v>
      </c>
      <c r="E189" s="196" t="s">
        <v>1</v>
      </c>
      <c r="F189" s="197" t="s">
        <v>374</v>
      </c>
      <c r="G189" s="194"/>
      <c r="H189" s="196" t="s">
        <v>1</v>
      </c>
      <c r="I189" s="194"/>
      <c r="J189" s="194"/>
      <c r="K189" s="194"/>
      <c r="L189" s="198"/>
      <c r="M189" s="199"/>
      <c r="N189" s="200"/>
      <c r="O189" s="200"/>
      <c r="P189" s="200"/>
      <c r="Q189" s="200"/>
      <c r="R189" s="200"/>
      <c r="S189" s="200"/>
      <c r="T189" s="201"/>
      <c r="V189" s="264"/>
      <c r="W189" s="264"/>
      <c r="X189" s="264"/>
      <c r="Y189" s="264"/>
      <c r="Z189" s="264"/>
      <c r="AA189" s="264"/>
      <c r="AB189" s="264"/>
      <c r="AT189" s="202" t="s">
        <v>147</v>
      </c>
      <c r="AU189" s="202" t="s">
        <v>81</v>
      </c>
      <c r="AV189" s="13" t="s">
        <v>79</v>
      </c>
      <c r="AW189" s="13" t="s">
        <v>26</v>
      </c>
      <c r="AX189" s="13" t="s">
        <v>71</v>
      </c>
      <c r="AY189" s="202" t="s">
        <v>141</v>
      </c>
    </row>
    <row r="190" spans="1:65" s="14" customFormat="1">
      <c r="B190" s="203"/>
      <c r="C190" s="204"/>
      <c r="D190" s="195" t="s">
        <v>147</v>
      </c>
      <c r="E190" s="205" t="s">
        <v>1</v>
      </c>
      <c r="F190" s="206" t="s">
        <v>375</v>
      </c>
      <c r="G190" s="204"/>
      <c r="H190" s="207">
        <v>10.789</v>
      </c>
      <c r="I190" s="204"/>
      <c r="J190" s="204"/>
      <c r="K190" s="204"/>
      <c r="L190" s="208"/>
      <c r="M190" s="209"/>
      <c r="N190" s="210"/>
      <c r="O190" s="210"/>
      <c r="P190" s="210"/>
      <c r="Q190" s="210"/>
      <c r="R190" s="210"/>
      <c r="S190" s="210"/>
      <c r="T190" s="211"/>
      <c r="V190" s="268"/>
      <c r="W190" s="268"/>
      <c r="X190" s="268"/>
      <c r="Y190" s="268"/>
      <c r="Z190" s="268"/>
      <c r="AA190" s="268"/>
      <c r="AB190" s="268"/>
      <c r="AT190" s="212" t="s">
        <v>147</v>
      </c>
      <c r="AU190" s="212" t="s">
        <v>81</v>
      </c>
      <c r="AV190" s="14" t="s">
        <v>81</v>
      </c>
      <c r="AW190" s="14" t="s">
        <v>26</v>
      </c>
      <c r="AX190" s="14" t="s">
        <v>71</v>
      </c>
      <c r="AY190" s="212" t="s">
        <v>141</v>
      </c>
    </row>
    <row r="191" spans="1:65" s="14" customFormat="1">
      <c r="B191" s="203"/>
      <c r="C191" s="204"/>
      <c r="D191" s="195" t="s">
        <v>147</v>
      </c>
      <c r="E191" s="205" t="s">
        <v>1</v>
      </c>
      <c r="F191" s="206" t="s">
        <v>376</v>
      </c>
      <c r="G191" s="204"/>
      <c r="H191" s="207">
        <v>0.312</v>
      </c>
      <c r="I191" s="204"/>
      <c r="J191" s="204"/>
      <c r="K191" s="204"/>
      <c r="L191" s="208"/>
      <c r="M191" s="209"/>
      <c r="N191" s="210"/>
      <c r="O191" s="210"/>
      <c r="P191" s="210"/>
      <c r="Q191" s="210"/>
      <c r="R191" s="210"/>
      <c r="S191" s="210"/>
      <c r="T191" s="211"/>
      <c r="V191" s="268"/>
      <c r="W191" s="268"/>
      <c r="X191" s="268"/>
      <c r="Y191" s="268"/>
      <c r="Z191" s="268"/>
      <c r="AA191" s="268"/>
      <c r="AB191" s="268"/>
      <c r="AT191" s="212" t="s">
        <v>147</v>
      </c>
      <c r="AU191" s="212" t="s">
        <v>81</v>
      </c>
      <c r="AV191" s="14" t="s">
        <v>81</v>
      </c>
      <c r="AW191" s="14" t="s">
        <v>26</v>
      </c>
      <c r="AX191" s="14" t="s">
        <v>71</v>
      </c>
      <c r="AY191" s="212" t="s">
        <v>141</v>
      </c>
    </row>
    <row r="192" spans="1:65" s="13" customFormat="1">
      <c r="B192" s="193"/>
      <c r="C192" s="194"/>
      <c r="D192" s="195" t="s">
        <v>147</v>
      </c>
      <c r="E192" s="196" t="s">
        <v>1</v>
      </c>
      <c r="F192" s="197" t="s">
        <v>377</v>
      </c>
      <c r="G192" s="194"/>
      <c r="H192" s="196" t="s">
        <v>1</v>
      </c>
      <c r="I192" s="194"/>
      <c r="J192" s="194"/>
      <c r="K192" s="194"/>
      <c r="L192" s="198"/>
      <c r="M192" s="199"/>
      <c r="N192" s="200"/>
      <c r="O192" s="200"/>
      <c r="P192" s="200"/>
      <c r="Q192" s="200"/>
      <c r="R192" s="200"/>
      <c r="S192" s="200"/>
      <c r="T192" s="201"/>
      <c r="V192" s="264"/>
      <c r="W192" s="264"/>
      <c r="X192" s="264"/>
      <c r="Y192" s="264"/>
      <c r="Z192" s="264"/>
      <c r="AA192" s="264"/>
      <c r="AB192" s="264"/>
      <c r="AT192" s="202" t="s">
        <v>147</v>
      </c>
      <c r="AU192" s="202" t="s">
        <v>81</v>
      </c>
      <c r="AV192" s="13" t="s">
        <v>79</v>
      </c>
      <c r="AW192" s="13" t="s">
        <v>26</v>
      </c>
      <c r="AX192" s="13" t="s">
        <v>71</v>
      </c>
      <c r="AY192" s="202" t="s">
        <v>141</v>
      </c>
    </row>
    <row r="193" spans="1:65" s="14" customFormat="1">
      <c r="B193" s="203"/>
      <c r="C193" s="204"/>
      <c r="D193" s="195" t="s">
        <v>147</v>
      </c>
      <c r="E193" s="205" t="s">
        <v>1</v>
      </c>
      <c r="F193" s="206" t="s">
        <v>378</v>
      </c>
      <c r="G193" s="204"/>
      <c r="H193" s="207">
        <v>0.83199999999999996</v>
      </c>
      <c r="I193" s="204"/>
      <c r="J193" s="204"/>
      <c r="K193" s="204"/>
      <c r="L193" s="208"/>
      <c r="M193" s="209"/>
      <c r="N193" s="210"/>
      <c r="O193" s="210"/>
      <c r="P193" s="210"/>
      <c r="Q193" s="210"/>
      <c r="R193" s="210"/>
      <c r="S193" s="210"/>
      <c r="T193" s="211"/>
      <c r="V193" s="268"/>
      <c r="W193" s="268"/>
      <c r="X193" s="268"/>
      <c r="Y193" s="268"/>
      <c r="Z193" s="268"/>
      <c r="AA193" s="268"/>
      <c r="AB193" s="268"/>
      <c r="AT193" s="212" t="s">
        <v>147</v>
      </c>
      <c r="AU193" s="212" t="s">
        <v>81</v>
      </c>
      <c r="AV193" s="14" t="s">
        <v>81</v>
      </c>
      <c r="AW193" s="14" t="s">
        <v>26</v>
      </c>
      <c r="AX193" s="14" t="s">
        <v>71</v>
      </c>
      <c r="AY193" s="212" t="s">
        <v>141</v>
      </c>
    </row>
    <row r="194" spans="1:65" s="15" customFormat="1">
      <c r="B194" s="219"/>
      <c r="C194" s="220"/>
      <c r="D194" s="195" t="s">
        <v>147</v>
      </c>
      <c r="E194" s="221" t="s">
        <v>1</v>
      </c>
      <c r="F194" s="222" t="s">
        <v>254</v>
      </c>
      <c r="G194" s="220"/>
      <c r="H194" s="223">
        <v>11.933</v>
      </c>
      <c r="I194" s="220"/>
      <c r="J194" s="220"/>
      <c r="K194" s="220"/>
      <c r="L194" s="224"/>
      <c r="M194" s="225"/>
      <c r="N194" s="226"/>
      <c r="O194" s="226"/>
      <c r="P194" s="226"/>
      <c r="Q194" s="226"/>
      <c r="R194" s="226"/>
      <c r="S194" s="226"/>
      <c r="T194" s="227"/>
      <c r="V194" s="269"/>
      <c r="W194" s="269"/>
      <c r="X194" s="269"/>
      <c r="Y194" s="269"/>
      <c r="Z194" s="269"/>
      <c r="AA194" s="269"/>
      <c r="AB194" s="269"/>
      <c r="AT194" s="228" t="s">
        <v>147</v>
      </c>
      <c r="AU194" s="228" t="s">
        <v>81</v>
      </c>
      <c r="AV194" s="15" t="s">
        <v>146</v>
      </c>
      <c r="AW194" s="15" t="s">
        <v>26</v>
      </c>
      <c r="AX194" s="15" t="s">
        <v>79</v>
      </c>
      <c r="AY194" s="228" t="s">
        <v>141</v>
      </c>
    </row>
    <row r="195" spans="1:65" s="2" customFormat="1" ht="16.5" customHeight="1">
      <c r="A195" s="32"/>
      <c r="B195" s="33"/>
      <c r="C195" s="181" t="s">
        <v>187</v>
      </c>
      <c r="D195" s="181" t="s">
        <v>142</v>
      </c>
      <c r="E195" s="182" t="s">
        <v>379</v>
      </c>
      <c r="F195" s="183" t="s">
        <v>380</v>
      </c>
      <c r="G195" s="184" t="s">
        <v>249</v>
      </c>
      <c r="H195" s="185">
        <v>13.41</v>
      </c>
      <c r="I195" s="257"/>
      <c r="J195" s="186">
        <f>ROUND(I195*H195,2)</f>
        <v>0</v>
      </c>
      <c r="K195" s="183" t="s">
        <v>239</v>
      </c>
      <c r="L195" s="37"/>
      <c r="M195" s="187" t="s">
        <v>1</v>
      </c>
      <c r="N195" s="188" t="s">
        <v>36</v>
      </c>
      <c r="O195" s="189">
        <v>0.247</v>
      </c>
      <c r="P195" s="189">
        <f>O195*H195</f>
        <v>3.3122699999999998</v>
      </c>
      <c r="Q195" s="189">
        <v>2.6900000000000001E-3</v>
      </c>
      <c r="R195" s="189">
        <f>Q195*H195</f>
        <v>3.6072900000000005E-2</v>
      </c>
      <c r="S195" s="189">
        <v>0</v>
      </c>
      <c r="T195" s="190">
        <f>S195*H195</f>
        <v>0</v>
      </c>
      <c r="U195" s="32"/>
      <c r="V195" s="267"/>
      <c r="W195" s="267"/>
      <c r="X195" s="267"/>
      <c r="Y195" s="267"/>
      <c r="Z195" s="267"/>
      <c r="AA195" s="267"/>
      <c r="AB195" s="267"/>
      <c r="AC195" s="32"/>
      <c r="AD195" s="32"/>
      <c r="AE195" s="32"/>
      <c r="AR195" s="191" t="s">
        <v>146</v>
      </c>
      <c r="AT195" s="191" t="s">
        <v>142</v>
      </c>
      <c r="AU195" s="191" t="s">
        <v>81</v>
      </c>
      <c r="AY195" s="18" t="s">
        <v>141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79</v>
      </c>
      <c r="BK195" s="192">
        <f>ROUND(I195*H195,2)</f>
        <v>0</v>
      </c>
      <c r="BL195" s="18" t="s">
        <v>146</v>
      </c>
      <c r="BM195" s="191" t="s">
        <v>381</v>
      </c>
    </row>
    <row r="196" spans="1:65" s="14" customFormat="1">
      <c r="B196" s="203"/>
      <c r="C196" s="204"/>
      <c r="D196" s="195" t="s">
        <v>147</v>
      </c>
      <c r="E196" s="205" t="s">
        <v>1</v>
      </c>
      <c r="F196" s="206" t="s">
        <v>382</v>
      </c>
      <c r="G196" s="204"/>
      <c r="H196" s="207">
        <v>13.41</v>
      </c>
      <c r="I196" s="204"/>
      <c r="J196" s="204"/>
      <c r="K196" s="204"/>
      <c r="L196" s="208"/>
      <c r="M196" s="209"/>
      <c r="N196" s="210"/>
      <c r="O196" s="210"/>
      <c r="P196" s="210"/>
      <c r="Q196" s="210"/>
      <c r="R196" s="210"/>
      <c r="S196" s="210"/>
      <c r="T196" s="211"/>
      <c r="V196" s="268"/>
      <c r="W196" s="268"/>
      <c r="X196" s="268"/>
      <c r="Y196" s="268"/>
      <c r="Z196" s="268"/>
      <c r="AA196" s="268"/>
      <c r="AB196" s="268"/>
      <c r="AT196" s="212" t="s">
        <v>147</v>
      </c>
      <c r="AU196" s="212" t="s">
        <v>81</v>
      </c>
      <c r="AV196" s="14" t="s">
        <v>81</v>
      </c>
      <c r="AW196" s="14" t="s">
        <v>26</v>
      </c>
      <c r="AX196" s="14" t="s">
        <v>79</v>
      </c>
      <c r="AY196" s="212" t="s">
        <v>141</v>
      </c>
    </row>
    <row r="197" spans="1:65" s="2" customFormat="1" ht="16.5" customHeight="1">
      <c r="A197" s="32"/>
      <c r="B197" s="33"/>
      <c r="C197" s="181" t="s">
        <v>383</v>
      </c>
      <c r="D197" s="181" t="s">
        <v>142</v>
      </c>
      <c r="E197" s="182" t="s">
        <v>384</v>
      </c>
      <c r="F197" s="183" t="s">
        <v>385</v>
      </c>
      <c r="G197" s="184" t="s">
        <v>249</v>
      </c>
      <c r="H197" s="185">
        <v>13.41</v>
      </c>
      <c r="I197" s="257"/>
      <c r="J197" s="186">
        <f>ROUND(I197*H197,2)</f>
        <v>0</v>
      </c>
      <c r="K197" s="183" t="s">
        <v>239</v>
      </c>
      <c r="L197" s="37"/>
      <c r="M197" s="187" t="s">
        <v>1</v>
      </c>
      <c r="N197" s="188" t="s">
        <v>36</v>
      </c>
      <c r="O197" s="189">
        <v>8.3000000000000004E-2</v>
      </c>
      <c r="P197" s="189">
        <f>O197*H197</f>
        <v>1.11303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2"/>
      <c r="V197" s="267"/>
      <c r="W197" s="267"/>
      <c r="X197" s="267"/>
      <c r="Y197" s="267"/>
      <c r="Z197" s="267"/>
      <c r="AA197" s="267"/>
      <c r="AB197" s="267"/>
      <c r="AC197" s="32"/>
      <c r="AD197" s="32"/>
      <c r="AE197" s="32"/>
      <c r="AR197" s="191" t="s">
        <v>146</v>
      </c>
      <c r="AT197" s="191" t="s">
        <v>142</v>
      </c>
      <c r="AU197" s="191" t="s">
        <v>81</v>
      </c>
      <c r="AY197" s="18" t="s">
        <v>141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79</v>
      </c>
      <c r="BK197" s="192">
        <f>ROUND(I197*H197,2)</f>
        <v>0</v>
      </c>
      <c r="BL197" s="18" t="s">
        <v>146</v>
      </c>
      <c r="BM197" s="191" t="s">
        <v>386</v>
      </c>
    </row>
    <row r="198" spans="1:65" s="2" customFormat="1" ht="16.5" customHeight="1">
      <c r="A198" s="32"/>
      <c r="B198" s="33"/>
      <c r="C198" s="181" t="s">
        <v>191</v>
      </c>
      <c r="D198" s="181" t="s">
        <v>142</v>
      </c>
      <c r="E198" s="182" t="s">
        <v>387</v>
      </c>
      <c r="F198" s="183" t="s">
        <v>388</v>
      </c>
      <c r="G198" s="184" t="s">
        <v>313</v>
      </c>
      <c r="H198" s="185">
        <v>1.3340000000000001</v>
      </c>
      <c r="I198" s="257"/>
      <c r="J198" s="186">
        <f>ROUND(I198*H198,2)</f>
        <v>0</v>
      </c>
      <c r="K198" s="183" t="s">
        <v>239</v>
      </c>
      <c r="L198" s="37"/>
      <c r="M198" s="187" t="s">
        <v>1</v>
      </c>
      <c r="N198" s="188" t="s">
        <v>36</v>
      </c>
      <c r="O198" s="189">
        <v>0.58399999999999996</v>
      </c>
      <c r="P198" s="189">
        <f>O198*H198</f>
        <v>0.77905599999999997</v>
      </c>
      <c r="Q198" s="189">
        <v>2.45329</v>
      </c>
      <c r="R198" s="189">
        <f>Q198*H198</f>
        <v>3.2726888600000001</v>
      </c>
      <c r="S198" s="189">
        <v>0</v>
      </c>
      <c r="T198" s="190">
        <f>S198*H198</f>
        <v>0</v>
      </c>
      <c r="U198" s="32"/>
      <c r="V198" s="267"/>
      <c r="W198" s="267"/>
      <c r="X198" s="267"/>
      <c r="Y198" s="267"/>
      <c r="Z198" s="267"/>
      <c r="AA198" s="267"/>
      <c r="AB198" s="267"/>
      <c r="AC198" s="32"/>
      <c r="AD198" s="32"/>
      <c r="AE198" s="32"/>
      <c r="AR198" s="191" t="s">
        <v>146</v>
      </c>
      <c r="AT198" s="191" t="s">
        <v>142</v>
      </c>
      <c r="AU198" s="191" t="s">
        <v>81</v>
      </c>
      <c r="AY198" s="18" t="s">
        <v>141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8" t="s">
        <v>79</v>
      </c>
      <c r="BK198" s="192">
        <f>ROUND(I198*H198,2)</f>
        <v>0</v>
      </c>
      <c r="BL198" s="18" t="s">
        <v>146</v>
      </c>
      <c r="BM198" s="191" t="s">
        <v>389</v>
      </c>
    </row>
    <row r="199" spans="1:65" s="13" customFormat="1">
      <c r="B199" s="193"/>
      <c r="C199" s="194"/>
      <c r="D199" s="195" t="s">
        <v>147</v>
      </c>
      <c r="E199" s="196" t="s">
        <v>1</v>
      </c>
      <c r="F199" s="197" t="s">
        <v>334</v>
      </c>
      <c r="G199" s="194"/>
      <c r="H199" s="196" t="s">
        <v>1</v>
      </c>
      <c r="I199" s="194"/>
      <c r="J199" s="194"/>
      <c r="K199" s="194"/>
      <c r="L199" s="198"/>
      <c r="M199" s="199"/>
      <c r="N199" s="200"/>
      <c r="O199" s="200"/>
      <c r="P199" s="200"/>
      <c r="Q199" s="200"/>
      <c r="R199" s="200"/>
      <c r="S199" s="200"/>
      <c r="T199" s="201"/>
      <c r="V199" s="264"/>
      <c r="W199" s="264"/>
      <c r="X199" s="264"/>
      <c r="Y199" s="264"/>
      <c r="Z199" s="264"/>
      <c r="AA199" s="264"/>
      <c r="AB199" s="264"/>
      <c r="AT199" s="202" t="s">
        <v>147</v>
      </c>
      <c r="AU199" s="202" t="s">
        <v>81</v>
      </c>
      <c r="AV199" s="13" t="s">
        <v>79</v>
      </c>
      <c r="AW199" s="13" t="s">
        <v>26</v>
      </c>
      <c r="AX199" s="13" t="s">
        <v>71</v>
      </c>
      <c r="AY199" s="202" t="s">
        <v>141</v>
      </c>
    </row>
    <row r="200" spans="1:65" s="14" customFormat="1">
      <c r="B200" s="203"/>
      <c r="C200" s="204"/>
      <c r="D200" s="195" t="s">
        <v>147</v>
      </c>
      <c r="E200" s="205" t="s">
        <v>1</v>
      </c>
      <c r="F200" s="206" t="s">
        <v>335</v>
      </c>
      <c r="G200" s="204"/>
      <c r="H200" s="207">
        <v>1.3340000000000001</v>
      </c>
      <c r="I200" s="204"/>
      <c r="J200" s="204"/>
      <c r="K200" s="204"/>
      <c r="L200" s="208"/>
      <c r="M200" s="209"/>
      <c r="N200" s="210"/>
      <c r="O200" s="210"/>
      <c r="P200" s="210"/>
      <c r="Q200" s="210"/>
      <c r="R200" s="210"/>
      <c r="S200" s="210"/>
      <c r="T200" s="211"/>
      <c r="V200" s="268"/>
      <c r="W200" s="268"/>
      <c r="X200" s="268"/>
      <c r="Y200" s="268"/>
      <c r="Z200" s="268"/>
      <c r="AA200" s="268"/>
      <c r="AB200" s="268"/>
      <c r="AT200" s="212" t="s">
        <v>147</v>
      </c>
      <c r="AU200" s="212" t="s">
        <v>81</v>
      </c>
      <c r="AV200" s="14" t="s">
        <v>81</v>
      </c>
      <c r="AW200" s="14" t="s">
        <v>26</v>
      </c>
      <c r="AX200" s="14" t="s">
        <v>79</v>
      </c>
      <c r="AY200" s="212" t="s">
        <v>141</v>
      </c>
    </row>
    <row r="201" spans="1:65" s="2" customFormat="1" ht="16.5" customHeight="1">
      <c r="A201" s="32"/>
      <c r="B201" s="33"/>
      <c r="C201" s="181" t="s">
        <v>7</v>
      </c>
      <c r="D201" s="181" t="s">
        <v>142</v>
      </c>
      <c r="E201" s="182" t="s">
        <v>390</v>
      </c>
      <c r="F201" s="183" t="s">
        <v>391</v>
      </c>
      <c r="G201" s="184" t="s">
        <v>249</v>
      </c>
      <c r="H201" s="185">
        <v>3.456</v>
      </c>
      <c r="I201" s="257"/>
      <c r="J201" s="186">
        <f>ROUND(I201*H201,2)</f>
        <v>0</v>
      </c>
      <c r="K201" s="183" t="s">
        <v>239</v>
      </c>
      <c r="L201" s="37"/>
      <c r="M201" s="187" t="s">
        <v>1</v>
      </c>
      <c r="N201" s="188" t="s">
        <v>36</v>
      </c>
      <c r="O201" s="189">
        <v>0.27400000000000002</v>
      </c>
      <c r="P201" s="189">
        <f>O201*H201</f>
        <v>0.94694400000000001</v>
      </c>
      <c r="Q201" s="189">
        <v>2.64E-3</v>
      </c>
      <c r="R201" s="189">
        <f>Q201*H201</f>
        <v>9.1238399999999994E-3</v>
      </c>
      <c r="S201" s="189">
        <v>0</v>
      </c>
      <c r="T201" s="190">
        <f>S201*H201</f>
        <v>0</v>
      </c>
      <c r="U201" s="32"/>
      <c r="V201" s="267"/>
      <c r="W201" s="267"/>
      <c r="X201" s="267"/>
      <c r="Y201" s="267"/>
      <c r="Z201" s="267"/>
      <c r="AA201" s="267"/>
      <c r="AB201" s="267"/>
      <c r="AC201" s="32"/>
      <c r="AD201" s="32"/>
      <c r="AE201" s="32"/>
      <c r="AR201" s="191" t="s">
        <v>146</v>
      </c>
      <c r="AT201" s="191" t="s">
        <v>142</v>
      </c>
      <c r="AU201" s="191" t="s">
        <v>81</v>
      </c>
      <c r="AY201" s="18" t="s">
        <v>141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8" t="s">
        <v>79</v>
      </c>
      <c r="BK201" s="192">
        <f>ROUND(I201*H201,2)</f>
        <v>0</v>
      </c>
      <c r="BL201" s="18" t="s">
        <v>146</v>
      </c>
      <c r="BM201" s="191" t="s">
        <v>392</v>
      </c>
    </row>
    <row r="202" spans="1:65" s="14" customFormat="1">
      <c r="B202" s="203"/>
      <c r="C202" s="204"/>
      <c r="D202" s="195" t="s">
        <v>147</v>
      </c>
      <c r="E202" s="205" t="s">
        <v>1</v>
      </c>
      <c r="F202" s="206" t="s">
        <v>393</v>
      </c>
      <c r="G202" s="204"/>
      <c r="H202" s="207">
        <v>3.456</v>
      </c>
      <c r="I202" s="204"/>
      <c r="J202" s="204"/>
      <c r="K202" s="204"/>
      <c r="L202" s="208"/>
      <c r="M202" s="209"/>
      <c r="N202" s="210"/>
      <c r="O202" s="210"/>
      <c r="P202" s="210"/>
      <c r="Q202" s="210"/>
      <c r="R202" s="210"/>
      <c r="S202" s="210"/>
      <c r="T202" s="211"/>
      <c r="V202" s="268"/>
      <c r="W202" s="268"/>
      <c r="X202" s="268"/>
      <c r="Y202" s="268"/>
      <c r="Z202" s="268"/>
      <c r="AA202" s="268"/>
      <c r="AB202" s="268"/>
      <c r="AT202" s="212" t="s">
        <v>147</v>
      </c>
      <c r="AU202" s="212" t="s">
        <v>81</v>
      </c>
      <c r="AV202" s="14" t="s">
        <v>81</v>
      </c>
      <c r="AW202" s="14" t="s">
        <v>26</v>
      </c>
      <c r="AX202" s="14" t="s">
        <v>79</v>
      </c>
      <c r="AY202" s="212" t="s">
        <v>141</v>
      </c>
    </row>
    <row r="203" spans="1:65" s="2" customFormat="1" ht="16.5" customHeight="1">
      <c r="A203" s="32"/>
      <c r="B203" s="33"/>
      <c r="C203" s="181" t="s">
        <v>199</v>
      </c>
      <c r="D203" s="181" t="s">
        <v>142</v>
      </c>
      <c r="E203" s="182" t="s">
        <v>394</v>
      </c>
      <c r="F203" s="183" t="s">
        <v>395</v>
      </c>
      <c r="G203" s="184" t="s">
        <v>249</v>
      </c>
      <c r="H203" s="185">
        <v>3.456</v>
      </c>
      <c r="I203" s="257"/>
      <c r="J203" s="186">
        <f>ROUND(I203*H203,2)</f>
        <v>0</v>
      </c>
      <c r="K203" s="183" t="s">
        <v>239</v>
      </c>
      <c r="L203" s="37"/>
      <c r="M203" s="187" t="s">
        <v>1</v>
      </c>
      <c r="N203" s="188" t="s">
        <v>36</v>
      </c>
      <c r="O203" s="189">
        <v>9.1999999999999998E-2</v>
      </c>
      <c r="P203" s="189">
        <f>O203*H203</f>
        <v>0.31795200000000001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2"/>
      <c r="V203" s="267"/>
      <c r="W203" s="267"/>
      <c r="X203" s="267"/>
      <c r="Y203" s="267"/>
      <c r="Z203" s="267"/>
      <c r="AA203" s="267"/>
      <c r="AB203" s="267"/>
      <c r="AC203" s="32"/>
      <c r="AD203" s="32"/>
      <c r="AE203" s="32"/>
      <c r="AR203" s="191" t="s">
        <v>146</v>
      </c>
      <c r="AT203" s="191" t="s">
        <v>142</v>
      </c>
      <c r="AU203" s="191" t="s">
        <v>81</v>
      </c>
      <c r="AY203" s="18" t="s">
        <v>141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8" t="s">
        <v>79</v>
      </c>
      <c r="BK203" s="192">
        <f>ROUND(I203*H203,2)</f>
        <v>0</v>
      </c>
      <c r="BL203" s="18" t="s">
        <v>146</v>
      </c>
      <c r="BM203" s="191" t="s">
        <v>396</v>
      </c>
    </row>
    <row r="204" spans="1:65" s="2" customFormat="1" ht="21.75" customHeight="1">
      <c r="A204" s="32"/>
      <c r="B204" s="33"/>
      <c r="C204" s="181" t="s">
        <v>397</v>
      </c>
      <c r="D204" s="181" t="s">
        <v>142</v>
      </c>
      <c r="E204" s="182" t="s">
        <v>398</v>
      </c>
      <c r="F204" s="183" t="s">
        <v>399</v>
      </c>
      <c r="G204" s="184" t="s">
        <v>249</v>
      </c>
      <c r="H204" s="185">
        <v>3.7250000000000001</v>
      </c>
      <c r="I204" s="257"/>
      <c r="J204" s="186">
        <f>ROUND(I204*H204,2)</f>
        <v>0</v>
      </c>
      <c r="K204" s="183" t="s">
        <v>239</v>
      </c>
      <c r="L204" s="37"/>
      <c r="M204" s="187" t="s">
        <v>1</v>
      </c>
      <c r="N204" s="188" t="s">
        <v>36</v>
      </c>
      <c r="O204" s="189">
        <v>1.21</v>
      </c>
      <c r="P204" s="189">
        <f>O204*H204</f>
        <v>4.50725</v>
      </c>
      <c r="Q204" s="189">
        <v>0.95650000000000002</v>
      </c>
      <c r="R204" s="189">
        <f>Q204*H204</f>
        <v>3.5629625000000003</v>
      </c>
      <c r="S204" s="189">
        <v>0</v>
      </c>
      <c r="T204" s="190">
        <f>S204*H204</f>
        <v>0</v>
      </c>
      <c r="U204" s="32"/>
      <c r="V204" s="267"/>
      <c r="W204" s="267"/>
      <c r="X204" s="267"/>
      <c r="Y204" s="267"/>
      <c r="Z204" s="267"/>
      <c r="AA204" s="267"/>
      <c r="AB204" s="267"/>
      <c r="AC204" s="32"/>
      <c r="AD204" s="32"/>
      <c r="AE204" s="32"/>
      <c r="AR204" s="191" t="s">
        <v>146</v>
      </c>
      <c r="AT204" s="191" t="s">
        <v>142</v>
      </c>
      <c r="AU204" s="191" t="s">
        <v>81</v>
      </c>
      <c r="AY204" s="18" t="s">
        <v>141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79</v>
      </c>
      <c r="BK204" s="192">
        <f>ROUND(I204*H204,2)</f>
        <v>0</v>
      </c>
      <c r="BL204" s="18" t="s">
        <v>146</v>
      </c>
      <c r="BM204" s="191" t="s">
        <v>400</v>
      </c>
    </row>
    <row r="205" spans="1:65" s="13" customFormat="1">
      <c r="B205" s="193"/>
      <c r="C205" s="194"/>
      <c r="D205" s="195" t="s">
        <v>147</v>
      </c>
      <c r="E205" s="196" t="s">
        <v>1</v>
      </c>
      <c r="F205" s="197" t="s">
        <v>401</v>
      </c>
      <c r="G205" s="194"/>
      <c r="H205" s="196" t="s">
        <v>1</v>
      </c>
      <c r="I205" s="194"/>
      <c r="J205" s="194"/>
      <c r="K205" s="194"/>
      <c r="L205" s="198"/>
      <c r="M205" s="199"/>
      <c r="N205" s="200"/>
      <c r="O205" s="200"/>
      <c r="P205" s="200"/>
      <c r="Q205" s="200"/>
      <c r="R205" s="200"/>
      <c r="S205" s="200"/>
      <c r="T205" s="201"/>
      <c r="V205" s="264"/>
      <c r="W205" s="264"/>
      <c r="X205" s="264"/>
      <c r="Y205" s="264"/>
      <c r="Z205" s="264"/>
      <c r="AA205" s="264"/>
      <c r="AB205" s="264"/>
      <c r="AT205" s="202" t="s">
        <v>147</v>
      </c>
      <c r="AU205" s="202" t="s">
        <v>81</v>
      </c>
      <c r="AV205" s="13" t="s">
        <v>79</v>
      </c>
      <c r="AW205" s="13" t="s">
        <v>26</v>
      </c>
      <c r="AX205" s="13" t="s">
        <v>71</v>
      </c>
      <c r="AY205" s="202" t="s">
        <v>141</v>
      </c>
    </row>
    <row r="206" spans="1:65" s="14" customFormat="1">
      <c r="B206" s="203"/>
      <c r="C206" s="204"/>
      <c r="D206" s="195" t="s">
        <v>147</v>
      </c>
      <c r="E206" s="205" t="s">
        <v>1</v>
      </c>
      <c r="F206" s="206" t="s">
        <v>402</v>
      </c>
      <c r="G206" s="204"/>
      <c r="H206" s="207">
        <v>3.4249999999999998</v>
      </c>
      <c r="I206" s="204"/>
      <c r="J206" s="204"/>
      <c r="K206" s="204"/>
      <c r="L206" s="208"/>
      <c r="M206" s="209"/>
      <c r="N206" s="210"/>
      <c r="O206" s="210"/>
      <c r="P206" s="210"/>
      <c r="Q206" s="210"/>
      <c r="R206" s="210"/>
      <c r="S206" s="210"/>
      <c r="T206" s="211"/>
      <c r="V206" s="268"/>
      <c r="W206" s="268"/>
      <c r="X206" s="268"/>
      <c r="Y206" s="268"/>
      <c r="Z206" s="268"/>
      <c r="AA206" s="268"/>
      <c r="AB206" s="268"/>
      <c r="AT206" s="212" t="s">
        <v>147</v>
      </c>
      <c r="AU206" s="212" t="s">
        <v>81</v>
      </c>
      <c r="AV206" s="14" t="s">
        <v>81</v>
      </c>
      <c r="AW206" s="14" t="s">
        <v>26</v>
      </c>
      <c r="AX206" s="14" t="s">
        <v>71</v>
      </c>
      <c r="AY206" s="212" t="s">
        <v>141</v>
      </c>
    </row>
    <row r="207" spans="1:65" s="14" customFormat="1">
      <c r="B207" s="203"/>
      <c r="C207" s="204"/>
      <c r="D207" s="195" t="s">
        <v>147</v>
      </c>
      <c r="E207" s="205" t="s">
        <v>1</v>
      </c>
      <c r="F207" s="206" t="s">
        <v>403</v>
      </c>
      <c r="G207" s="204"/>
      <c r="H207" s="207">
        <v>0.3</v>
      </c>
      <c r="I207" s="204"/>
      <c r="J207" s="204"/>
      <c r="K207" s="204"/>
      <c r="L207" s="208"/>
      <c r="M207" s="209"/>
      <c r="N207" s="210"/>
      <c r="O207" s="210"/>
      <c r="P207" s="210"/>
      <c r="Q207" s="210"/>
      <c r="R207" s="210"/>
      <c r="S207" s="210"/>
      <c r="T207" s="211"/>
      <c r="V207" s="268"/>
      <c r="W207" s="268"/>
      <c r="X207" s="268"/>
      <c r="Y207" s="268"/>
      <c r="Z207" s="268"/>
      <c r="AA207" s="268"/>
      <c r="AB207" s="268"/>
      <c r="AT207" s="212" t="s">
        <v>147</v>
      </c>
      <c r="AU207" s="212" t="s">
        <v>81</v>
      </c>
      <c r="AV207" s="14" t="s">
        <v>81</v>
      </c>
      <c r="AW207" s="14" t="s">
        <v>26</v>
      </c>
      <c r="AX207" s="14" t="s">
        <v>71</v>
      </c>
      <c r="AY207" s="212" t="s">
        <v>141</v>
      </c>
    </row>
    <row r="208" spans="1:65" s="15" customFormat="1">
      <c r="B208" s="219"/>
      <c r="C208" s="220"/>
      <c r="D208" s="195" t="s">
        <v>147</v>
      </c>
      <c r="E208" s="221" t="s">
        <v>1</v>
      </c>
      <c r="F208" s="222" t="s">
        <v>254</v>
      </c>
      <c r="G208" s="220"/>
      <c r="H208" s="223">
        <v>3.7249999999999996</v>
      </c>
      <c r="I208" s="220"/>
      <c r="J208" s="220"/>
      <c r="K208" s="220"/>
      <c r="L208" s="224"/>
      <c r="M208" s="225"/>
      <c r="N208" s="226"/>
      <c r="O208" s="226"/>
      <c r="P208" s="226"/>
      <c r="Q208" s="226"/>
      <c r="R208" s="226"/>
      <c r="S208" s="226"/>
      <c r="T208" s="227"/>
      <c r="V208" s="269"/>
      <c r="W208" s="269"/>
      <c r="X208" s="269"/>
      <c r="Y208" s="269"/>
      <c r="Z208" s="269"/>
      <c r="AA208" s="269"/>
      <c r="AB208" s="269"/>
      <c r="AT208" s="228" t="s">
        <v>147</v>
      </c>
      <c r="AU208" s="228" t="s">
        <v>81</v>
      </c>
      <c r="AV208" s="15" t="s">
        <v>146</v>
      </c>
      <c r="AW208" s="15" t="s">
        <v>26</v>
      </c>
      <c r="AX208" s="15" t="s">
        <v>79</v>
      </c>
      <c r="AY208" s="228" t="s">
        <v>141</v>
      </c>
    </row>
    <row r="209" spans="1:65" s="2" customFormat="1" ht="21.75" customHeight="1">
      <c r="A209" s="32"/>
      <c r="B209" s="33"/>
      <c r="C209" s="181" t="s">
        <v>203</v>
      </c>
      <c r="D209" s="181" t="s">
        <v>142</v>
      </c>
      <c r="E209" s="182" t="s">
        <v>404</v>
      </c>
      <c r="F209" s="183" t="s">
        <v>405</v>
      </c>
      <c r="G209" s="184" t="s">
        <v>338</v>
      </c>
      <c r="H209" s="185">
        <v>0.13400000000000001</v>
      </c>
      <c r="I209" s="257"/>
      <c r="J209" s="186">
        <f>ROUND(I209*H209,2)</f>
        <v>0</v>
      </c>
      <c r="K209" s="183" t="s">
        <v>239</v>
      </c>
      <c r="L209" s="37"/>
      <c r="M209" s="187" t="s">
        <v>1</v>
      </c>
      <c r="N209" s="188" t="s">
        <v>36</v>
      </c>
      <c r="O209" s="189">
        <v>32.51</v>
      </c>
      <c r="P209" s="189">
        <f>O209*H209</f>
        <v>4.3563400000000003</v>
      </c>
      <c r="Q209" s="189">
        <v>1.05871</v>
      </c>
      <c r="R209" s="189">
        <f>Q209*H209</f>
        <v>0.14186714</v>
      </c>
      <c r="S209" s="189">
        <v>0</v>
      </c>
      <c r="T209" s="190">
        <f>S209*H209</f>
        <v>0</v>
      </c>
      <c r="U209" s="32"/>
      <c r="V209" s="267"/>
      <c r="W209" s="267"/>
      <c r="X209" s="267"/>
      <c r="Y209" s="267"/>
      <c r="Z209" s="267"/>
      <c r="AA209" s="267"/>
      <c r="AB209" s="267"/>
      <c r="AC209" s="32"/>
      <c r="AD209" s="32"/>
      <c r="AE209" s="32"/>
      <c r="AR209" s="191" t="s">
        <v>146</v>
      </c>
      <c r="AT209" s="191" t="s">
        <v>142</v>
      </c>
      <c r="AU209" s="191" t="s">
        <v>81</v>
      </c>
      <c r="AY209" s="18" t="s">
        <v>141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8" t="s">
        <v>79</v>
      </c>
      <c r="BK209" s="192">
        <f>ROUND(I209*H209,2)</f>
        <v>0</v>
      </c>
      <c r="BL209" s="18" t="s">
        <v>146</v>
      </c>
      <c r="BM209" s="191" t="s">
        <v>406</v>
      </c>
    </row>
    <row r="210" spans="1:65" s="14" customFormat="1">
      <c r="B210" s="203"/>
      <c r="C210" s="204"/>
      <c r="D210" s="195" t="s">
        <v>147</v>
      </c>
      <c r="E210" s="205" t="s">
        <v>1</v>
      </c>
      <c r="F210" s="206" t="s">
        <v>407</v>
      </c>
      <c r="G210" s="204"/>
      <c r="H210" s="207">
        <v>0.13400000000000001</v>
      </c>
      <c r="I210" s="263"/>
      <c r="J210" s="204"/>
      <c r="K210" s="204"/>
      <c r="L210" s="208"/>
      <c r="M210" s="209"/>
      <c r="N210" s="210"/>
      <c r="O210" s="210"/>
      <c r="P210" s="210"/>
      <c r="Q210" s="210"/>
      <c r="R210" s="210"/>
      <c r="S210" s="210"/>
      <c r="T210" s="211"/>
      <c r="V210" s="268"/>
      <c r="W210" s="268"/>
      <c r="X210" s="268"/>
      <c r="Y210" s="268"/>
      <c r="Z210" s="268"/>
      <c r="AA210" s="268"/>
      <c r="AB210" s="268"/>
      <c r="AT210" s="212" t="s">
        <v>147</v>
      </c>
      <c r="AU210" s="212" t="s">
        <v>81</v>
      </c>
      <c r="AV210" s="14" t="s">
        <v>81</v>
      </c>
      <c r="AW210" s="14" t="s">
        <v>26</v>
      </c>
      <c r="AX210" s="14" t="s">
        <v>79</v>
      </c>
      <c r="AY210" s="212" t="s">
        <v>141</v>
      </c>
    </row>
    <row r="211" spans="1:65" s="2" customFormat="1" ht="16.5" customHeight="1">
      <c r="A211" s="32"/>
      <c r="B211" s="33"/>
      <c r="C211" s="181" t="s">
        <v>408</v>
      </c>
      <c r="D211" s="181" t="s">
        <v>142</v>
      </c>
      <c r="E211" s="182" t="s">
        <v>409</v>
      </c>
      <c r="F211" s="183" t="s">
        <v>410</v>
      </c>
      <c r="G211" s="184" t="s">
        <v>221</v>
      </c>
      <c r="H211" s="185">
        <v>2</v>
      </c>
      <c r="I211" s="257"/>
      <c r="J211" s="186">
        <f>ROUND(I211*H211,2)</f>
        <v>0</v>
      </c>
      <c r="K211" s="183" t="s">
        <v>1</v>
      </c>
      <c r="L211" s="37"/>
      <c r="M211" s="187" t="s">
        <v>1</v>
      </c>
      <c r="N211" s="188" t="s">
        <v>36</v>
      </c>
      <c r="O211" s="189">
        <v>0</v>
      </c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2"/>
      <c r="V211" s="267"/>
      <c r="W211" s="267"/>
      <c r="X211" s="267"/>
      <c r="Y211" s="267"/>
      <c r="Z211" s="267"/>
      <c r="AA211" s="267"/>
      <c r="AB211" s="267"/>
      <c r="AC211" s="32"/>
      <c r="AD211" s="32"/>
      <c r="AE211" s="32"/>
      <c r="AR211" s="191" t="s">
        <v>146</v>
      </c>
      <c r="AT211" s="191" t="s">
        <v>142</v>
      </c>
      <c r="AU211" s="191" t="s">
        <v>81</v>
      </c>
      <c r="AY211" s="18" t="s">
        <v>141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8" t="s">
        <v>79</v>
      </c>
      <c r="BK211" s="192">
        <f>ROUND(I211*H211,2)</f>
        <v>0</v>
      </c>
      <c r="BL211" s="18" t="s">
        <v>146</v>
      </c>
      <c r="BM211" s="191" t="s">
        <v>411</v>
      </c>
    </row>
    <row r="212" spans="1:65" s="2" customFormat="1" ht="21.75" customHeight="1">
      <c r="A212" s="32"/>
      <c r="B212" s="33"/>
      <c r="C212" s="181" t="s">
        <v>207</v>
      </c>
      <c r="D212" s="181" t="s">
        <v>142</v>
      </c>
      <c r="E212" s="182" t="s">
        <v>412</v>
      </c>
      <c r="F212" s="183" t="s">
        <v>413</v>
      </c>
      <c r="G212" s="184" t="s">
        <v>221</v>
      </c>
      <c r="H212" s="185">
        <v>2</v>
      </c>
      <c r="I212" s="257"/>
      <c r="J212" s="186">
        <f>ROUND(I212*H212,2)</f>
        <v>0</v>
      </c>
      <c r="K212" s="183" t="s">
        <v>1</v>
      </c>
      <c r="L212" s="37"/>
      <c r="M212" s="187" t="s">
        <v>1</v>
      </c>
      <c r="N212" s="188" t="s">
        <v>36</v>
      </c>
      <c r="O212" s="189">
        <v>0</v>
      </c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2"/>
      <c r="V212" s="267"/>
      <c r="W212" s="267"/>
      <c r="X212" s="267"/>
      <c r="Y212" s="267"/>
      <c r="Z212" s="267"/>
      <c r="AA212" s="267"/>
      <c r="AB212" s="267"/>
      <c r="AC212" s="32"/>
      <c r="AD212" s="32"/>
      <c r="AE212" s="32"/>
      <c r="AR212" s="191" t="s">
        <v>146</v>
      </c>
      <c r="AT212" s="191" t="s">
        <v>142</v>
      </c>
      <c r="AU212" s="191" t="s">
        <v>81</v>
      </c>
      <c r="AY212" s="18" t="s">
        <v>141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8" t="s">
        <v>79</v>
      </c>
      <c r="BK212" s="192">
        <f>ROUND(I212*H212,2)</f>
        <v>0</v>
      </c>
      <c r="BL212" s="18" t="s">
        <v>146</v>
      </c>
      <c r="BM212" s="191" t="s">
        <v>414</v>
      </c>
    </row>
    <row r="213" spans="1:65" s="12" customFormat="1" ht="22.9" customHeight="1">
      <c r="B213" s="168"/>
      <c r="C213" s="169"/>
      <c r="D213" s="170" t="s">
        <v>70</v>
      </c>
      <c r="E213" s="213" t="s">
        <v>153</v>
      </c>
      <c r="F213" s="213" t="s">
        <v>242</v>
      </c>
      <c r="G213" s="169"/>
      <c r="H213" s="169"/>
      <c r="I213" s="169"/>
      <c r="J213" s="214">
        <f>BK213</f>
        <v>0</v>
      </c>
      <c r="K213" s="169"/>
      <c r="L213" s="173"/>
      <c r="M213" s="174"/>
      <c r="N213" s="175"/>
      <c r="O213" s="175"/>
      <c r="P213" s="176">
        <f>SUM(P214:P249)</f>
        <v>1054.9297530000001</v>
      </c>
      <c r="Q213" s="175"/>
      <c r="R213" s="176">
        <f>SUM(R214:R249)</f>
        <v>54.941518749999993</v>
      </c>
      <c r="S213" s="175"/>
      <c r="T213" s="177">
        <f>SUM(T214:T249)</f>
        <v>0</v>
      </c>
      <c r="V213" s="261"/>
      <c r="W213" s="261"/>
      <c r="X213" s="261"/>
      <c r="Y213" s="261"/>
      <c r="Z213" s="261"/>
      <c r="AA213" s="261"/>
      <c r="AB213" s="261"/>
      <c r="AR213" s="178" t="s">
        <v>79</v>
      </c>
      <c r="AT213" s="179" t="s">
        <v>70</v>
      </c>
      <c r="AU213" s="179" t="s">
        <v>79</v>
      </c>
      <c r="AY213" s="178" t="s">
        <v>141</v>
      </c>
      <c r="BK213" s="180">
        <f>SUM(BK214:BK249)</f>
        <v>0</v>
      </c>
    </row>
    <row r="214" spans="1:65" s="2" customFormat="1" ht="21.75" customHeight="1">
      <c r="A214" s="32"/>
      <c r="B214" s="33"/>
      <c r="C214" s="181" t="s">
        <v>415</v>
      </c>
      <c r="D214" s="181" t="s">
        <v>142</v>
      </c>
      <c r="E214" s="182" t="s">
        <v>416</v>
      </c>
      <c r="F214" s="183" t="s">
        <v>417</v>
      </c>
      <c r="G214" s="184" t="s">
        <v>313</v>
      </c>
      <c r="H214" s="185">
        <v>2.0249999999999999</v>
      </c>
      <c r="I214" s="257"/>
      <c r="J214" s="186">
        <f>ROUND(I214*H214,2)</f>
        <v>0</v>
      </c>
      <c r="K214" s="183" t="s">
        <v>239</v>
      </c>
      <c r="L214" s="37"/>
      <c r="M214" s="187" t="s">
        <v>1</v>
      </c>
      <c r="N214" s="188" t="s">
        <v>36</v>
      </c>
      <c r="O214" s="189">
        <v>4.7939999999999996</v>
      </c>
      <c r="P214" s="189">
        <f>O214*H214</f>
        <v>9.7078499999999988</v>
      </c>
      <c r="Q214" s="189">
        <v>1.8774999999999999</v>
      </c>
      <c r="R214" s="189">
        <f>Q214*H214</f>
        <v>3.8019374999999997</v>
      </c>
      <c r="S214" s="189">
        <v>0</v>
      </c>
      <c r="T214" s="190">
        <f>S214*H214</f>
        <v>0</v>
      </c>
      <c r="U214" s="32"/>
      <c r="V214" s="267"/>
      <c r="W214" s="267"/>
      <c r="X214" s="267"/>
      <c r="Y214" s="267"/>
      <c r="Z214" s="267"/>
      <c r="AA214" s="267"/>
      <c r="AB214" s="267"/>
      <c r="AC214" s="32"/>
      <c r="AD214" s="32"/>
      <c r="AE214" s="32"/>
      <c r="AR214" s="191" t="s">
        <v>146</v>
      </c>
      <c r="AT214" s="191" t="s">
        <v>142</v>
      </c>
      <c r="AU214" s="191" t="s">
        <v>81</v>
      </c>
      <c r="AY214" s="18" t="s">
        <v>141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8" t="s">
        <v>79</v>
      </c>
      <c r="BK214" s="192">
        <f>ROUND(I214*H214,2)</f>
        <v>0</v>
      </c>
      <c r="BL214" s="18" t="s">
        <v>146</v>
      </c>
      <c r="BM214" s="191" t="s">
        <v>418</v>
      </c>
    </row>
    <row r="215" spans="1:65" s="13" customFormat="1">
      <c r="B215" s="193"/>
      <c r="C215" s="194"/>
      <c r="D215" s="195" t="s">
        <v>147</v>
      </c>
      <c r="E215" s="196" t="s">
        <v>1</v>
      </c>
      <c r="F215" s="197" t="s">
        <v>419</v>
      </c>
      <c r="G215" s="194"/>
      <c r="H215" s="196" t="s">
        <v>1</v>
      </c>
      <c r="I215" s="194"/>
      <c r="J215" s="194"/>
      <c r="K215" s="194"/>
      <c r="L215" s="198"/>
      <c r="M215" s="199"/>
      <c r="N215" s="200"/>
      <c r="O215" s="200"/>
      <c r="P215" s="200"/>
      <c r="Q215" s="200"/>
      <c r="R215" s="200"/>
      <c r="S215" s="200"/>
      <c r="T215" s="201"/>
      <c r="V215" s="264"/>
      <c r="W215" s="264"/>
      <c r="X215" s="264"/>
      <c r="Y215" s="264"/>
      <c r="Z215" s="264"/>
      <c r="AA215" s="264"/>
      <c r="AB215" s="264"/>
      <c r="AT215" s="202" t="s">
        <v>147</v>
      </c>
      <c r="AU215" s="202" t="s">
        <v>81</v>
      </c>
      <c r="AV215" s="13" t="s">
        <v>79</v>
      </c>
      <c r="AW215" s="13" t="s">
        <v>26</v>
      </c>
      <c r="AX215" s="13" t="s">
        <v>71</v>
      </c>
      <c r="AY215" s="202" t="s">
        <v>141</v>
      </c>
    </row>
    <row r="216" spans="1:65" s="14" customFormat="1">
      <c r="B216" s="203"/>
      <c r="C216" s="204"/>
      <c r="D216" s="195" t="s">
        <v>147</v>
      </c>
      <c r="E216" s="205" t="s">
        <v>1</v>
      </c>
      <c r="F216" s="206" t="s">
        <v>420</v>
      </c>
      <c r="G216" s="204"/>
      <c r="H216" s="207">
        <v>0.54</v>
      </c>
      <c r="I216" s="204"/>
      <c r="J216" s="204"/>
      <c r="K216" s="204"/>
      <c r="L216" s="208"/>
      <c r="M216" s="209"/>
      <c r="N216" s="210"/>
      <c r="O216" s="210"/>
      <c r="P216" s="210"/>
      <c r="Q216" s="210"/>
      <c r="R216" s="210"/>
      <c r="S216" s="210"/>
      <c r="T216" s="211"/>
      <c r="V216" s="268"/>
      <c r="W216" s="268"/>
      <c r="X216" s="268"/>
      <c r="Y216" s="268"/>
      <c r="Z216" s="268"/>
      <c r="AA216" s="268"/>
      <c r="AB216" s="268"/>
      <c r="AT216" s="212" t="s">
        <v>147</v>
      </c>
      <c r="AU216" s="212" t="s">
        <v>81</v>
      </c>
      <c r="AV216" s="14" t="s">
        <v>81</v>
      </c>
      <c r="AW216" s="14" t="s">
        <v>26</v>
      </c>
      <c r="AX216" s="14" t="s">
        <v>71</v>
      </c>
      <c r="AY216" s="212" t="s">
        <v>141</v>
      </c>
    </row>
    <row r="217" spans="1:65" s="13" customFormat="1">
      <c r="B217" s="193"/>
      <c r="C217" s="194"/>
      <c r="D217" s="195" t="s">
        <v>147</v>
      </c>
      <c r="E217" s="196" t="s">
        <v>1</v>
      </c>
      <c r="F217" s="197" t="s">
        <v>421</v>
      </c>
      <c r="G217" s="194"/>
      <c r="H217" s="196" t="s">
        <v>1</v>
      </c>
      <c r="I217" s="194"/>
      <c r="J217" s="194"/>
      <c r="K217" s="194"/>
      <c r="L217" s="198"/>
      <c r="M217" s="199"/>
      <c r="N217" s="200"/>
      <c r="O217" s="200"/>
      <c r="P217" s="200"/>
      <c r="Q217" s="200"/>
      <c r="R217" s="200"/>
      <c r="S217" s="200"/>
      <c r="T217" s="201"/>
      <c r="V217" s="264"/>
      <c r="W217" s="264"/>
      <c r="X217" s="264"/>
      <c r="Y217" s="264"/>
      <c r="Z217" s="264"/>
      <c r="AA217" s="264"/>
      <c r="AB217" s="264"/>
      <c r="AT217" s="202" t="s">
        <v>147</v>
      </c>
      <c r="AU217" s="202" t="s">
        <v>81</v>
      </c>
      <c r="AV217" s="13" t="s">
        <v>79</v>
      </c>
      <c r="AW217" s="13" t="s">
        <v>26</v>
      </c>
      <c r="AX217" s="13" t="s">
        <v>71</v>
      </c>
      <c r="AY217" s="202" t="s">
        <v>141</v>
      </c>
    </row>
    <row r="218" spans="1:65" s="14" customFormat="1">
      <c r="B218" s="203"/>
      <c r="C218" s="204"/>
      <c r="D218" s="195" t="s">
        <v>147</v>
      </c>
      <c r="E218" s="205" t="s">
        <v>1</v>
      </c>
      <c r="F218" s="206" t="s">
        <v>422</v>
      </c>
      <c r="G218" s="204"/>
      <c r="H218" s="207">
        <v>1.4850000000000001</v>
      </c>
      <c r="I218" s="204"/>
      <c r="J218" s="204"/>
      <c r="K218" s="204"/>
      <c r="L218" s="208"/>
      <c r="M218" s="209"/>
      <c r="N218" s="210"/>
      <c r="O218" s="210"/>
      <c r="P218" s="210"/>
      <c r="Q218" s="210"/>
      <c r="R218" s="210"/>
      <c r="S218" s="210"/>
      <c r="T218" s="211"/>
      <c r="V218" s="268"/>
      <c r="W218" s="268"/>
      <c r="X218" s="268"/>
      <c r="Y218" s="268"/>
      <c r="Z218" s="268"/>
      <c r="AA218" s="268"/>
      <c r="AB218" s="268"/>
      <c r="AT218" s="212" t="s">
        <v>147</v>
      </c>
      <c r="AU218" s="212" t="s">
        <v>81</v>
      </c>
      <c r="AV218" s="14" t="s">
        <v>81</v>
      </c>
      <c r="AW218" s="14" t="s">
        <v>26</v>
      </c>
      <c r="AX218" s="14" t="s">
        <v>71</v>
      </c>
      <c r="AY218" s="212" t="s">
        <v>141</v>
      </c>
    </row>
    <row r="219" spans="1:65" s="15" customFormat="1">
      <c r="B219" s="219"/>
      <c r="C219" s="220"/>
      <c r="D219" s="195" t="s">
        <v>147</v>
      </c>
      <c r="E219" s="221" t="s">
        <v>1</v>
      </c>
      <c r="F219" s="222" t="s">
        <v>254</v>
      </c>
      <c r="G219" s="220"/>
      <c r="H219" s="223">
        <v>2.0249999999999999</v>
      </c>
      <c r="I219" s="220"/>
      <c r="J219" s="220"/>
      <c r="K219" s="220"/>
      <c r="L219" s="224"/>
      <c r="M219" s="225"/>
      <c r="N219" s="226"/>
      <c r="O219" s="226"/>
      <c r="P219" s="226"/>
      <c r="Q219" s="226"/>
      <c r="R219" s="226"/>
      <c r="S219" s="226"/>
      <c r="T219" s="227"/>
      <c r="V219" s="269"/>
      <c r="W219" s="269"/>
      <c r="X219" s="269"/>
      <c r="Y219" s="269"/>
      <c r="Z219" s="269"/>
      <c r="AA219" s="269"/>
      <c r="AB219" s="269"/>
      <c r="AT219" s="228" t="s">
        <v>147</v>
      </c>
      <c r="AU219" s="228" t="s">
        <v>81</v>
      </c>
      <c r="AV219" s="15" t="s">
        <v>146</v>
      </c>
      <c r="AW219" s="15" t="s">
        <v>26</v>
      </c>
      <c r="AX219" s="15" t="s">
        <v>79</v>
      </c>
      <c r="AY219" s="228" t="s">
        <v>141</v>
      </c>
    </row>
    <row r="220" spans="1:65" s="2" customFormat="1" ht="21.75" customHeight="1">
      <c r="A220" s="32"/>
      <c r="B220" s="33"/>
      <c r="C220" s="181" t="s">
        <v>210</v>
      </c>
      <c r="D220" s="181" t="s">
        <v>142</v>
      </c>
      <c r="E220" s="182" t="s">
        <v>423</v>
      </c>
      <c r="F220" s="183" t="s">
        <v>424</v>
      </c>
      <c r="G220" s="184" t="s">
        <v>313</v>
      </c>
      <c r="H220" s="185">
        <v>1.548</v>
      </c>
      <c r="I220" s="257"/>
      <c r="J220" s="186">
        <f>ROUND(I220*H220,2)</f>
        <v>0</v>
      </c>
      <c r="K220" s="183" t="s">
        <v>239</v>
      </c>
      <c r="L220" s="37"/>
      <c r="M220" s="187" t="s">
        <v>1</v>
      </c>
      <c r="N220" s="188" t="s">
        <v>36</v>
      </c>
      <c r="O220" s="189">
        <v>3.8420000000000001</v>
      </c>
      <c r="P220" s="189">
        <f>O220*H220</f>
        <v>5.9474160000000005</v>
      </c>
      <c r="Q220" s="189">
        <v>1.8774999999999999</v>
      </c>
      <c r="R220" s="189">
        <f>Q220*H220</f>
        <v>2.9063699999999999</v>
      </c>
      <c r="S220" s="189">
        <v>0</v>
      </c>
      <c r="T220" s="190">
        <f>S220*H220</f>
        <v>0</v>
      </c>
      <c r="U220" s="32"/>
      <c r="V220" s="267"/>
      <c r="W220" s="267"/>
      <c r="X220" s="267"/>
      <c r="Y220" s="267"/>
      <c r="Z220" s="267"/>
      <c r="AA220" s="267"/>
      <c r="AB220" s="267"/>
      <c r="AC220" s="32"/>
      <c r="AD220" s="32"/>
      <c r="AE220" s="32"/>
      <c r="AR220" s="191" t="s">
        <v>146</v>
      </c>
      <c r="AT220" s="191" t="s">
        <v>142</v>
      </c>
      <c r="AU220" s="191" t="s">
        <v>81</v>
      </c>
      <c r="AY220" s="18" t="s">
        <v>141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8" t="s">
        <v>79</v>
      </c>
      <c r="BK220" s="192">
        <f>ROUND(I220*H220,2)</f>
        <v>0</v>
      </c>
      <c r="BL220" s="18" t="s">
        <v>146</v>
      </c>
      <c r="BM220" s="191" t="s">
        <v>425</v>
      </c>
    </row>
    <row r="221" spans="1:65" s="14" customFormat="1">
      <c r="B221" s="203"/>
      <c r="C221" s="204"/>
      <c r="D221" s="195" t="s">
        <v>147</v>
      </c>
      <c r="E221" s="205" t="s">
        <v>1</v>
      </c>
      <c r="F221" s="206" t="s">
        <v>426</v>
      </c>
      <c r="G221" s="204"/>
      <c r="H221" s="207">
        <v>1.08</v>
      </c>
      <c r="I221" s="204"/>
      <c r="J221" s="204"/>
      <c r="K221" s="204"/>
      <c r="L221" s="208"/>
      <c r="M221" s="209"/>
      <c r="N221" s="210"/>
      <c r="O221" s="210"/>
      <c r="P221" s="210"/>
      <c r="Q221" s="210"/>
      <c r="R221" s="210"/>
      <c r="S221" s="210"/>
      <c r="T221" s="211"/>
      <c r="V221" s="268"/>
      <c r="W221" s="268"/>
      <c r="X221" s="268"/>
      <c r="Y221" s="268"/>
      <c r="Z221" s="268"/>
      <c r="AA221" s="268"/>
      <c r="AB221" s="268"/>
      <c r="AT221" s="212" t="s">
        <v>147</v>
      </c>
      <c r="AU221" s="212" t="s">
        <v>81</v>
      </c>
      <c r="AV221" s="14" t="s">
        <v>81</v>
      </c>
      <c r="AW221" s="14" t="s">
        <v>26</v>
      </c>
      <c r="AX221" s="14" t="s">
        <v>71</v>
      </c>
      <c r="AY221" s="212" t="s">
        <v>141</v>
      </c>
    </row>
    <row r="222" spans="1:65" s="14" customFormat="1">
      <c r="B222" s="203"/>
      <c r="C222" s="204"/>
      <c r="D222" s="195" t="s">
        <v>147</v>
      </c>
      <c r="E222" s="205" t="s">
        <v>1</v>
      </c>
      <c r="F222" s="206" t="s">
        <v>427</v>
      </c>
      <c r="G222" s="204"/>
      <c r="H222" s="207">
        <v>0.46800000000000003</v>
      </c>
      <c r="I222" s="204"/>
      <c r="J222" s="204"/>
      <c r="K222" s="204"/>
      <c r="L222" s="208"/>
      <c r="M222" s="209"/>
      <c r="N222" s="210"/>
      <c r="O222" s="210"/>
      <c r="P222" s="210"/>
      <c r="Q222" s="210"/>
      <c r="R222" s="210"/>
      <c r="S222" s="210"/>
      <c r="T222" s="211"/>
      <c r="V222" s="268"/>
      <c r="W222" s="268"/>
      <c r="X222" s="268"/>
      <c r="Y222" s="268"/>
      <c r="Z222" s="268"/>
      <c r="AA222" s="268"/>
      <c r="AB222" s="268"/>
      <c r="AT222" s="212" t="s">
        <v>147</v>
      </c>
      <c r="AU222" s="212" t="s">
        <v>81</v>
      </c>
      <c r="AV222" s="14" t="s">
        <v>81</v>
      </c>
      <c r="AW222" s="14" t="s">
        <v>26</v>
      </c>
      <c r="AX222" s="14" t="s">
        <v>71</v>
      </c>
      <c r="AY222" s="212" t="s">
        <v>141</v>
      </c>
    </row>
    <row r="223" spans="1:65" s="15" customFormat="1">
      <c r="B223" s="219"/>
      <c r="C223" s="220"/>
      <c r="D223" s="195" t="s">
        <v>147</v>
      </c>
      <c r="E223" s="221" t="s">
        <v>1</v>
      </c>
      <c r="F223" s="222" t="s">
        <v>254</v>
      </c>
      <c r="G223" s="220"/>
      <c r="H223" s="223">
        <v>1.548</v>
      </c>
      <c r="I223" s="220"/>
      <c r="J223" s="220"/>
      <c r="K223" s="220"/>
      <c r="L223" s="224"/>
      <c r="M223" s="225"/>
      <c r="N223" s="226"/>
      <c r="O223" s="226"/>
      <c r="P223" s="226"/>
      <c r="Q223" s="226"/>
      <c r="R223" s="226"/>
      <c r="S223" s="226"/>
      <c r="T223" s="227"/>
      <c r="V223" s="269"/>
      <c r="W223" s="269"/>
      <c r="X223" s="269"/>
      <c r="Y223" s="269"/>
      <c r="Z223" s="269"/>
      <c r="AA223" s="269"/>
      <c r="AB223" s="269"/>
      <c r="AT223" s="228" t="s">
        <v>147</v>
      </c>
      <c r="AU223" s="228" t="s">
        <v>81</v>
      </c>
      <c r="AV223" s="15" t="s">
        <v>146</v>
      </c>
      <c r="AW223" s="15" t="s">
        <v>26</v>
      </c>
      <c r="AX223" s="15" t="s">
        <v>79</v>
      </c>
      <c r="AY223" s="228" t="s">
        <v>141</v>
      </c>
    </row>
    <row r="224" spans="1:65" s="2" customFormat="1" ht="21.75" customHeight="1">
      <c r="A224" s="32"/>
      <c r="B224" s="33"/>
      <c r="C224" s="181" t="s">
        <v>428</v>
      </c>
      <c r="D224" s="181" t="s">
        <v>142</v>
      </c>
      <c r="E224" s="182" t="s">
        <v>429</v>
      </c>
      <c r="F224" s="183" t="s">
        <v>430</v>
      </c>
      <c r="G224" s="184" t="s">
        <v>313</v>
      </c>
      <c r="H224" s="185">
        <v>2.2679999999999998</v>
      </c>
      <c r="I224" s="257"/>
      <c r="J224" s="186">
        <f>ROUND(I224*H224,2)</f>
        <v>0</v>
      </c>
      <c r="K224" s="183" t="s">
        <v>239</v>
      </c>
      <c r="L224" s="37"/>
      <c r="M224" s="187" t="s">
        <v>1</v>
      </c>
      <c r="N224" s="188" t="s">
        <v>36</v>
      </c>
      <c r="O224" s="189">
        <v>3.6989999999999998</v>
      </c>
      <c r="P224" s="189">
        <f>O224*H224</f>
        <v>8.3893319999999996</v>
      </c>
      <c r="Q224" s="189">
        <v>1.3271500000000001</v>
      </c>
      <c r="R224" s="189">
        <f>Q224*H224</f>
        <v>3.0099761999999997</v>
      </c>
      <c r="S224" s="189">
        <v>0</v>
      </c>
      <c r="T224" s="190">
        <f>S224*H224</f>
        <v>0</v>
      </c>
      <c r="U224" s="32"/>
      <c r="V224" s="267"/>
      <c r="W224" s="267"/>
      <c r="X224" s="267"/>
      <c r="Y224" s="267"/>
      <c r="Z224" s="267"/>
      <c r="AA224" s="267"/>
      <c r="AB224" s="267"/>
      <c r="AC224" s="32"/>
      <c r="AD224" s="32"/>
      <c r="AE224" s="32"/>
      <c r="AR224" s="191" t="s">
        <v>146</v>
      </c>
      <c r="AT224" s="191" t="s">
        <v>142</v>
      </c>
      <c r="AU224" s="191" t="s">
        <v>81</v>
      </c>
      <c r="AY224" s="18" t="s">
        <v>141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8" t="s">
        <v>79</v>
      </c>
      <c r="BK224" s="192">
        <f>ROUND(I224*H224,2)</f>
        <v>0</v>
      </c>
      <c r="BL224" s="18" t="s">
        <v>146</v>
      </c>
      <c r="BM224" s="191" t="s">
        <v>431</v>
      </c>
    </row>
    <row r="225" spans="1:65" s="13" customFormat="1">
      <c r="B225" s="193"/>
      <c r="C225" s="194"/>
      <c r="D225" s="195" t="s">
        <v>147</v>
      </c>
      <c r="E225" s="196" t="s">
        <v>1</v>
      </c>
      <c r="F225" s="197" t="s">
        <v>432</v>
      </c>
      <c r="G225" s="194"/>
      <c r="H225" s="196" t="s">
        <v>1</v>
      </c>
      <c r="I225" s="194"/>
      <c r="J225" s="194"/>
      <c r="K225" s="194"/>
      <c r="L225" s="198"/>
      <c r="M225" s="199"/>
      <c r="N225" s="200"/>
      <c r="O225" s="200"/>
      <c r="P225" s="200"/>
      <c r="Q225" s="200"/>
      <c r="R225" s="200"/>
      <c r="S225" s="200"/>
      <c r="T225" s="201"/>
      <c r="V225" s="264"/>
      <c r="W225" s="264"/>
      <c r="X225" s="264"/>
      <c r="Y225" s="264"/>
      <c r="Z225" s="264"/>
      <c r="AA225" s="264"/>
      <c r="AB225" s="264"/>
      <c r="AT225" s="202" t="s">
        <v>147</v>
      </c>
      <c r="AU225" s="202" t="s">
        <v>81</v>
      </c>
      <c r="AV225" s="13" t="s">
        <v>79</v>
      </c>
      <c r="AW225" s="13" t="s">
        <v>26</v>
      </c>
      <c r="AX225" s="13" t="s">
        <v>71</v>
      </c>
      <c r="AY225" s="202" t="s">
        <v>141</v>
      </c>
    </row>
    <row r="226" spans="1:65" s="14" customFormat="1">
      <c r="B226" s="203"/>
      <c r="C226" s="204"/>
      <c r="D226" s="195" t="s">
        <v>147</v>
      </c>
      <c r="E226" s="205" t="s">
        <v>1</v>
      </c>
      <c r="F226" s="206" t="s">
        <v>433</v>
      </c>
      <c r="G226" s="204"/>
      <c r="H226" s="207">
        <v>0.81</v>
      </c>
      <c r="I226" s="204"/>
      <c r="J226" s="204"/>
      <c r="K226" s="204"/>
      <c r="L226" s="208"/>
      <c r="M226" s="209"/>
      <c r="N226" s="210"/>
      <c r="O226" s="210"/>
      <c r="P226" s="210"/>
      <c r="Q226" s="210"/>
      <c r="R226" s="210"/>
      <c r="S226" s="210"/>
      <c r="T226" s="211"/>
      <c r="V226" s="268"/>
      <c r="W226" s="268"/>
      <c r="X226" s="268"/>
      <c r="Y226" s="268"/>
      <c r="Z226" s="268"/>
      <c r="AA226" s="268"/>
      <c r="AB226" s="268"/>
      <c r="AT226" s="212" t="s">
        <v>147</v>
      </c>
      <c r="AU226" s="212" t="s">
        <v>81</v>
      </c>
      <c r="AV226" s="14" t="s">
        <v>81</v>
      </c>
      <c r="AW226" s="14" t="s">
        <v>26</v>
      </c>
      <c r="AX226" s="14" t="s">
        <v>71</v>
      </c>
      <c r="AY226" s="212" t="s">
        <v>141</v>
      </c>
    </row>
    <row r="227" spans="1:65" s="14" customFormat="1">
      <c r="B227" s="203"/>
      <c r="C227" s="204"/>
      <c r="D227" s="195" t="s">
        <v>147</v>
      </c>
      <c r="E227" s="205" t="s">
        <v>1</v>
      </c>
      <c r="F227" s="206" t="s">
        <v>434</v>
      </c>
      <c r="G227" s="204"/>
      <c r="H227" s="207">
        <v>0.09</v>
      </c>
      <c r="I227" s="204"/>
      <c r="J227" s="204"/>
      <c r="K227" s="204"/>
      <c r="L227" s="208"/>
      <c r="M227" s="209"/>
      <c r="N227" s="210"/>
      <c r="O227" s="210"/>
      <c r="P227" s="210"/>
      <c r="Q227" s="210"/>
      <c r="R227" s="210"/>
      <c r="S227" s="210"/>
      <c r="T227" s="211"/>
      <c r="V227" s="268"/>
      <c r="W227" s="268"/>
      <c r="X227" s="268"/>
      <c r="Y227" s="268"/>
      <c r="Z227" s="268"/>
      <c r="AA227" s="268"/>
      <c r="AB227" s="268"/>
      <c r="AT227" s="212" t="s">
        <v>147</v>
      </c>
      <c r="AU227" s="212" t="s">
        <v>81</v>
      </c>
      <c r="AV227" s="14" t="s">
        <v>81</v>
      </c>
      <c r="AW227" s="14" t="s">
        <v>26</v>
      </c>
      <c r="AX227" s="14" t="s">
        <v>71</v>
      </c>
      <c r="AY227" s="212" t="s">
        <v>141</v>
      </c>
    </row>
    <row r="228" spans="1:65" s="14" customFormat="1">
      <c r="B228" s="203"/>
      <c r="C228" s="204"/>
      <c r="D228" s="195" t="s">
        <v>147</v>
      </c>
      <c r="E228" s="205" t="s">
        <v>1</v>
      </c>
      <c r="F228" s="206" t="s">
        <v>435</v>
      </c>
      <c r="G228" s="204"/>
      <c r="H228" s="207">
        <v>0.36</v>
      </c>
      <c r="I228" s="204"/>
      <c r="J228" s="204"/>
      <c r="K228" s="204"/>
      <c r="L228" s="208"/>
      <c r="M228" s="209"/>
      <c r="N228" s="210"/>
      <c r="O228" s="210"/>
      <c r="P228" s="210"/>
      <c r="Q228" s="210"/>
      <c r="R228" s="210"/>
      <c r="S228" s="210"/>
      <c r="T228" s="211"/>
      <c r="V228" s="268"/>
      <c r="W228" s="268"/>
      <c r="X228" s="268"/>
      <c r="Y228" s="268"/>
      <c r="Z228" s="268"/>
      <c r="AA228" s="268"/>
      <c r="AB228" s="268"/>
      <c r="AT228" s="212" t="s">
        <v>147</v>
      </c>
      <c r="AU228" s="212" t="s">
        <v>81</v>
      </c>
      <c r="AV228" s="14" t="s">
        <v>81</v>
      </c>
      <c r="AW228" s="14" t="s">
        <v>26</v>
      </c>
      <c r="AX228" s="14" t="s">
        <v>71</v>
      </c>
      <c r="AY228" s="212" t="s">
        <v>141</v>
      </c>
    </row>
    <row r="229" spans="1:65" s="14" customFormat="1">
      <c r="B229" s="203"/>
      <c r="C229" s="204"/>
      <c r="D229" s="195" t="s">
        <v>147</v>
      </c>
      <c r="E229" s="205" t="s">
        <v>1</v>
      </c>
      <c r="F229" s="206" t="s">
        <v>436</v>
      </c>
      <c r="G229" s="204"/>
      <c r="H229" s="207">
        <v>1.008</v>
      </c>
      <c r="I229" s="204"/>
      <c r="J229" s="204"/>
      <c r="K229" s="204"/>
      <c r="L229" s="208"/>
      <c r="M229" s="209"/>
      <c r="N229" s="210"/>
      <c r="O229" s="210"/>
      <c r="P229" s="210"/>
      <c r="Q229" s="210"/>
      <c r="R229" s="210"/>
      <c r="S229" s="210"/>
      <c r="T229" s="211"/>
      <c r="V229" s="268"/>
      <c r="W229" s="268"/>
      <c r="X229" s="268"/>
      <c r="Y229" s="268"/>
      <c r="Z229" s="268"/>
      <c r="AA229" s="268"/>
      <c r="AB229" s="268"/>
      <c r="AT229" s="212" t="s">
        <v>147</v>
      </c>
      <c r="AU229" s="212" t="s">
        <v>81</v>
      </c>
      <c r="AV229" s="14" t="s">
        <v>81</v>
      </c>
      <c r="AW229" s="14" t="s">
        <v>26</v>
      </c>
      <c r="AX229" s="14" t="s">
        <v>71</v>
      </c>
      <c r="AY229" s="212" t="s">
        <v>141</v>
      </c>
    </row>
    <row r="230" spans="1:65" s="15" customFormat="1">
      <c r="B230" s="219"/>
      <c r="C230" s="220"/>
      <c r="D230" s="195" t="s">
        <v>147</v>
      </c>
      <c r="E230" s="221" t="s">
        <v>1</v>
      </c>
      <c r="F230" s="222" t="s">
        <v>254</v>
      </c>
      <c r="G230" s="220"/>
      <c r="H230" s="223">
        <v>2.2679999999999998</v>
      </c>
      <c r="I230" s="220"/>
      <c r="J230" s="220"/>
      <c r="K230" s="220"/>
      <c r="L230" s="224"/>
      <c r="M230" s="225"/>
      <c r="N230" s="226"/>
      <c r="O230" s="226"/>
      <c r="P230" s="226"/>
      <c r="Q230" s="226"/>
      <c r="R230" s="226"/>
      <c r="S230" s="226"/>
      <c r="T230" s="227"/>
      <c r="V230" s="269"/>
      <c r="W230" s="269"/>
      <c r="X230" s="269"/>
      <c r="Y230" s="269"/>
      <c r="Z230" s="269"/>
      <c r="AA230" s="269"/>
      <c r="AB230" s="269"/>
      <c r="AT230" s="228" t="s">
        <v>147</v>
      </c>
      <c r="AU230" s="228" t="s">
        <v>81</v>
      </c>
      <c r="AV230" s="15" t="s">
        <v>146</v>
      </c>
      <c r="AW230" s="15" t="s">
        <v>26</v>
      </c>
      <c r="AX230" s="15" t="s">
        <v>79</v>
      </c>
      <c r="AY230" s="228" t="s">
        <v>141</v>
      </c>
    </row>
    <row r="231" spans="1:65" s="2" customFormat="1" ht="21.75" customHeight="1">
      <c r="A231" s="32"/>
      <c r="B231" s="33"/>
      <c r="C231" s="181" t="s">
        <v>437</v>
      </c>
      <c r="D231" s="181" t="s">
        <v>142</v>
      </c>
      <c r="E231" s="182" t="s">
        <v>438</v>
      </c>
      <c r="F231" s="183" t="s">
        <v>439</v>
      </c>
      <c r="G231" s="184" t="s">
        <v>313</v>
      </c>
      <c r="H231" s="185">
        <v>0.215</v>
      </c>
      <c r="I231" s="257"/>
      <c r="J231" s="186">
        <f>ROUND(I231*H231,2)</f>
        <v>0</v>
      </c>
      <c r="K231" s="183" t="s">
        <v>239</v>
      </c>
      <c r="L231" s="37"/>
      <c r="M231" s="187" t="s">
        <v>1</v>
      </c>
      <c r="N231" s="188" t="s">
        <v>36</v>
      </c>
      <c r="O231" s="189">
        <v>14.808999999999999</v>
      </c>
      <c r="P231" s="189">
        <f>O231*H231</f>
        <v>3.183935</v>
      </c>
      <c r="Q231" s="189">
        <v>2.3305500000000001</v>
      </c>
      <c r="R231" s="189">
        <f>Q231*H231</f>
        <v>0.50106824999999999</v>
      </c>
      <c r="S231" s="189">
        <v>0</v>
      </c>
      <c r="T231" s="190">
        <f>S231*H231</f>
        <v>0</v>
      </c>
      <c r="U231" s="32"/>
      <c r="V231" s="267"/>
      <c r="W231" s="267"/>
      <c r="X231" s="267"/>
      <c r="Y231" s="267"/>
      <c r="Z231" s="267"/>
      <c r="AA231" s="267"/>
      <c r="AB231" s="267"/>
      <c r="AC231" s="32"/>
      <c r="AD231" s="32"/>
      <c r="AE231" s="32"/>
      <c r="AR231" s="191" t="s">
        <v>146</v>
      </c>
      <c r="AT231" s="191" t="s">
        <v>142</v>
      </c>
      <c r="AU231" s="191" t="s">
        <v>81</v>
      </c>
      <c r="AY231" s="18" t="s">
        <v>141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8" t="s">
        <v>79</v>
      </c>
      <c r="BK231" s="192">
        <f>ROUND(I231*H231,2)</f>
        <v>0</v>
      </c>
      <c r="BL231" s="18" t="s">
        <v>146</v>
      </c>
      <c r="BM231" s="191" t="s">
        <v>440</v>
      </c>
    </row>
    <row r="232" spans="1:65" s="13" customFormat="1">
      <c r="B232" s="193"/>
      <c r="C232" s="194"/>
      <c r="D232" s="195" t="s">
        <v>147</v>
      </c>
      <c r="E232" s="196" t="s">
        <v>1</v>
      </c>
      <c r="F232" s="197" t="s">
        <v>441</v>
      </c>
      <c r="G232" s="194"/>
      <c r="H232" s="196" t="s">
        <v>1</v>
      </c>
      <c r="I232" s="194"/>
      <c r="J232" s="194"/>
      <c r="K232" s="194"/>
      <c r="L232" s="198"/>
      <c r="M232" s="199"/>
      <c r="N232" s="200"/>
      <c r="O232" s="200"/>
      <c r="P232" s="200"/>
      <c r="Q232" s="200"/>
      <c r="R232" s="200"/>
      <c r="S232" s="200"/>
      <c r="T232" s="201"/>
      <c r="V232" s="264"/>
      <c r="W232" s="264"/>
      <c r="X232" s="264"/>
      <c r="Y232" s="264"/>
      <c r="Z232" s="264"/>
      <c r="AA232" s="264"/>
      <c r="AB232" s="264"/>
      <c r="AT232" s="202" t="s">
        <v>147</v>
      </c>
      <c r="AU232" s="202" t="s">
        <v>81</v>
      </c>
      <c r="AV232" s="13" t="s">
        <v>79</v>
      </c>
      <c r="AW232" s="13" t="s">
        <v>26</v>
      </c>
      <c r="AX232" s="13" t="s">
        <v>71</v>
      </c>
      <c r="AY232" s="202" t="s">
        <v>141</v>
      </c>
    </row>
    <row r="233" spans="1:65" s="14" customFormat="1">
      <c r="B233" s="203"/>
      <c r="C233" s="204"/>
      <c r="D233" s="195" t="s">
        <v>147</v>
      </c>
      <c r="E233" s="205" t="s">
        <v>1</v>
      </c>
      <c r="F233" s="206" t="s">
        <v>442</v>
      </c>
      <c r="G233" s="204"/>
      <c r="H233" s="207">
        <v>0.125</v>
      </c>
      <c r="I233" s="204"/>
      <c r="J233" s="204"/>
      <c r="K233" s="204"/>
      <c r="L233" s="208"/>
      <c r="M233" s="209"/>
      <c r="N233" s="210"/>
      <c r="O233" s="210"/>
      <c r="P233" s="210"/>
      <c r="Q233" s="210"/>
      <c r="R233" s="210"/>
      <c r="S233" s="210"/>
      <c r="T233" s="211"/>
      <c r="V233" s="268"/>
      <c r="W233" s="268"/>
      <c r="X233" s="268"/>
      <c r="Y233" s="268"/>
      <c r="Z233" s="268"/>
      <c r="AA233" s="268"/>
      <c r="AB233" s="268"/>
      <c r="AT233" s="212" t="s">
        <v>147</v>
      </c>
      <c r="AU233" s="212" t="s">
        <v>81</v>
      </c>
      <c r="AV233" s="14" t="s">
        <v>81</v>
      </c>
      <c r="AW233" s="14" t="s">
        <v>26</v>
      </c>
      <c r="AX233" s="14" t="s">
        <v>71</v>
      </c>
      <c r="AY233" s="212" t="s">
        <v>141</v>
      </c>
    </row>
    <row r="234" spans="1:65" s="13" customFormat="1">
      <c r="B234" s="193"/>
      <c r="C234" s="194"/>
      <c r="D234" s="195" t="s">
        <v>147</v>
      </c>
      <c r="E234" s="196" t="s">
        <v>1</v>
      </c>
      <c r="F234" s="197" t="s">
        <v>443</v>
      </c>
      <c r="G234" s="194"/>
      <c r="H234" s="196" t="s">
        <v>1</v>
      </c>
      <c r="I234" s="194"/>
      <c r="J234" s="194"/>
      <c r="K234" s="194"/>
      <c r="L234" s="198"/>
      <c r="M234" s="199"/>
      <c r="N234" s="200"/>
      <c r="O234" s="200"/>
      <c r="P234" s="200"/>
      <c r="Q234" s="200"/>
      <c r="R234" s="200"/>
      <c r="S234" s="200"/>
      <c r="T234" s="201"/>
      <c r="V234" s="264"/>
      <c r="W234" s="264"/>
      <c r="X234" s="264"/>
      <c r="Y234" s="264"/>
      <c r="Z234" s="264"/>
      <c r="AA234" s="264"/>
      <c r="AB234" s="264"/>
      <c r="AT234" s="202" t="s">
        <v>147</v>
      </c>
      <c r="AU234" s="202" t="s">
        <v>81</v>
      </c>
      <c r="AV234" s="13" t="s">
        <v>79</v>
      </c>
      <c r="AW234" s="13" t="s">
        <v>26</v>
      </c>
      <c r="AX234" s="13" t="s">
        <v>71</v>
      </c>
      <c r="AY234" s="202" t="s">
        <v>141</v>
      </c>
    </row>
    <row r="235" spans="1:65" s="14" customFormat="1">
      <c r="B235" s="203"/>
      <c r="C235" s="204"/>
      <c r="D235" s="195" t="s">
        <v>147</v>
      </c>
      <c r="E235" s="205" t="s">
        <v>1</v>
      </c>
      <c r="F235" s="206" t="s">
        <v>444</v>
      </c>
      <c r="G235" s="204"/>
      <c r="H235" s="207">
        <v>0.09</v>
      </c>
      <c r="I235" s="204"/>
      <c r="J235" s="204"/>
      <c r="K235" s="204"/>
      <c r="L235" s="208"/>
      <c r="M235" s="209"/>
      <c r="N235" s="210"/>
      <c r="O235" s="210"/>
      <c r="P235" s="210"/>
      <c r="Q235" s="210"/>
      <c r="R235" s="210"/>
      <c r="S235" s="210"/>
      <c r="T235" s="211"/>
      <c r="V235" s="268"/>
      <c r="W235" s="268"/>
      <c r="X235" s="268"/>
      <c r="Y235" s="268"/>
      <c r="Z235" s="268"/>
      <c r="AA235" s="268"/>
      <c r="AB235" s="268"/>
      <c r="AT235" s="212" t="s">
        <v>147</v>
      </c>
      <c r="AU235" s="212" t="s">
        <v>81</v>
      </c>
      <c r="AV235" s="14" t="s">
        <v>81</v>
      </c>
      <c r="AW235" s="14" t="s">
        <v>26</v>
      </c>
      <c r="AX235" s="14" t="s">
        <v>71</v>
      </c>
      <c r="AY235" s="212" t="s">
        <v>141</v>
      </c>
    </row>
    <row r="236" spans="1:65" s="15" customFormat="1">
      <c r="B236" s="219"/>
      <c r="C236" s="220"/>
      <c r="D236" s="195" t="s">
        <v>147</v>
      </c>
      <c r="E236" s="221" t="s">
        <v>1</v>
      </c>
      <c r="F236" s="222" t="s">
        <v>254</v>
      </c>
      <c r="G236" s="220"/>
      <c r="H236" s="223">
        <v>0.215</v>
      </c>
      <c r="I236" s="220"/>
      <c r="J236" s="220"/>
      <c r="K236" s="220"/>
      <c r="L236" s="224"/>
      <c r="M236" s="225"/>
      <c r="N236" s="226"/>
      <c r="O236" s="226"/>
      <c r="P236" s="226"/>
      <c r="Q236" s="226"/>
      <c r="R236" s="226"/>
      <c r="S236" s="226"/>
      <c r="T236" s="227"/>
      <c r="V236" s="269"/>
      <c r="W236" s="269"/>
      <c r="X236" s="269"/>
      <c r="Y236" s="269"/>
      <c r="Z236" s="269"/>
      <c r="AA236" s="269"/>
      <c r="AB236" s="269"/>
      <c r="AT236" s="228" t="s">
        <v>147</v>
      </c>
      <c r="AU236" s="228" t="s">
        <v>81</v>
      </c>
      <c r="AV236" s="15" t="s">
        <v>146</v>
      </c>
      <c r="AW236" s="15" t="s">
        <v>26</v>
      </c>
      <c r="AX236" s="15" t="s">
        <v>79</v>
      </c>
      <c r="AY236" s="228" t="s">
        <v>141</v>
      </c>
    </row>
    <row r="237" spans="1:65" s="2" customFormat="1" ht="16.5" customHeight="1">
      <c r="A237" s="32"/>
      <c r="B237" s="33"/>
      <c r="C237" s="181" t="s">
        <v>445</v>
      </c>
      <c r="D237" s="181" t="s">
        <v>142</v>
      </c>
      <c r="E237" s="182" t="s">
        <v>446</v>
      </c>
      <c r="F237" s="183" t="s">
        <v>447</v>
      </c>
      <c r="G237" s="184" t="s">
        <v>338</v>
      </c>
      <c r="H237" s="185">
        <v>44.26</v>
      </c>
      <c r="I237" s="257"/>
      <c r="J237" s="186">
        <f>ROUND(I237*H237,2)</f>
        <v>0</v>
      </c>
      <c r="K237" s="183" t="s">
        <v>239</v>
      </c>
      <c r="L237" s="37"/>
      <c r="M237" s="187" t="s">
        <v>1</v>
      </c>
      <c r="N237" s="188" t="s">
        <v>36</v>
      </c>
      <c r="O237" s="189">
        <v>23.125</v>
      </c>
      <c r="P237" s="189">
        <f>O237*H237</f>
        <v>1023.5124999999999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2"/>
      <c r="V237" s="267"/>
      <c r="W237" s="267"/>
      <c r="X237" s="267"/>
      <c r="Y237" s="267"/>
      <c r="Z237" s="267"/>
      <c r="AA237" s="267"/>
      <c r="AB237" s="267"/>
      <c r="AC237" s="32"/>
      <c r="AD237" s="32"/>
      <c r="AE237" s="32"/>
      <c r="AR237" s="191" t="s">
        <v>146</v>
      </c>
      <c r="AT237" s="191" t="s">
        <v>142</v>
      </c>
      <c r="AU237" s="191" t="s">
        <v>81</v>
      </c>
      <c r="AY237" s="18" t="s">
        <v>141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8" t="s">
        <v>79</v>
      </c>
      <c r="BK237" s="192">
        <f>ROUND(I237*H237,2)</f>
        <v>0</v>
      </c>
      <c r="BL237" s="18" t="s">
        <v>146</v>
      </c>
      <c r="BM237" s="191" t="s">
        <v>448</v>
      </c>
    </row>
    <row r="238" spans="1:65" s="13" customFormat="1">
      <c r="B238" s="193"/>
      <c r="C238" s="194"/>
      <c r="D238" s="195" t="s">
        <v>147</v>
      </c>
      <c r="E238" s="196" t="s">
        <v>1</v>
      </c>
      <c r="F238" s="197" t="s">
        <v>449</v>
      </c>
      <c r="G238" s="194"/>
      <c r="H238" s="196" t="s">
        <v>1</v>
      </c>
      <c r="I238" s="194"/>
      <c r="J238" s="194"/>
      <c r="K238" s="194"/>
      <c r="L238" s="198"/>
      <c r="M238" s="199"/>
      <c r="N238" s="200"/>
      <c r="O238" s="200"/>
      <c r="P238" s="200"/>
      <c r="Q238" s="200"/>
      <c r="R238" s="200"/>
      <c r="S238" s="200"/>
      <c r="T238" s="201"/>
      <c r="V238" s="264"/>
      <c r="W238" s="264"/>
      <c r="X238" s="264"/>
      <c r="Y238" s="264"/>
      <c r="Z238" s="264"/>
      <c r="AA238" s="264"/>
      <c r="AB238" s="264"/>
      <c r="AT238" s="202" t="s">
        <v>147</v>
      </c>
      <c r="AU238" s="202" t="s">
        <v>81</v>
      </c>
      <c r="AV238" s="13" t="s">
        <v>79</v>
      </c>
      <c r="AW238" s="13" t="s">
        <v>26</v>
      </c>
      <c r="AX238" s="13" t="s">
        <v>71</v>
      </c>
      <c r="AY238" s="202" t="s">
        <v>141</v>
      </c>
    </row>
    <row r="239" spans="1:65" s="13" customFormat="1">
      <c r="B239" s="193"/>
      <c r="C239" s="194"/>
      <c r="D239" s="195" t="s">
        <v>147</v>
      </c>
      <c r="E239" s="196" t="s">
        <v>1</v>
      </c>
      <c r="F239" s="197" t="s">
        <v>450</v>
      </c>
      <c r="G239" s="194"/>
      <c r="H239" s="196" t="s">
        <v>1</v>
      </c>
      <c r="I239" s="194"/>
      <c r="J239" s="194"/>
      <c r="K239" s="194"/>
      <c r="L239" s="198"/>
      <c r="M239" s="199"/>
      <c r="N239" s="200"/>
      <c r="O239" s="200"/>
      <c r="P239" s="200"/>
      <c r="Q239" s="200"/>
      <c r="R239" s="200"/>
      <c r="S239" s="200"/>
      <c r="T239" s="201"/>
      <c r="V239" s="264"/>
      <c r="W239" s="264"/>
      <c r="X239" s="264"/>
      <c r="Y239" s="264"/>
      <c r="Z239" s="264"/>
      <c r="AA239" s="264"/>
      <c r="AB239" s="264"/>
      <c r="AT239" s="202" t="s">
        <v>147</v>
      </c>
      <c r="AU239" s="202" t="s">
        <v>81</v>
      </c>
      <c r="AV239" s="13" t="s">
        <v>79</v>
      </c>
      <c r="AW239" s="13" t="s">
        <v>26</v>
      </c>
      <c r="AX239" s="13" t="s">
        <v>71</v>
      </c>
      <c r="AY239" s="202" t="s">
        <v>141</v>
      </c>
    </row>
    <row r="240" spans="1:65" s="14" customFormat="1">
      <c r="B240" s="203"/>
      <c r="C240" s="204"/>
      <c r="D240" s="195" t="s">
        <v>147</v>
      </c>
      <c r="E240" s="205" t="s">
        <v>1</v>
      </c>
      <c r="F240" s="206" t="s">
        <v>451</v>
      </c>
      <c r="G240" s="204"/>
      <c r="H240" s="207">
        <v>40.024999999999999</v>
      </c>
      <c r="I240" s="204"/>
      <c r="J240" s="204"/>
      <c r="K240" s="204"/>
      <c r="L240" s="208"/>
      <c r="M240" s="209"/>
      <c r="N240" s="210"/>
      <c r="O240" s="210"/>
      <c r="P240" s="210"/>
      <c r="Q240" s="210"/>
      <c r="R240" s="210"/>
      <c r="S240" s="210"/>
      <c r="T240" s="211"/>
      <c r="V240" s="268"/>
      <c r="W240" s="268"/>
      <c r="X240" s="268"/>
      <c r="Y240" s="268"/>
      <c r="Z240" s="268"/>
      <c r="AA240" s="268"/>
      <c r="AB240" s="268"/>
      <c r="AT240" s="212" t="s">
        <v>147</v>
      </c>
      <c r="AU240" s="212" t="s">
        <v>81</v>
      </c>
      <c r="AV240" s="14" t="s">
        <v>81</v>
      </c>
      <c r="AW240" s="14" t="s">
        <v>26</v>
      </c>
      <c r="AX240" s="14" t="s">
        <v>71</v>
      </c>
      <c r="AY240" s="212" t="s">
        <v>141</v>
      </c>
    </row>
    <row r="241" spans="1:65" s="14" customFormat="1">
      <c r="B241" s="203"/>
      <c r="C241" s="204"/>
      <c r="D241" s="195" t="s">
        <v>147</v>
      </c>
      <c r="E241" s="205" t="s">
        <v>1</v>
      </c>
      <c r="F241" s="206" t="s">
        <v>452</v>
      </c>
      <c r="G241" s="204"/>
      <c r="H241" s="207">
        <v>0.49299999999999999</v>
      </c>
      <c r="I241" s="204"/>
      <c r="J241" s="204"/>
      <c r="K241" s="204"/>
      <c r="L241" s="208"/>
      <c r="M241" s="209"/>
      <c r="N241" s="210"/>
      <c r="O241" s="210"/>
      <c r="P241" s="210"/>
      <c r="Q241" s="210"/>
      <c r="R241" s="210"/>
      <c r="S241" s="210"/>
      <c r="T241" s="211"/>
      <c r="V241" s="268"/>
      <c r="W241" s="268"/>
      <c r="X241" s="268"/>
      <c r="Y241" s="268"/>
      <c r="Z241" s="268"/>
      <c r="AA241" s="268"/>
      <c r="AB241" s="268"/>
      <c r="AT241" s="212" t="s">
        <v>147</v>
      </c>
      <c r="AU241" s="212" t="s">
        <v>81</v>
      </c>
      <c r="AV241" s="14" t="s">
        <v>81</v>
      </c>
      <c r="AW241" s="14" t="s">
        <v>26</v>
      </c>
      <c r="AX241" s="14" t="s">
        <v>71</v>
      </c>
      <c r="AY241" s="212" t="s">
        <v>141</v>
      </c>
    </row>
    <row r="242" spans="1:65" s="14" customFormat="1">
      <c r="B242" s="203"/>
      <c r="C242" s="204"/>
      <c r="D242" s="195" t="s">
        <v>147</v>
      </c>
      <c r="E242" s="205" t="s">
        <v>1</v>
      </c>
      <c r="F242" s="206" t="s">
        <v>453</v>
      </c>
      <c r="G242" s="204"/>
      <c r="H242" s="207">
        <v>3.742</v>
      </c>
      <c r="I242" s="204"/>
      <c r="J242" s="204"/>
      <c r="K242" s="204"/>
      <c r="L242" s="208"/>
      <c r="M242" s="209"/>
      <c r="N242" s="210"/>
      <c r="O242" s="210"/>
      <c r="P242" s="210"/>
      <c r="Q242" s="210"/>
      <c r="R242" s="210"/>
      <c r="S242" s="210"/>
      <c r="T242" s="211"/>
      <c r="V242" s="268"/>
      <c r="W242" s="268"/>
      <c r="X242" s="268"/>
      <c r="Y242" s="268"/>
      <c r="Z242" s="268"/>
      <c r="AA242" s="268"/>
      <c r="AB242" s="268"/>
      <c r="AT242" s="212" t="s">
        <v>147</v>
      </c>
      <c r="AU242" s="212" t="s">
        <v>81</v>
      </c>
      <c r="AV242" s="14" t="s">
        <v>81</v>
      </c>
      <c r="AW242" s="14" t="s">
        <v>26</v>
      </c>
      <c r="AX242" s="14" t="s">
        <v>71</v>
      </c>
      <c r="AY242" s="212" t="s">
        <v>141</v>
      </c>
    </row>
    <row r="243" spans="1:65" s="15" customFormat="1">
      <c r="B243" s="219"/>
      <c r="C243" s="220"/>
      <c r="D243" s="195" t="s">
        <v>147</v>
      </c>
      <c r="E243" s="221" t="s">
        <v>1</v>
      </c>
      <c r="F243" s="222" t="s">
        <v>254</v>
      </c>
      <c r="G243" s="220"/>
      <c r="H243" s="223">
        <v>44.26</v>
      </c>
      <c r="I243" s="220"/>
      <c r="J243" s="220"/>
      <c r="K243" s="220"/>
      <c r="L243" s="224"/>
      <c r="M243" s="225"/>
      <c r="N243" s="226"/>
      <c r="O243" s="226"/>
      <c r="P243" s="226"/>
      <c r="Q243" s="226"/>
      <c r="R243" s="226"/>
      <c r="S243" s="226"/>
      <c r="T243" s="227"/>
      <c r="V243" s="269"/>
      <c r="W243" s="269"/>
      <c r="X243" s="269"/>
      <c r="Y243" s="269"/>
      <c r="Z243" s="269"/>
      <c r="AA243" s="269"/>
      <c r="AB243" s="269"/>
      <c r="AT243" s="228" t="s">
        <v>147</v>
      </c>
      <c r="AU243" s="228" t="s">
        <v>81</v>
      </c>
      <c r="AV243" s="15" t="s">
        <v>146</v>
      </c>
      <c r="AW243" s="15" t="s">
        <v>26</v>
      </c>
      <c r="AX243" s="15" t="s">
        <v>79</v>
      </c>
      <c r="AY243" s="228" t="s">
        <v>141</v>
      </c>
    </row>
    <row r="244" spans="1:65" s="2" customFormat="1" ht="16.5" customHeight="1">
      <c r="A244" s="32"/>
      <c r="B244" s="33"/>
      <c r="C244" s="229" t="s">
        <v>454</v>
      </c>
      <c r="D244" s="229" t="s">
        <v>272</v>
      </c>
      <c r="E244" s="230" t="s">
        <v>455</v>
      </c>
      <c r="F244" s="231" t="s">
        <v>456</v>
      </c>
      <c r="G244" s="232" t="s">
        <v>338</v>
      </c>
      <c r="H244" s="233">
        <v>44.26</v>
      </c>
      <c r="I244" s="262"/>
      <c r="J244" s="234">
        <f>ROUND(I244*H244,2)</f>
        <v>0</v>
      </c>
      <c r="K244" s="231" t="s">
        <v>239</v>
      </c>
      <c r="L244" s="235"/>
      <c r="M244" s="236" t="s">
        <v>1</v>
      </c>
      <c r="N244" s="237" t="s">
        <v>36</v>
      </c>
      <c r="O244" s="189">
        <v>0</v>
      </c>
      <c r="P244" s="189">
        <f>O244*H244</f>
        <v>0</v>
      </c>
      <c r="Q244" s="189">
        <v>1</v>
      </c>
      <c r="R244" s="189">
        <f>Q244*H244</f>
        <v>44.26</v>
      </c>
      <c r="S244" s="189">
        <v>0</v>
      </c>
      <c r="T244" s="190">
        <f>S244*H244</f>
        <v>0</v>
      </c>
      <c r="U244" s="32"/>
      <c r="V244" s="267"/>
      <c r="W244" s="267"/>
      <c r="X244" s="267"/>
      <c r="Y244" s="267"/>
      <c r="Z244" s="267"/>
      <c r="AA244" s="267"/>
      <c r="AB244" s="267"/>
      <c r="AC244" s="32"/>
      <c r="AD244" s="32"/>
      <c r="AE244" s="32"/>
      <c r="AR244" s="191" t="s">
        <v>159</v>
      </c>
      <c r="AT244" s="191" t="s">
        <v>272</v>
      </c>
      <c r="AU244" s="191" t="s">
        <v>81</v>
      </c>
      <c r="AY244" s="18" t="s">
        <v>141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8" t="s">
        <v>79</v>
      </c>
      <c r="BK244" s="192">
        <f>ROUND(I244*H244,2)</f>
        <v>0</v>
      </c>
      <c r="BL244" s="18" t="s">
        <v>146</v>
      </c>
      <c r="BM244" s="191" t="s">
        <v>457</v>
      </c>
    </row>
    <row r="245" spans="1:65" s="2" customFormat="1" ht="16.5" customHeight="1">
      <c r="A245" s="32"/>
      <c r="B245" s="33"/>
      <c r="C245" s="181" t="s">
        <v>458</v>
      </c>
      <c r="D245" s="181" t="s">
        <v>142</v>
      </c>
      <c r="E245" s="182" t="s">
        <v>459</v>
      </c>
      <c r="F245" s="183" t="s">
        <v>460</v>
      </c>
      <c r="G245" s="184" t="s">
        <v>249</v>
      </c>
      <c r="H245" s="185">
        <v>3.24</v>
      </c>
      <c r="I245" s="257"/>
      <c r="J245" s="186">
        <f>ROUND(I245*H245,2)</f>
        <v>0</v>
      </c>
      <c r="K245" s="183" t="s">
        <v>239</v>
      </c>
      <c r="L245" s="37"/>
      <c r="M245" s="187" t="s">
        <v>1</v>
      </c>
      <c r="N245" s="188" t="s">
        <v>36</v>
      </c>
      <c r="O245" s="189">
        <v>0.69799999999999995</v>
      </c>
      <c r="P245" s="189">
        <f>O245*H245</f>
        <v>2.26152</v>
      </c>
      <c r="Q245" s="189">
        <v>4.367E-2</v>
      </c>
      <c r="R245" s="189">
        <f>Q245*H245</f>
        <v>0.1414908</v>
      </c>
      <c r="S245" s="189">
        <v>0</v>
      </c>
      <c r="T245" s="190">
        <f>S245*H245</f>
        <v>0</v>
      </c>
      <c r="U245" s="32"/>
      <c r="V245" s="267"/>
      <c r="W245" s="267"/>
      <c r="X245" s="267"/>
      <c r="Y245" s="267"/>
      <c r="Z245" s="267"/>
      <c r="AA245" s="267"/>
      <c r="AB245" s="267"/>
      <c r="AC245" s="32"/>
      <c r="AD245" s="32"/>
      <c r="AE245" s="32"/>
      <c r="AR245" s="191" t="s">
        <v>146</v>
      </c>
      <c r="AT245" s="191" t="s">
        <v>142</v>
      </c>
      <c r="AU245" s="191" t="s">
        <v>81</v>
      </c>
      <c r="AY245" s="18" t="s">
        <v>141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8" t="s">
        <v>79</v>
      </c>
      <c r="BK245" s="192">
        <f>ROUND(I245*H245,2)</f>
        <v>0</v>
      </c>
      <c r="BL245" s="18" t="s">
        <v>146</v>
      </c>
      <c r="BM245" s="191" t="s">
        <v>461</v>
      </c>
    </row>
    <row r="246" spans="1:65" s="13" customFormat="1">
      <c r="B246" s="193"/>
      <c r="C246" s="194"/>
      <c r="D246" s="195" t="s">
        <v>147</v>
      </c>
      <c r="E246" s="196" t="s">
        <v>1</v>
      </c>
      <c r="F246" s="197" t="s">
        <v>462</v>
      </c>
      <c r="G246" s="194"/>
      <c r="H246" s="196" t="s">
        <v>1</v>
      </c>
      <c r="I246" s="194"/>
      <c r="J246" s="194"/>
      <c r="K246" s="194"/>
      <c r="L246" s="198"/>
      <c r="M246" s="199"/>
      <c r="N246" s="200"/>
      <c r="O246" s="200"/>
      <c r="P246" s="200"/>
      <c r="Q246" s="200"/>
      <c r="R246" s="200"/>
      <c r="S246" s="200"/>
      <c r="T246" s="201"/>
      <c r="V246" s="264"/>
      <c r="W246" s="264"/>
      <c r="X246" s="264"/>
      <c r="Y246" s="264"/>
      <c r="Z246" s="264"/>
      <c r="AA246" s="264"/>
      <c r="AB246" s="264"/>
      <c r="AT246" s="202" t="s">
        <v>147</v>
      </c>
      <c r="AU246" s="202" t="s">
        <v>81</v>
      </c>
      <c r="AV246" s="13" t="s">
        <v>79</v>
      </c>
      <c r="AW246" s="13" t="s">
        <v>26</v>
      </c>
      <c r="AX246" s="13" t="s">
        <v>71</v>
      </c>
      <c r="AY246" s="202" t="s">
        <v>141</v>
      </c>
    </row>
    <row r="247" spans="1:65" s="14" customFormat="1">
      <c r="B247" s="203"/>
      <c r="C247" s="204"/>
      <c r="D247" s="195" t="s">
        <v>147</v>
      </c>
      <c r="E247" s="205" t="s">
        <v>1</v>
      </c>
      <c r="F247" s="206" t="s">
        <v>463</v>
      </c>
      <c r="G247" s="204"/>
      <c r="H247" s="207">
        <v>3.24</v>
      </c>
      <c r="I247" s="204"/>
      <c r="J247" s="204"/>
      <c r="K247" s="204"/>
      <c r="L247" s="208"/>
      <c r="M247" s="209"/>
      <c r="N247" s="210"/>
      <c r="O247" s="210"/>
      <c r="P247" s="210"/>
      <c r="Q247" s="210"/>
      <c r="R247" s="210"/>
      <c r="S247" s="210"/>
      <c r="T247" s="211"/>
      <c r="V247" s="268"/>
      <c r="W247" s="268"/>
      <c r="X247" s="268"/>
      <c r="Y247" s="268"/>
      <c r="Z247" s="268"/>
      <c r="AA247" s="268"/>
      <c r="AB247" s="268"/>
      <c r="AT247" s="212" t="s">
        <v>147</v>
      </c>
      <c r="AU247" s="212" t="s">
        <v>81</v>
      </c>
      <c r="AV247" s="14" t="s">
        <v>81</v>
      </c>
      <c r="AW247" s="14" t="s">
        <v>26</v>
      </c>
      <c r="AX247" s="14" t="s">
        <v>79</v>
      </c>
      <c r="AY247" s="212" t="s">
        <v>141</v>
      </c>
    </row>
    <row r="248" spans="1:65" s="2" customFormat="1" ht="16.5" customHeight="1">
      <c r="A248" s="32"/>
      <c r="B248" s="33"/>
      <c r="C248" s="181" t="s">
        <v>464</v>
      </c>
      <c r="D248" s="181" t="s">
        <v>142</v>
      </c>
      <c r="E248" s="182" t="s">
        <v>465</v>
      </c>
      <c r="F248" s="183" t="s">
        <v>466</v>
      </c>
      <c r="G248" s="184" t="s">
        <v>249</v>
      </c>
      <c r="H248" s="185">
        <v>1.2</v>
      </c>
      <c r="I248" s="257"/>
      <c r="J248" s="186">
        <f>ROUND(I248*H248,2)</f>
        <v>0</v>
      </c>
      <c r="K248" s="183" t="s">
        <v>239</v>
      </c>
      <c r="L248" s="37"/>
      <c r="M248" s="187" t="s">
        <v>1</v>
      </c>
      <c r="N248" s="188" t="s">
        <v>36</v>
      </c>
      <c r="O248" s="189">
        <v>1.6060000000000001</v>
      </c>
      <c r="P248" s="189">
        <f>O248*H248</f>
        <v>1.9272</v>
      </c>
      <c r="Q248" s="189">
        <v>0.26723000000000002</v>
      </c>
      <c r="R248" s="189">
        <f>Q248*H248</f>
        <v>0.32067600000000002</v>
      </c>
      <c r="S248" s="189">
        <v>0</v>
      </c>
      <c r="T248" s="190">
        <f>S248*H248</f>
        <v>0</v>
      </c>
      <c r="U248" s="32"/>
      <c r="V248" s="267"/>
      <c r="W248" s="267"/>
      <c r="X248" s="267"/>
      <c r="Y248" s="267"/>
      <c r="Z248" s="267"/>
      <c r="AA248" s="267"/>
      <c r="AB248" s="267"/>
      <c r="AC248" s="32"/>
      <c r="AD248" s="32"/>
      <c r="AE248" s="32"/>
      <c r="AR248" s="191" t="s">
        <v>146</v>
      </c>
      <c r="AT248" s="191" t="s">
        <v>142</v>
      </c>
      <c r="AU248" s="191" t="s">
        <v>81</v>
      </c>
      <c r="AY248" s="18" t="s">
        <v>141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8" t="s">
        <v>79</v>
      </c>
      <c r="BK248" s="192">
        <f>ROUND(I248*H248,2)</f>
        <v>0</v>
      </c>
      <c r="BL248" s="18" t="s">
        <v>146</v>
      </c>
      <c r="BM248" s="191" t="s">
        <v>467</v>
      </c>
    </row>
    <row r="249" spans="1:65" s="14" customFormat="1">
      <c r="B249" s="203"/>
      <c r="C249" s="204"/>
      <c r="D249" s="195" t="s">
        <v>147</v>
      </c>
      <c r="E249" s="205" t="s">
        <v>1</v>
      </c>
      <c r="F249" s="206" t="s">
        <v>468</v>
      </c>
      <c r="G249" s="204"/>
      <c r="H249" s="207">
        <v>1.2</v>
      </c>
      <c r="I249" s="204"/>
      <c r="J249" s="204"/>
      <c r="K249" s="204"/>
      <c r="L249" s="208"/>
      <c r="M249" s="209"/>
      <c r="N249" s="210"/>
      <c r="O249" s="210"/>
      <c r="P249" s="210"/>
      <c r="Q249" s="210"/>
      <c r="R249" s="210"/>
      <c r="S249" s="210"/>
      <c r="T249" s="211"/>
      <c r="V249" s="268"/>
      <c r="W249" s="268"/>
      <c r="X249" s="268"/>
      <c r="Y249" s="268"/>
      <c r="Z249" s="268"/>
      <c r="AA249" s="268"/>
      <c r="AB249" s="268"/>
      <c r="AT249" s="212" t="s">
        <v>147</v>
      </c>
      <c r="AU249" s="212" t="s">
        <v>81</v>
      </c>
      <c r="AV249" s="14" t="s">
        <v>81</v>
      </c>
      <c r="AW249" s="14" t="s">
        <v>26</v>
      </c>
      <c r="AX249" s="14" t="s">
        <v>79</v>
      </c>
      <c r="AY249" s="212" t="s">
        <v>141</v>
      </c>
    </row>
    <row r="250" spans="1:65" s="12" customFormat="1" ht="22.9" customHeight="1">
      <c r="B250" s="168"/>
      <c r="C250" s="169"/>
      <c r="D250" s="170" t="s">
        <v>70</v>
      </c>
      <c r="E250" s="213" t="s">
        <v>146</v>
      </c>
      <c r="F250" s="213" t="s">
        <v>469</v>
      </c>
      <c r="G250" s="169"/>
      <c r="H250" s="169"/>
      <c r="I250" s="169"/>
      <c r="J250" s="214">
        <f>BK250</f>
        <v>0</v>
      </c>
      <c r="K250" s="169"/>
      <c r="L250" s="173"/>
      <c r="M250" s="174"/>
      <c r="N250" s="175"/>
      <c r="O250" s="175"/>
      <c r="P250" s="176">
        <f>SUM(P251:P290)</f>
        <v>76.605450000000005</v>
      </c>
      <c r="Q250" s="175"/>
      <c r="R250" s="176">
        <f>SUM(R251:R290)</f>
        <v>19.824595940000002</v>
      </c>
      <c r="S250" s="175"/>
      <c r="T250" s="177">
        <f>SUM(T251:T290)</f>
        <v>0</v>
      </c>
      <c r="V250" s="261"/>
      <c r="W250" s="261"/>
      <c r="X250" s="261"/>
      <c r="Y250" s="261"/>
      <c r="Z250" s="261"/>
      <c r="AA250" s="261"/>
      <c r="AB250" s="261"/>
      <c r="AR250" s="178" t="s">
        <v>79</v>
      </c>
      <c r="AT250" s="179" t="s">
        <v>70</v>
      </c>
      <c r="AU250" s="179" t="s">
        <v>79</v>
      </c>
      <c r="AY250" s="178" t="s">
        <v>141</v>
      </c>
      <c r="BK250" s="180">
        <f>SUM(BK251:BK290)</f>
        <v>0</v>
      </c>
    </row>
    <row r="251" spans="1:65" s="2" customFormat="1" ht="21.75" customHeight="1">
      <c r="A251" s="32"/>
      <c r="B251" s="33"/>
      <c r="C251" s="181" t="s">
        <v>470</v>
      </c>
      <c r="D251" s="181" t="s">
        <v>142</v>
      </c>
      <c r="E251" s="182" t="s">
        <v>471</v>
      </c>
      <c r="F251" s="183" t="s">
        <v>472</v>
      </c>
      <c r="G251" s="184" t="s">
        <v>221</v>
      </c>
      <c r="H251" s="185">
        <v>2</v>
      </c>
      <c r="I251" s="257"/>
      <c r="J251" s="186">
        <f>ROUND(I251*H251,2)</f>
        <v>0</v>
      </c>
      <c r="K251" s="183" t="s">
        <v>239</v>
      </c>
      <c r="L251" s="37"/>
      <c r="M251" s="187" t="s">
        <v>1</v>
      </c>
      <c r="N251" s="188" t="s">
        <v>36</v>
      </c>
      <c r="O251" s="189">
        <v>0.63100000000000001</v>
      </c>
      <c r="P251" s="189">
        <f>O251*H251</f>
        <v>1.262</v>
      </c>
      <c r="Q251" s="189">
        <v>8.6419999999999997E-2</v>
      </c>
      <c r="R251" s="189">
        <f>Q251*H251</f>
        <v>0.17283999999999999</v>
      </c>
      <c r="S251" s="189">
        <v>0</v>
      </c>
      <c r="T251" s="190">
        <f>S251*H251</f>
        <v>0</v>
      </c>
      <c r="U251" s="32"/>
      <c r="V251" s="267"/>
      <c r="W251" s="267"/>
      <c r="X251" s="267"/>
      <c r="Y251" s="267"/>
      <c r="Z251" s="267"/>
      <c r="AA251" s="267"/>
      <c r="AB251" s="267"/>
      <c r="AC251" s="32"/>
      <c r="AD251" s="32"/>
      <c r="AE251" s="32"/>
      <c r="AR251" s="191" t="s">
        <v>146</v>
      </c>
      <c r="AT251" s="191" t="s">
        <v>142</v>
      </c>
      <c r="AU251" s="191" t="s">
        <v>81</v>
      </c>
      <c r="AY251" s="18" t="s">
        <v>141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8" t="s">
        <v>79</v>
      </c>
      <c r="BK251" s="192">
        <f>ROUND(I251*H251,2)</f>
        <v>0</v>
      </c>
      <c r="BL251" s="18" t="s">
        <v>146</v>
      </c>
      <c r="BM251" s="191" t="s">
        <v>473</v>
      </c>
    </row>
    <row r="252" spans="1:65" s="13" customFormat="1">
      <c r="B252" s="193"/>
      <c r="C252" s="194"/>
      <c r="D252" s="195" t="s">
        <v>147</v>
      </c>
      <c r="E252" s="196" t="s">
        <v>1</v>
      </c>
      <c r="F252" s="197" t="s">
        <v>474</v>
      </c>
      <c r="G252" s="194"/>
      <c r="H252" s="196" t="s">
        <v>1</v>
      </c>
      <c r="I252" s="194"/>
      <c r="J252" s="194"/>
      <c r="K252" s="194"/>
      <c r="L252" s="198"/>
      <c r="M252" s="199"/>
      <c r="N252" s="200"/>
      <c r="O252" s="200"/>
      <c r="P252" s="200"/>
      <c r="Q252" s="200"/>
      <c r="R252" s="200"/>
      <c r="S252" s="200"/>
      <c r="T252" s="201"/>
      <c r="V252" s="264"/>
      <c r="W252" s="264"/>
      <c r="X252" s="264"/>
      <c r="Y252" s="264"/>
      <c r="Z252" s="264"/>
      <c r="AA252" s="264"/>
      <c r="AB252" s="264"/>
      <c r="AT252" s="202" t="s">
        <v>147</v>
      </c>
      <c r="AU252" s="202" t="s">
        <v>81</v>
      </c>
      <c r="AV252" s="13" t="s">
        <v>79</v>
      </c>
      <c r="AW252" s="13" t="s">
        <v>26</v>
      </c>
      <c r="AX252" s="13" t="s">
        <v>71</v>
      </c>
      <c r="AY252" s="202" t="s">
        <v>141</v>
      </c>
    </row>
    <row r="253" spans="1:65" s="14" customFormat="1">
      <c r="B253" s="203"/>
      <c r="C253" s="204"/>
      <c r="D253" s="195" t="s">
        <v>147</v>
      </c>
      <c r="E253" s="205" t="s">
        <v>1</v>
      </c>
      <c r="F253" s="206" t="s">
        <v>81</v>
      </c>
      <c r="G253" s="204"/>
      <c r="H253" s="207">
        <v>2</v>
      </c>
      <c r="I253" s="204"/>
      <c r="J253" s="204"/>
      <c r="K253" s="204"/>
      <c r="L253" s="208"/>
      <c r="M253" s="209"/>
      <c r="N253" s="210"/>
      <c r="O253" s="210"/>
      <c r="P253" s="210"/>
      <c r="Q253" s="210"/>
      <c r="R253" s="210"/>
      <c r="S253" s="210"/>
      <c r="T253" s="211"/>
      <c r="V253" s="268"/>
      <c r="W253" s="268"/>
      <c r="X253" s="268"/>
      <c r="Y253" s="268"/>
      <c r="Z253" s="268"/>
      <c r="AA253" s="268"/>
      <c r="AB253" s="268"/>
      <c r="AT253" s="212" t="s">
        <v>147</v>
      </c>
      <c r="AU253" s="212" t="s">
        <v>81</v>
      </c>
      <c r="AV253" s="14" t="s">
        <v>81</v>
      </c>
      <c r="AW253" s="14" t="s">
        <v>26</v>
      </c>
      <c r="AX253" s="14" t="s">
        <v>79</v>
      </c>
      <c r="AY253" s="212" t="s">
        <v>141</v>
      </c>
    </row>
    <row r="254" spans="1:65" s="2" customFormat="1" ht="21.75" customHeight="1">
      <c r="A254" s="32"/>
      <c r="B254" s="33"/>
      <c r="C254" s="229" t="s">
        <v>475</v>
      </c>
      <c r="D254" s="229" t="s">
        <v>272</v>
      </c>
      <c r="E254" s="230" t="s">
        <v>476</v>
      </c>
      <c r="F254" s="231" t="s">
        <v>477</v>
      </c>
      <c r="G254" s="232" t="s">
        <v>221</v>
      </c>
      <c r="H254" s="233">
        <v>1</v>
      </c>
      <c r="I254" s="262"/>
      <c r="J254" s="234">
        <f>ROUND(I254*H254,2)</f>
        <v>0</v>
      </c>
      <c r="K254" s="231" t="s">
        <v>239</v>
      </c>
      <c r="L254" s="235"/>
      <c r="M254" s="236" t="s">
        <v>1</v>
      </c>
      <c r="N254" s="237" t="s">
        <v>36</v>
      </c>
      <c r="O254" s="189">
        <v>0</v>
      </c>
      <c r="P254" s="189">
        <f>O254*H254</f>
        <v>0</v>
      </c>
      <c r="Q254" s="189">
        <v>0.96499999999999997</v>
      </c>
      <c r="R254" s="189">
        <f>Q254*H254</f>
        <v>0.96499999999999997</v>
      </c>
      <c r="S254" s="189">
        <v>0</v>
      </c>
      <c r="T254" s="190">
        <f>S254*H254</f>
        <v>0</v>
      </c>
      <c r="U254" s="32"/>
      <c r="V254" s="267"/>
      <c r="W254" s="267"/>
      <c r="X254" s="267"/>
      <c r="Y254" s="267"/>
      <c r="Z254" s="267"/>
      <c r="AA254" s="267"/>
      <c r="AB254" s="267"/>
      <c r="AC254" s="32"/>
      <c r="AD254" s="32"/>
      <c r="AE254" s="32"/>
      <c r="AR254" s="191" t="s">
        <v>159</v>
      </c>
      <c r="AT254" s="191" t="s">
        <v>272</v>
      </c>
      <c r="AU254" s="191" t="s">
        <v>81</v>
      </c>
      <c r="AY254" s="18" t="s">
        <v>141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8" t="s">
        <v>79</v>
      </c>
      <c r="BK254" s="192">
        <f>ROUND(I254*H254,2)</f>
        <v>0</v>
      </c>
      <c r="BL254" s="18" t="s">
        <v>146</v>
      </c>
      <c r="BM254" s="191" t="s">
        <v>478</v>
      </c>
    </row>
    <row r="255" spans="1:65" s="2" customFormat="1" ht="21.75" customHeight="1">
      <c r="A255" s="32"/>
      <c r="B255" s="33"/>
      <c r="C255" s="229" t="s">
        <v>479</v>
      </c>
      <c r="D255" s="229" t="s">
        <v>272</v>
      </c>
      <c r="E255" s="230" t="s">
        <v>480</v>
      </c>
      <c r="F255" s="231" t="s">
        <v>481</v>
      </c>
      <c r="G255" s="232" t="s">
        <v>221</v>
      </c>
      <c r="H255" s="233">
        <v>1</v>
      </c>
      <c r="I255" s="262"/>
      <c r="J255" s="234">
        <f>ROUND(I255*H255,2)</f>
        <v>0</v>
      </c>
      <c r="K255" s="231" t="s">
        <v>239</v>
      </c>
      <c r="L255" s="235"/>
      <c r="M255" s="236" t="s">
        <v>1</v>
      </c>
      <c r="N255" s="237" t="s">
        <v>36</v>
      </c>
      <c r="O255" s="189">
        <v>0</v>
      </c>
      <c r="P255" s="189">
        <f>O255*H255</f>
        <v>0</v>
      </c>
      <c r="Q255" s="189">
        <v>0.875</v>
      </c>
      <c r="R255" s="189">
        <f>Q255*H255</f>
        <v>0.875</v>
      </c>
      <c r="S255" s="189">
        <v>0</v>
      </c>
      <c r="T255" s="190">
        <f>S255*H255</f>
        <v>0</v>
      </c>
      <c r="U255" s="32"/>
      <c r="V255" s="267"/>
      <c r="W255" s="267"/>
      <c r="X255" s="267"/>
      <c r="Y255" s="267"/>
      <c r="Z255" s="267"/>
      <c r="AA255" s="267"/>
      <c r="AB255" s="267"/>
      <c r="AC255" s="32"/>
      <c r="AD255" s="32"/>
      <c r="AE255" s="32"/>
      <c r="AR255" s="191" t="s">
        <v>159</v>
      </c>
      <c r="AT255" s="191" t="s">
        <v>272</v>
      </c>
      <c r="AU255" s="191" t="s">
        <v>81</v>
      </c>
      <c r="AY255" s="18" t="s">
        <v>141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8" t="s">
        <v>79</v>
      </c>
      <c r="BK255" s="192">
        <f>ROUND(I255*H255,2)</f>
        <v>0</v>
      </c>
      <c r="BL255" s="18" t="s">
        <v>146</v>
      </c>
      <c r="BM255" s="191" t="s">
        <v>482</v>
      </c>
    </row>
    <row r="256" spans="1:65" s="2" customFormat="1" ht="16.5" customHeight="1">
      <c r="A256" s="32"/>
      <c r="B256" s="33"/>
      <c r="C256" s="181" t="s">
        <v>483</v>
      </c>
      <c r="D256" s="181" t="s">
        <v>142</v>
      </c>
      <c r="E256" s="182" t="s">
        <v>484</v>
      </c>
      <c r="F256" s="183" t="s">
        <v>485</v>
      </c>
      <c r="G256" s="184" t="s">
        <v>313</v>
      </c>
      <c r="H256" s="185">
        <v>2</v>
      </c>
      <c r="I256" s="257"/>
      <c r="J256" s="186">
        <f>ROUND(I256*H256,2)</f>
        <v>0</v>
      </c>
      <c r="K256" s="183" t="s">
        <v>239</v>
      </c>
      <c r="L256" s="37"/>
      <c r="M256" s="187" t="s">
        <v>1</v>
      </c>
      <c r="N256" s="188" t="s">
        <v>36</v>
      </c>
      <c r="O256" s="189">
        <v>1.224</v>
      </c>
      <c r="P256" s="189">
        <f>O256*H256</f>
        <v>2.448</v>
      </c>
      <c r="Q256" s="189">
        <v>2.45343</v>
      </c>
      <c r="R256" s="189">
        <f>Q256*H256</f>
        <v>4.90686</v>
      </c>
      <c r="S256" s="189">
        <v>0</v>
      </c>
      <c r="T256" s="190">
        <f>S256*H256</f>
        <v>0</v>
      </c>
      <c r="U256" s="32"/>
      <c r="V256" s="267"/>
      <c r="W256" s="267"/>
      <c r="X256" s="267"/>
      <c r="Y256" s="267"/>
      <c r="Z256" s="267"/>
      <c r="AA256" s="267"/>
      <c r="AB256" s="267"/>
      <c r="AC256" s="32"/>
      <c r="AD256" s="32"/>
      <c r="AE256" s="32"/>
      <c r="AR256" s="191" t="s">
        <v>146</v>
      </c>
      <c r="AT256" s="191" t="s">
        <v>142</v>
      </c>
      <c r="AU256" s="191" t="s">
        <v>81</v>
      </c>
      <c r="AY256" s="18" t="s">
        <v>141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8" t="s">
        <v>79</v>
      </c>
      <c r="BK256" s="192">
        <f>ROUND(I256*H256,2)</f>
        <v>0</v>
      </c>
      <c r="BL256" s="18" t="s">
        <v>146</v>
      </c>
      <c r="BM256" s="191" t="s">
        <v>486</v>
      </c>
    </row>
    <row r="257" spans="1:65" s="13" customFormat="1">
      <c r="B257" s="193"/>
      <c r="C257" s="194"/>
      <c r="D257" s="195" t="s">
        <v>147</v>
      </c>
      <c r="E257" s="196" t="s">
        <v>1</v>
      </c>
      <c r="F257" s="197" t="s">
        <v>487</v>
      </c>
      <c r="G257" s="194"/>
      <c r="H257" s="196" t="s">
        <v>1</v>
      </c>
      <c r="I257" s="194"/>
      <c r="J257" s="194"/>
      <c r="K257" s="194"/>
      <c r="L257" s="198"/>
      <c r="M257" s="199"/>
      <c r="N257" s="200"/>
      <c r="O257" s="200"/>
      <c r="P257" s="200"/>
      <c r="Q257" s="200"/>
      <c r="R257" s="200"/>
      <c r="S257" s="200"/>
      <c r="T257" s="201"/>
      <c r="V257" s="264"/>
      <c r="W257" s="264"/>
      <c r="X257" s="264"/>
      <c r="Y257" s="264"/>
      <c r="Z257" s="264"/>
      <c r="AA257" s="264"/>
      <c r="AB257" s="264"/>
      <c r="AT257" s="202" t="s">
        <v>147</v>
      </c>
      <c r="AU257" s="202" t="s">
        <v>81</v>
      </c>
      <c r="AV257" s="13" t="s">
        <v>79</v>
      </c>
      <c r="AW257" s="13" t="s">
        <v>26</v>
      </c>
      <c r="AX257" s="13" t="s">
        <v>71</v>
      </c>
      <c r="AY257" s="202" t="s">
        <v>141</v>
      </c>
    </row>
    <row r="258" spans="1:65" s="14" customFormat="1">
      <c r="B258" s="203"/>
      <c r="C258" s="204"/>
      <c r="D258" s="195" t="s">
        <v>147</v>
      </c>
      <c r="E258" s="205" t="s">
        <v>1</v>
      </c>
      <c r="F258" s="206" t="s">
        <v>488</v>
      </c>
      <c r="G258" s="204"/>
      <c r="H258" s="207">
        <v>2</v>
      </c>
      <c r="I258" s="204"/>
      <c r="J258" s="204"/>
      <c r="K258" s="204"/>
      <c r="L258" s="208"/>
      <c r="M258" s="209"/>
      <c r="N258" s="210"/>
      <c r="O258" s="210"/>
      <c r="P258" s="210"/>
      <c r="Q258" s="210"/>
      <c r="R258" s="210"/>
      <c r="S258" s="210"/>
      <c r="T258" s="211"/>
      <c r="V258" s="268"/>
      <c r="W258" s="268"/>
      <c r="X258" s="268"/>
      <c r="Y258" s="268"/>
      <c r="Z258" s="268"/>
      <c r="AA258" s="268"/>
      <c r="AB258" s="268"/>
      <c r="AT258" s="212" t="s">
        <v>147</v>
      </c>
      <c r="AU258" s="212" t="s">
        <v>81</v>
      </c>
      <c r="AV258" s="14" t="s">
        <v>81</v>
      </c>
      <c r="AW258" s="14" t="s">
        <v>26</v>
      </c>
      <c r="AX258" s="14" t="s">
        <v>79</v>
      </c>
      <c r="AY258" s="212" t="s">
        <v>141</v>
      </c>
    </row>
    <row r="259" spans="1:65" s="2" customFormat="1" ht="21.75" customHeight="1">
      <c r="A259" s="32"/>
      <c r="B259" s="33"/>
      <c r="C259" s="181" t="s">
        <v>489</v>
      </c>
      <c r="D259" s="181" t="s">
        <v>142</v>
      </c>
      <c r="E259" s="182" t="s">
        <v>490</v>
      </c>
      <c r="F259" s="183" t="s">
        <v>491</v>
      </c>
      <c r="G259" s="184" t="s">
        <v>249</v>
      </c>
      <c r="H259" s="185">
        <v>39</v>
      </c>
      <c r="I259" s="257"/>
      <c r="J259" s="186">
        <f>ROUND(I259*H259,2)</f>
        <v>0</v>
      </c>
      <c r="K259" s="183" t="s">
        <v>239</v>
      </c>
      <c r="L259" s="37"/>
      <c r="M259" s="187" t="s">
        <v>1</v>
      </c>
      <c r="N259" s="188" t="s">
        <v>36</v>
      </c>
      <c r="O259" s="189">
        <v>0.12</v>
      </c>
      <c r="P259" s="189">
        <f>O259*H259</f>
        <v>4.68</v>
      </c>
      <c r="Q259" s="189">
        <v>7.0800000000000004E-3</v>
      </c>
      <c r="R259" s="189">
        <f>Q259*H259</f>
        <v>0.27612000000000003</v>
      </c>
      <c r="S259" s="189">
        <v>0</v>
      </c>
      <c r="T259" s="190">
        <f>S259*H259</f>
        <v>0</v>
      </c>
      <c r="U259" s="32"/>
      <c r="V259" s="267"/>
      <c r="W259" s="267"/>
      <c r="X259" s="267"/>
      <c r="Y259" s="267"/>
      <c r="Z259" s="267"/>
      <c r="AA259" s="267"/>
      <c r="AB259" s="267"/>
      <c r="AC259" s="32"/>
      <c r="AD259" s="32"/>
      <c r="AE259" s="32"/>
      <c r="AR259" s="191" t="s">
        <v>146</v>
      </c>
      <c r="AT259" s="191" t="s">
        <v>142</v>
      </c>
      <c r="AU259" s="191" t="s">
        <v>81</v>
      </c>
      <c r="AY259" s="18" t="s">
        <v>141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8" t="s">
        <v>79</v>
      </c>
      <c r="BK259" s="192">
        <f>ROUND(I259*H259,2)</f>
        <v>0</v>
      </c>
      <c r="BL259" s="18" t="s">
        <v>146</v>
      </c>
      <c r="BM259" s="191" t="s">
        <v>492</v>
      </c>
    </row>
    <row r="260" spans="1:65" s="13" customFormat="1">
      <c r="B260" s="193"/>
      <c r="C260" s="194"/>
      <c r="D260" s="195" t="s">
        <v>147</v>
      </c>
      <c r="E260" s="196" t="s">
        <v>1</v>
      </c>
      <c r="F260" s="197" t="s">
        <v>493</v>
      </c>
      <c r="G260" s="194"/>
      <c r="H260" s="196" t="s">
        <v>1</v>
      </c>
      <c r="I260" s="194"/>
      <c r="J260" s="194"/>
      <c r="K260" s="194"/>
      <c r="L260" s="198"/>
      <c r="M260" s="199"/>
      <c r="N260" s="200"/>
      <c r="O260" s="200"/>
      <c r="P260" s="200"/>
      <c r="Q260" s="200"/>
      <c r="R260" s="200"/>
      <c r="S260" s="200"/>
      <c r="T260" s="201"/>
      <c r="V260" s="264"/>
      <c r="W260" s="264"/>
      <c r="X260" s="264"/>
      <c r="Y260" s="264"/>
      <c r="Z260" s="264"/>
      <c r="AA260" s="264"/>
      <c r="AB260" s="264"/>
      <c r="AT260" s="202" t="s">
        <v>147</v>
      </c>
      <c r="AU260" s="202" t="s">
        <v>81</v>
      </c>
      <c r="AV260" s="13" t="s">
        <v>79</v>
      </c>
      <c r="AW260" s="13" t="s">
        <v>26</v>
      </c>
      <c r="AX260" s="13" t="s">
        <v>71</v>
      </c>
      <c r="AY260" s="202" t="s">
        <v>141</v>
      </c>
    </row>
    <row r="261" spans="1:65" s="14" customFormat="1">
      <c r="B261" s="203"/>
      <c r="C261" s="204"/>
      <c r="D261" s="195" t="s">
        <v>147</v>
      </c>
      <c r="E261" s="205" t="s">
        <v>1</v>
      </c>
      <c r="F261" s="206" t="s">
        <v>7</v>
      </c>
      <c r="G261" s="204"/>
      <c r="H261" s="207">
        <v>21</v>
      </c>
      <c r="I261" s="204"/>
      <c r="J261" s="204"/>
      <c r="K261" s="204"/>
      <c r="L261" s="208"/>
      <c r="M261" s="209"/>
      <c r="N261" s="210"/>
      <c r="O261" s="210"/>
      <c r="P261" s="210"/>
      <c r="Q261" s="210"/>
      <c r="R261" s="210"/>
      <c r="S261" s="210"/>
      <c r="T261" s="211"/>
      <c r="V261" s="268"/>
      <c r="W261" s="268"/>
      <c r="X261" s="268"/>
      <c r="Y261" s="268"/>
      <c r="Z261" s="268"/>
      <c r="AA261" s="268"/>
      <c r="AB261" s="268"/>
      <c r="AT261" s="212" t="s">
        <v>147</v>
      </c>
      <c r="AU261" s="212" t="s">
        <v>81</v>
      </c>
      <c r="AV261" s="14" t="s">
        <v>81</v>
      </c>
      <c r="AW261" s="14" t="s">
        <v>26</v>
      </c>
      <c r="AX261" s="14" t="s">
        <v>71</v>
      </c>
      <c r="AY261" s="212" t="s">
        <v>141</v>
      </c>
    </row>
    <row r="262" spans="1:65" s="13" customFormat="1">
      <c r="B262" s="193"/>
      <c r="C262" s="194"/>
      <c r="D262" s="195" t="s">
        <v>147</v>
      </c>
      <c r="E262" s="196" t="s">
        <v>1</v>
      </c>
      <c r="F262" s="197" t="s">
        <v>494</v>
      </c>
      <c r="G262" s="194"/>
      <c r="H262" s="196" t="s">
        <v>1</v>
      </c>
      <c r="I262" s="194"/>
      <c r="J262" s="194"/>
      <c r="K262" s="194"/>
      <c r="L262" s="198"/>
      <c r="M262" s="199"/>
      <c r="N262" s="200"/>
      <c r="O262" s="200"/>
      <c r="P262" s="200"/>
      <c r="Q262" s="200"/>
      <c r="R262" s="200"/>
      <c r="S262" s="200"/>
      <c r="T262" s="201"/>
      <c r="V262" s="264"/>
      <c r="W262" s="264"/>
      <c r="X262" s="264"/>
      <c r="Y262" s="264"/>
      <c r="Z262" s="264"/>
      <c r="AA262" s="264"/>
      <c r="AB262" s="264"/>
      <c r="AT262" s="202" t="s">
        <v>147</v>
      </c>
      <c r="AU262" s="202" t="s">
        <v>81</v>
      </c>
      <c r="AV262" s="13" t="s">
        <v>79</v>
      </c>
      <c r="AW262" s="13" t="s">
        <v>26</v>
      </c>
      <c r="AX262" s="13" t="s">
        <v>71</v>
      </c>
      <c r="AY262" s="202" t="s">
        <v>141</v>
      </c>
    </row>
    <row r="263" spans="1:65" s="14" customFormat="1">
      <c r="B263" s="203"/>
      <c r="C263" s="204"/>
      <c r="D263" s="195" t="s">
        <v>147</v>
      </c>
      <c r="E263" s="205" t="s">
        <v>1</v>
      </c>
      <c r="F263" s="206" t="s">
        <v>187</v>
      </c>
      <c r="G263" s="204"/>
      <c r="H263" s="207">
        <v>18</v>
      </c>
      <c r="I263" s="204"/>
      <c r="J263" s="204"/>
      <c r="K263" s="204"/>
      <c r="L263" s="208"/>
      <c r="M263" s="209"/>
      <c r="N263" s="210"/>
      <c r="O263" s="210"/>
      <c r="P263" s="210"/>
      <c r="Q263" s="210"/>
      <c r="R263" s="210"/>
      <c r="S263" s="210"/>
      <c r="T263" s="211"/>
      <c r="V263" s="268"/>
      <c r="W263" s="268"/>
      <c r="X263" s="268"/>
      <c r="Y263" s="268"/>
      <c r="Z263" s="268"/>
      <c r="AA263" s="268"/>
      <c r="AB263" s="268"/>
      <c r="AT263" s="212" t="s">
        <v>147</v>
      </c>
      <c r="AU263" s="212" t="s">
        <v>81</v>
      </c>
      <c r="AV263" s="14" t="s">
        <v>81</v>
      </c>
      <c r="AW263" s="14" t="s">
        <v>26</v>
      </c>
      <c r="AX263" s="14" t="s">
        <v>71</v>
      </c>
      <c r="AY263" s="212" t="s">
        <v>141</v>
      </c>
    </row>
    <row r="264" spans="1:65" s="15" customFormat="1">
      <c r="B264" s="219"/>
      <c r="C264" s="220"/>
      <c r="D264" s="195" t="s">
        <v>147</v>
      </c>
      <c r="E264" s="221" t="s">
        <v>1</v>
      </c>
      <c r="F264" s="222" t="s">
        <v>254</v>
      </c>
      <c r="G264" s="220"/>
      <c r="H264" s="223">
        <v>39</v>
      </c>
      <c r="I264" s="220"/>
      <c r="J264" s="220"/>
      <c r="K264" s="220"/>
      <c r="L264" s="224"/>
      <c r="M264" s="225"/>
      <c r="N264" s="226"/>
      <c r="O264" s="226"/>
      <c r="P264" s="226"/>
      <c r="Q264" s="226"/>
      <c r="R264" s="226"/>
      <c r="S264" s="226"/>
      <c r="T264" s="227"/>
      <c r="V264" s="269"/>
      <c r="W264" s="269"/>
      <c r="X264" s="269"/>
      <c r="Y264" s="269"/>
      <c r="Z264" s="269"/>
      <c r="AA264" s="269"/>
      <c r="AB264" s="269"/>
      <c r="AT264" s="228" t="s">
        <v>147</v>
      </c>
      <c r="AU264" s="228" t="s">
        <v>81</v>
      </c>
      <c r="AV264" s="15" t="s">
        <v>146</v>
      </c>
      <c r="AW264" s="15" t="s">
        <v>26</v>
      </c>
      <c r="AX264" s="15" t="s">
        <v>79</v>
      </c>
      <c r="AY264" s="228" t="s">
        <v>141</v>
      </c>
    </row>
    <row r="265" spans="1:65" s="2" customFormat="1" ht="16.5" customHeight="1">
      <c r="A265" s="32"/>
      <c r="B265" s="33"/>
      <c r="C265" s="181" t="s">
        <v>348</v>
      </c>
      <c r="D265" s="181" t="s">
        <v>142</v>
      </c>
      <c r="E265" s="182" t="s">
        <v>495</v>
      </c>
      <c r="F265" s="183" t="s">
        <v>496</v>
      </c>
      <c r="G265" s="184" t="s">
        <v>338</v>
      </c>
      <c r="H265" s="185">
        <v>0.18</v>
      </c>
      <c r="I265" s="257"/>
      <c r="J265" s="186">
        <f>ROUND(I265*H265,2)</f>
        <v>0</v>
      </c>
      <c r="K265" s="183" t="s">
        <v>239</v>
      </c>
      <c r="L265" s="37"/>
      <c r="M265" s="187" t="s">
        <v>1</v>
      </c>
      <c r="N265" s="188" t="s">
        <v>36</v>
      </c>
      <c r="O265" s="189">
        <v>38.118000000000002</v>
      </c>
      <c r="P265" s="189">
        <f>O265*H265</f>
        <v>6.8612400000000004</v>
      </c>
      <c r="Q265" s="189">
        <v>1.0551600000000001</v>
      </c>
      <c r="R265" s="189">
        <f>Q265*H265</f>
        <v>0.18992880000000001</v>
      </c>
      <c r="S265" s="189">
        <v>0</v>
      </c>
      <c r="T265" s="190">
        <f>S265*H265</f>
        <v>0</v>
      </c>
      <c r="U265" s="32"/>
      <c r="V265" s="267"/>
      <c r="W265" s="267"/>
      <c r="X265" s="267"/>
      <c r="Y265" s="267"/>
      <c r="Z265" s="267"/>
      <c r="AA265" s="267"/>
      <c r="AB265" s="267"/>
      <c r="AC265" s="32"/>
      <c r="AD265" s="32"/>
      <c r="AE265" s="32"/>
      <c r="AR265" s="191" t="s">
        <v>146</v>
      </c>
      <c r="AT265" s="191" t="s">
        <v>142</v>
      </c>
      <c r="AU265" s="191" t="s">
        <v>81</v>
      </c>
      <c r="AY265" s="18" t="s">
        <v>141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8" t="s">
        <v>79</v>
      </c>
      <c r="BK265" s="192">
        <f>ROUND(I265*H265,2)</f>
        <v>0</v>
      </c>
      <c r="BL265" s="18" t="s">
        <v>146</v>
      </c>
      <c r="BM265" s="191" t="s">
        <v>497</v>
      </c>
    </row>
    <row r="266" spans="1:65" s="13" customFormat="1">
      <c r="B266" s="193"/>
      <c r="C266" s="194"/>
      <c r="D266" s="195" t="s">
        <v>147</v>
      </c>
      <c r="E266" s="196" t="s">
        <v>1</v>
      </c>
      <c r="F266" s="197" t="s">
        <v>498</v>
      </c>
      <c r="G266" s="194"/>
      <c r="H266" s="196" t="s">
        <v>1</v>
      </c>
      <c r="I266" s="194"/>
      <c r="J266" s="194"/>
      <c r="K266" s="194"/>
      <c r="L266" s="198"/>
      <c r="M266" s="199"/>
      <c r="N266" s="200"/>
      <c r="O266" s="200"/>
      <c r="P266" s="200"/>
      <c r="Q266" s="200"/>
      <c r="R266" s="200"/>
      <c r="S266" s="200"/>
      <c r="T266" s="201"/>
      <c r="V266" s="264"/>
      <c r="W266" s="264"/>
      <c r="X266" s="264"/>
      <c r="Y266" s="264"/>
      <c r="Z266" s="264"/>
      <c r="AA266" s="264"/>
      <c r="AB266" s="264"/>
      <c r="AT266" s="202" t="s">
        <v>147</v>
      </c>
      <c r="AU266" s="202" t="s">
        <v>81</v>
      </c>
      <c r="AV266" s="13" t="s">
        <v>79</v>
      </c>
      <c r="AW266" s="13" t="s">
        <v>26</v>
      </c>
      <c r="AX266" s="13" t="s">
        <v>71</v>
      </c>
      <c r="AY266" s="202" t="s">
        <v>141</v>
      </c>
    </row>
    <row r="267" spans="1:65" s="14" customFormat="1">
      <c r="B267" s="203"/>
      <c r="C267" s="204"/>
      <c r="D267" s="195" t="s">
        <v>147</v>
      </c>
      <c r="E267" s="205" t="s">
        <v>1</v>
      </c>
      <c r="F267" s="206" t="s">
        <v>499</v>
      </c>
      <c r="G267" s="204"/>
      <c r="H267" s="207">
        <v>0.18</v>
      </c>
      <c r="I267" s="204"/>
      <c r="J267" s="204"/>
      <c r="K267" s="204"/>
      <c r="L267" s="208"/>
      <c r="M267" s="209"/>
      <c r="N267" s="210"/>
      <c r="O267" s="210"/>
      <c r="P267" s="210"/>
      <c r="Q267" s="210"/>
      <c r="R267" s="210"/>
      <c r="S267" s="210"/>
      <c r="T267" s="211"/>
      <c r="V267" s="268"/>
      <c r="W267" s="268"/>
      <c r="X267" s="268"/>
      <c r="Y267" s="268"/>
      <c r="Z267" s="268"/>
      <c r="AA267" s="268"/>
      <c r="AB267" s="268"/>
      <c r="AT267" s="212" t="s">
        <v>147</v>
      </c>
      <c r="AU267" s="212" t="s">
        <v>81</v>
      </c>
      <c r="AV267" s="14" t="s">
        <v>81</v>
      </c>
      <c r="AW267" s="14" t="s">
        <v>26</v>
      </c>
      <c r="AX267" s="14" t="s">
        <v>79</v>
      </c>
      <c r="AY267" s="212" t="s">
        <v>141</v>
      </c>
    </row>
    <row r="268" spans="1:65" s="2" customFormat="1" ht="16.5" customHeight="1">
      <c r="A268" s="32"/>
      <c r="B268" s="33"/>
      <c r="C268" s="181" t="s">
        <v>500</v>
      </c>
      <c r="D268" s="181" t="s">
        <v>142</v>
      </c>
      <c r="E268" s="182" t="s">
        <v>501</v>
      </c>
      <c r="F268" s="183" t="s">
        <v>502</v>
      </c>
      <c r="G268" s="184" t="s">
        <v>338</v>
      </c>
      <c r="H268" s="185">
        <v>7.2999999999999995E-2</v>
      </c>
      <c r="I268" s="257"/>
      <c r="J268" s="186">
        <f>ROUND(I268*H268,2)</f>
        <v>0</v>
      </c>
      <c r="K268" s="183" t="s">
        <v>239</v>
      </c>
      <c r="L268" s="37"/>
      <c r="M268" s="187" t="s">
        <v>1</v>
      </c>
      <c r="N268" s="188" t="s">
        <v>36</v>
      </c>
      <c r="O268" s="189">
        <v>15.211</v>
      </c>
      <c r="P268" s="189">
        <f>O268*H268</f>
        <v>1.110403</v>
      </c>
      <c r="Q268" s="189">
        <v>1.06277</v>
      </c>
      <c r="R268" s="189">
        <f>Q268*H268</f>
        <v>7.7582209999999999E-2</v>
      </c>
      <c r="S268" s="189">
        <v>0</v>
      </c>
      <c r="T268" s="190">
        <f>S268*H268</f>
        <v>0</v>
      </c>
      <c r="U268" s="32"/>
      <c r="V268" s="267"/>
      <c r="W268" s="267"/>
      <c r="X268" s="267"/>
      <c r="Y268" s="267"/>
      <c r="Z268" s="267"/>
      <c r="AA268" s="267"/>
      <c r="AB268" s="267"/>
      <c r="AC268" s="32"/>
      <c r="AD268" s="32"/>
      <c r="AE268" s="32"/>
      <c r="AR268" s="191" t="s">
        <v>146</v>
      </c>
      <c r="AT268" s="191" t="s">
        <v>142</v>
      </c>
      <c r="AU268" s="191" t="s">
        <v>81</v>
      </c>
      <c r="AY268" s="18" t="s">
        <v>141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8" t="s">
        <v>79</v>
      </c>
      <c r="BK268" s="192">
        <f>ROUND(I268*H268,2)</f>
        <v>0</v>
      </c>
      <c r="BL268" s="18" t="s">
        <v>146</v>
      </c>
      <c r="BM268" s="191" t="s">
        <v>503</v>
      </c>
    </row>
    <row r="269" spans="1:65" s="14" customFormat="1">
      <c r="B269" s="203"/>
      <c r="C269" s="204"/>
      <c r="D269" s="195" t="s">
        <v>147</v>
      </c>
      <c r="E269" s="205" t="s">
        <v>1</v>
      </c>
      <c r="F269" s="206" t="s">
        <v>504</v>
      </c>
      <c r="G269" s="204"/>
      <c r="H269" s="207">
        <v>7.2999999999999995E-2</v>
      </c>
      <c r="I269" s="204"/>
      <c r="J269" s="204"/>
      <c r="K269" s="204"/>
      <c r="L269" s="208"/>
      <c r="M269" s="209"/>
      <c r="N269" s="210"/>
      <c r="O269" s="210"/>
      <c r="P269" s="210"/>
      <c r="Q269" s="210"/>
      <c r="R269" s="210"/>
      <c r="S269" s="210"/>
      <c r="T269" s="211"/>
      <c r="V269" s="268"/>
      <c r="W269" s="268"/>
      <c r="X269" s="268"/>
      <c r="Y269" s="268"/>
      <c r="Z269" s="268"/>
      <c r="AA269" s="268"/>
      <c r="AB269" s="268"/>
      <c r="AT269" s="212" t="s">
        <v>147</v>
      </c>
      <c r="AU269" s="212" t="s">
        <v>81</v>
      </c>
      <c r="AV269" s="14" t="s">
        <v>81</v>
      </c>
      <c r="AW269" s="14" t="s">
        <v>26</v>
      </c>
      <c r="AX269" s="14" t="s">
        <v>79</v>
      </c>
      <c r="AY269" s="212" t="s">
        <v>141</v>
      </c>
    </row>
    <row r="270" spans="1:65" s="2" customFormat="1" ht="16.5" customHeight="1">
      <c r="A270" s="32"/>
      <c r="B270" s="33"/>
      <c r="C270" s="181" t="s">
        <v>505</v>
      </c>
      <c r="D270" s="181" t="s">
        <v>142</v>
      </c>
      <c r="E270" s="182" t="s">
        <v>506</v>
      </c>
      <c r="F270" s="183" t="s">
        <v>507</v>
      </c>
      <c r="G270" s="184" t="s">
        <v>313</v>
      </c>
      <c r="H270" s="185">
        <v>0.42</v>
      </c>
      <c r="I270" s="257"/>
      <c r="J270" s="186">
        <f>ROUND(I270*H270,2)</f>
        <v>0</v>
      </c>
      <c r="K270" s="183" t="s">
        <v>239</v>
      </c>
      <c r="L270" s="37"/>
      <c r="M270" s="187" t="s">
        <v>1</v>
      </c>
      <c r="N270" s="188" t="s">
        <v>36</v>
      </c>
      <c r="O270" s="189">
        <v>1.448</v>
      </c>
      <c r="P270" s="189">
        <f>O270*H270</f>
        <v>0.60815999999999992</v>
      </c>
      <c r="Q270" s="189">
        <v>2.4533999999999998</v>
      </c>
      <c r="R270" s="189">
        <f>Q270*H270</f>
        <v>1.0304279999999999</v>
      </c>
      <c r="S270" s="189">
        <v>0</v>
      </c>
      <c r="T270" s="190">
        <f>S270*H270</f>
        <v>0</v>
      </c>
      <c r="U270" s="32"/>
      <c r="V270" s="267"/>
      <c r="W270" s="267"/>
      <c r="X270" s="267"/>
      <c r="Y270" s="267"/>
      <c r="Z270" s="267"/>
      <c r="AA270" s="267"/>
      <c r="AB270" s="267"/>
      <c r="AC270" s="32"/>
      <c r="AD270" s="32"/>
      <c r="AE270" s="32"/>
      <c r="AR270" s="191" t="s">
        <v>146</v>
      </c>
      <c r="AT270" s="191" t="s">
        <v>142</v>
      </c>
      <c r="AU270" s="191" t="s">
        <v>81</v>
      </c>
      <c r="AY270" s="18" t="s">
        <v>141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8" t="s">
        <v>79</v>
      </c>
      <c r="BK270" s="192">
        <f>ROUND(I270*H270,2)</f>
        <v>0</v>
      </c>
      <c r="BL270" s="18" t="s">
        <v>146</v>
      </c>
      <c r="BM270" s="191" t="s">
        <v>508</v>
      </c>
    </row>
    <row r="271" spans="1:65" s="13" customFormat="1">
      <c r="B271" s="193"/>
      <c r="C271" s="194"/>
      <c r="D271" s="195" t="s">
        <v>147</v>
      </c>
      <c r="E271" s="196" t="s">
        <v>1</v>
      </c>
      <c r="F271" s="197" t="s">
        <v>509</v>
      </c>
      <c r="G271" s="194"/>
      <c r="H271" s="196" t="s">
        <v>1</v>
      </c>
      <c r="I271" s="194"/>
      <c r="J271" s="194"/>
      <c r="K271" s="194"/>
      <c r="L271" s="198"/>
      <c r="M271" s="199"/>
      <c r="N271" s="200"/>
      <c r="O271" s="200"/>
      <c r="P271" s="200"/>
      <c r="Q271" s="200"/>
      <c r="R271" s="200"/>
      <c r="S271" s="200"/>
      <c r="T271" s="201"/>
      <c r="V271" s="264"/>
      <c r="W271" s="264"/>
      <c r="X271" s="264"/>
      <c r="Y271" s="264"/>
      <c r="Z271" s="264"/>
      <c r="AA271" s="264"/>
      <c r="AB271" s="264"/>
      <c r="AT271" s="202" t="s">
        <v>147</v>
      </c>
      <c r="AU271" s="202" t="s">
        <v>81</v>
      </c>
      <c r="AV271" s="13" t="s">
        <v>79</v>
      </c>
      <c r="AW271" s="13" t="s">
        <v>26</v>
      </c>
      <c r="AX271" s="13" t="s">
        <v>71</v>
      </c>
      <c r="AY271" s="202" t="s">
        <v>141</v>
      </c>
    </row>
    <row r="272" spans="1:65" s="14" customFormat="1">
      <c r="B272" s="203"/>
      <c r="C272" s="204"/>
      <c r="D272" s="195" t="s">
        <v>147</v>
      </c>
      <c r="E272" s="205" t="s">
        <v>1</v>
      </c>
      <c r="F272" s="206" t="s">
        <v>510</v>
      </c>
      <c r="G272" s="204"/>
      <c r="H272" s="207">
        <v>0.42</v>
      </c>
      <c r="I272" s="204"/>
      <c r="J272" s="204"/>
      <c r="K272" s="204"/>
      <c r="L272" s="208"/>
      <c r="M272" s="209"/>
      <c r="N272" s="210"/>
      <c r="O272" s="210"/>
      <c r="P272" s="210"/>
      <c r="Q272" s="210"/>
      <c r="R272" s="210"/>
      <c r="S272" s="210"/>
      <c r="T272" s="211"/>
      <c r="V272" s="268"/>
      <c r="W272" s="268"/>
      <c r="X272" s="268"/>
      <c r="Y272" s="268"/>
      <c r="Z272" s="268"/>
      <c r="AA272" s="268"/>
      <c r="AB272" s="268"/>
      <c r="AT272" s="212" t="s">
        <v>147</v>
      </c>
      <c r="AU272" s="212" t="s">
        <v>81</v>
      </c>
      <c r="AV272" s="14" t="s">
        <v>81</v>
      </c>
      <c r="AW272" s="14" t="s">
        <v>26</v>
      </c>
      <c r="AX272" s="14" t="s">
        <v>79</v>
      </c>
      <c r="AY272" s="212" t="s">
        <v>141</v>
      </c>
    </row>
    <row r="273" spans="1:65" s="2" customFormat="1" ht="16.5" customHeight="1">
      <c r="A273" s="32"/>
      <c r="B273" s="33"/>
      <c r="C273" s="181" t="s">
        <v>511</v>
      </c>
      <c r="D273" s="181" t="s">
        <v>142</v>
      </c>
      <c r="E273" s="182" t="s">
        <v>512</v>
      </c>
      <c r="F273" s="183" t="s">
        <v>513</v>
      </c>
      <c r="G273" s="184" t="s">
        <v>249</v>
      </c>
      <c r="H273" s="185">
        <v>1.68</v>
      </c>
      <c r="I273" s="257"/>
      <c r="J273" s="186">
        <f>ROUND(I273*H273,2)</f>
        <v>0</v>
      </c>
      <c r="K273" s="183" t="s">
        <v>239</v>
      </c>
      <c r="L273" s="37"/>
      <c r="M273" s="187" t="s">
        <v>1</v>
      </c>
      <c r="N273" s="188" t="s">
        <v>36</v>
      </c>
      <c r="O273" s="189">
        <v>0.755</v>
      </c>
      <c r="P273" s="189">
        <f>O273*H273</f>
        <v>1.2684</v>
      </c>
      <c r="Q273" s="189">
        <v>5.7600000000000004E-3</v>
      </c>
      <c r="R273" s="189">
        <f>Q273*H273</f>
        <v>9.676800000000001E-3</v>
      </c>
      <c r="S273" s="189">
        <v>0</v>
      </c>
      <c r="T273" s="190">
        <f>S273*H273</f>
        <v>0</v>
      </c>
      <c r="U273" s="32"/>
      <c r="V273" s="267"/>
      <c r="W273" s="267"/>
      <c r="X273" s="267"/>
      <c r="Y273" s="267"/>
      <c r="Z273" s="267"/>
      <c r="AA273" s="267"/>
      <c r="AB273" s="267"/>
      <c r="AC273" s="32"/>
      <c r="AD273" s="32"/>
      <c r="AE273" s="32"/>
      <c r="AR273" s="191" t="s">
        <v>146</v>
      </c>
      <c r="AT273" s="191" t="s">
        <v>142</v>
      </c>
      <c r="AU273" s="191" t="s">
        <v>81</v>
      </c>
      <c r="AY273" s="18" t="s">
        <v>141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8" t="s">
        <v>79</v>
      </c>
      <c r="BK273" s="192">
        <f>ROUND(I273*H273,2)</f>
        <v>0</v>
      </c>
      <c r="BL273" s="18" t="s">
        <v>146</v>
      </c>
      <c r="BM273" s="191" t="s">
        <v>514</v>
      </c>
    </row>
    <row r="274" spans="1:65" s="14" customFormat="1">
      <c r="B274" s="203"/>
      <c r="C274" s="204"/>
      <c r="D274" s="195" t="s">
        <v>147</v>
      </c>
      <c r="E274" s="205" t="s">
        <v>1</v>
      </c>
      <c r="F274" s="206" t="s">
        <v>515</v>
      </c>
      <c r="G274" s="204"/>
      <c r="H274" s="207">
        <v>1.68</v>
      </c>
      <c r="I274" s="204"/>
      <c r="J274" s="204"/>
      <c r="K274" s="204"/>
      <c r="L274" s="208"/>
      <c r="M274" s="209"/>
      <c r="N274" s="210"/>
      <c r="O274" s="210"/>
      <c r="P274" s="210"/>
      <c r="Q274" s="210"/>
      <c r="R274" s="210"/>
      <c r="S274" s="210"/>
      <c r="T274" s="211"/>
      <c r="V274" s="268"/>
      <c r="W274" s="268"/>
      <c r="X274" s="268"/>
      <c r="Y274" s="268"/>
      <c r="Z274" s="268"/>
      <c r="AA274" s="268"/>
      <c r="AB274" s="268"/>
      <c r="AT274" s="212" t="s">
        <v>147</v>
      </c>
      <c r="AU274" s="212" t="s">
        <v>81</v>
      </c>
      <c r="AV274" s="14" t="s">
        <v>81</v>
      </c>
      <c r="AW274" s="14" t="s">
        <v>26</v>
      </c>
      <c r="AX274" s="14" t="s">
        <v>79</v>
      </c>
      <c r="AY274" s="212" t="s">
        <v>141</v>
      </c>
    </row>
    <row r="275" spans="1:65" s="2" customFormat="1" ht="16.5" customHeight="1">
      <c r="A275" s="32"/>
      <c r="B275" s="33"/>
      <c r="C275" s="181" t="s">
        <v>516</v>
      </c>
      <c r="D275" s="181" t="s">
        <v>142</v>
      </c>
      <c r="E275" s="182" t="s">
        <v>517</v>
      </c>
      <c r="F275" s="183" t="s">
        <v>518</v>
      </c>
      <c r="G275" s="184" t="s">
        <v>249</v>
      </c>
      <c r="H275" s="185">
        <v>1.68</v>
      </c>
      <c r="I275" s="257"/>
      <c r="J275" s="186">
        <f>ROUND(I275*H275,2)</f>
        <v>0</v>
      </c>
      <c r="K275" s="183" t="s">
        <v>239</v>
      </c>
      <c r="L275" s="37"/>
      <c r="M275" s="187" t="s">
        <v>1</v>
      </c>
      <c r="N275" s="188" t="s">
        <v>36</v>
      </c>
      <c r="O275" s="189">
        <v>0.26</v>
      </c>
      <c r="P275" s="189">
        <f>O275*H275</f>
        <v>0.43680000000000002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U275" s="32"/>
      <c r="V275" s="267"/>
      <c r="W275" s="267"/>
      <c r="X275" s="267"/>
      <c r="Y275" s="267"/>
      <c r="Z275" s="267"/>
      <c r="AA275" s="267"/>
      <c r="AB275" s="267"/>
      <c r="AC275" s="32"/>
      <c r="AD275" s="32"/>
      <c r="AE275" s="32"/>
      <c r="AR275" s="191" t="s">
        <v>146</v>
      </c>
      <c r="AT275" s="191" t="s">
        <v>142</v>
      </c>
      <c r="AU275" s="191" t="s">
        <v>81</v>
      </c>
      <c r="AY275" s="18" t="s">
        <v>141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8" t="s">
        <v>79</v>
      </c>
      <c r="BK275" s="192">
        <f>ROUND(I275*H275,2)</f>
        <v>0</v>
      </c>
      <c r="BL275" s="18" t="s">
        <v>146</v>
      </c>
      <c r="BM275" s="191" t="s">
        <v>519</v>
      </c>
    </row>
    <row r="276" spans="1:65" s="2" customFormat="1" ht="16.5" customHeight="1">
      <c r="A276" s="32"/>
      <c r="B276" s="33"/>
      <c r="C276" s="181" t="s">
        <v>520</v>
      </c>
      <c r="D276" s="181" t="s">
        <v>142</v>
      </c>
      <c r="E276" s="182" t="s">
        <v>521</v>
      </c>
      <c r="F276" s="183" t="s">
        <v>522</v>
      </c>
      <c r="G276" s="184" t="s">
        <v>313</v>
      </c>
      <c r="H276" s="185">
        <v>3.36</v>
      </c>
      <c r="I276" s="257"/>
      <c r="J276" s="186">
        <f>ROUND(I276*H276,2)</f>
        <v>0</v>
      </c>
      <c r="K276" s="183" t="s">
        <v>239</v>
      </c>
      <c r="L276" s="37"/>
      <c r="M276" s="187" t="s">
        <v>1</v>
      </c>
      <c r="N276" s="188" t="s">
        <v>36</v>
      </c>
      <c r="O276" s="189">
        <v>2.5129999999999999</v>
      </c>
      <c r="P276" s="189">
        <f>O276*H276</f>
        <v>8.4436799999999987</v>
      </c>
      <c r="Q276" s="189">
        <v>2.4533700000000001</v>
      </c>
      <c r="R276" s="189">
        <f>Q276*H276</f>
        <v>8.2433232000000007</v>
      </c>
      <c r="S276" s="189">
        <v>0</v>
      </c>
      <c r="T276" s="190">
        <f>S276*H276</f>
        <v>0</v>
      </c>
      <c r="U276" s="32"/>
      <c r="V276" s="267"/>
      <c r="W276" s="267"/>
      <c r="X276" s="267"/>
      <c r="Y276" s="267"/>
      <c r="Z276" s="267"/>
      <c r="AA276" s="267"/>
      <c r="AB276" s="267"/>
      <c r="AC276" s="32"/>
      <c r="AD276" s="32"/>
      <c r="AE276" s="32"/>
      <c r="AR276" s="191" t="s">
        <v>146</v>
      </c>
      <c r="AT276" s="191" t="s">
        <v>142</v>
      </c>
      <c r="AU276" s="191" t="s">
        <v>81</v>
      </c>
      <c r="AY276" s="18" t="s">
        <v>141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8" t="s">
        <v>79</v>
      </c>
      <c r="BK276" s="192">
        <f>ROUND(I276*H276,2)</f>
        <v>0</v>
      </c>
      <c r="BL276" s="18" t="s">
        <v>146</v>
      </c>
      <c r="BM276" s="191" t="s">
        <v>523</v>
      </c>
    </row>
    <row r="277" spans="1:65" s="14" customFormat="1">
      <c r="B277" s="203"/>
      <c r="C277" s="204"/>
      <c r="D277" s="195" t="s">
        <v>147</v>
      </c>
      <c r="E277" s="205" t="s">
        <v>1</v>
      </c>
      <c r="F277" s="206" t="s">
        <v>524</v>
      </c>
      <c r="G277" s="204"/>
      <c r="H277" s="207">
        <v>3.36</v>
      </c>
      <c r="I277" s="204"/>
      <c r="J277" s="204"/>
      <c r="K277" s="204"/>
      <c r="L277" s="208"/>
      <c r="M277" s="209"/>
      <c r="N277" s="210"/>
      <c r="O277" s="210"/>
      <c r="P277" s="210"/>
      <c r="Q277" s="210"/>
      <c r="R277" s="210"/>
      <c r="S277" s="210"/>
      <c r="T277" s="211"/>
      <c r="V277" s="268"/>
      <c r="W277" s="268"/>
      <c r="X277" s="268"/>
      <c r="Y277" s="268"/>
      <c r="Z277" s="268"/>
      <c r="AA277" s="268"/>
      <c r="AB277" s="268"/>
      <c r="AT277" s="212" t="s">
        <v>147</v>
      </c>
      <c r="AU277" s="212" t="s">
        <v>81</v>
      </c>
      <c r="AV277" s="14" t="s">
        <v>81</v>
      </c>
      <c r="AW277" s="14" t="s">
        <v>26</v>
      </c>
      <c r="AX277" s="14" t="s">
        <v>79</v>
      </c>
      <c r="AY277" s="212" t="s">
        <v>141</v>
      </c>
    </row>
    <row r="278" spans="1:65" s="2" customFormat="1" ht="21.75" customHeight="1">
      <c r="A278" s="32"/>
      <c r="B278" s="33"/>
      <c r="C278" s="181" t="s">
        <v>525</v>
      </c>
      <c r="D278" s="181" t="s">
        <v>142</v>
      </c>
      <c r="E278" s="182" t="s">
        <v>526</v>
      </c>
      <c r="F278" s="183" t="s">
        <v>527</v>
      </c>
      <c r="G278" s="184" t="s">
        <v>338</v>
      </c>
      <c r="H278" s="185">
        <v>0.40300000000000002</v>
      </c>
      <c r="I278" s="257"/>
      <c r="J278" s="186">
        <f>ROUND(I278*H278,2)</f>
        <v>0</v>
      </c>
      <c r="K278" s="183" t="s">
        <v>239</v>
      </c>
      <c r="L278" s="37"/>
      <c r="M278" s="187" t="s">
        <v>1</v>
      </c>
      <c r="N278" s="188" t="s">
        <v>36</v>
      </c>
      <c r="O278" s="189">
        <v>52.156999999999996</v>
      </c>
      <c r="P278" s="189">
        <f>O278*H278</f>
        <v>21.019271</v>
      </c>
      <c r="Q278" s="189">
        <v>1.04887</v>
      </c>
      <c r="R278" s="189">
        <f>Q278*H278</f>
        <v>0.42269461000000003</v>
      </c>
      <c r="S278" s="189">
        <v>0</v>
      </c>
      <c r="T278" s="190">
        <f>S278*H278</f>
        <v>0</v>
      </c>
      <c r="U278" s="32"/>
      <c r="V278" s="267"/>
      <c r="W278" s="267"/>
      <c r="X278" s="267"/>
      <c r="Y278" s="267"/>
      <c r="Z278" s="267"/>
      <c r="AA278" s="267"/>
      <c r="AB278" s="267"/>
      <c r="AC278" s="32"/>
      <c r="AD278" s="32"/>
      <c r="AE278" s="32"/>
      <c r="AR278" s="191" t="s">
        <v>146</v>
      </c>
      <c r="AT278" s="191" t="s">
        <v>142</v>
      </c>
      <c r="AU278" s="191" t="s">
        <v>81</v>
      </c>
      <c r="AY278" s="18" t="s">
        <v>141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8" t="s">
        <v>79</v>
      </c>
      <c r="BK278" s="192">
        <f>ROUND(I278*H278,2)</f>
        <v>0</v>
      </c>
      <c r="BL278" s="18" t="s">
        <v>146</v>
      </c>
      <c r="BM278" s="191" t="s">
        <v>528</v>
      </c>
    </row>
    <row r="279" spans="1:65" s="14" customFormat="1">
      <c r="B279" s="203"/>
      <c r="C279" s="204"/>
      <c r="D279" s="195" t="s">
        <v>147</v>
      </c>
      <c r="E279" s="205" t="s">
        <v>1</v>
      </c>
      <c r="F279" s="206" t="s">
        <v>529</v>
      </c>
      <c r="G279" s="204"/>
      <c r="H279" s="207">
        <v>0.40300000000000002</v>
      </c>
      <c r="I279" s="204"/>
      <c r="J279" s="204"/>
      <c r="K279" s="204"/>
      <c r="L279" s="208"/>
      <c r="M279" s="209"/>
      <c r="N279" s="210"/>
      <c r="O279" s="210"/>
      <c r="P279" s="210"/>
      <c r="Q279" s="210"/>
      <c r="R279" s="210"/>
      <c r="S279" s="210"/>
      <c r="T279" s="211"/>
      <c r="V279" s="268"/>
      <c r="W279" s="268"/>
      <c r="X279" s="268"/>
      <c r="Y279" s="268"/>
      <c r="Z279" s="268"/>
      <c r="AA279" s="268"/>
      <c r="AB279" s="268"/>
      <c r="AT279" s="212" t="s">
        <v>147</v>
      </c>
      <c r="AU279" s="212" t="s">
        <v>81</v>
      </c>
      <c r="AV279" s="14" t="s">
        <v>81</v>
      </c>
      <c r="AW279" s="14" t="s">
        <v>26</v>
      </c>
      <c r="AX279" s="14" t="s">
        <v>79</v>
      </c>
      <c r="AY279" s="212" t="s">
        <v>141</v>
      </c>
    </row>
    <row r="280" spans="1:65" s="2" customFormat="1" ht="21.75" customHeight="1">
      <c r="A280" s="32"/>
      <c r="B280" s="33"/>
      <c r="C280" s="181" t="s">
        <v>530</v>
      </c>
      <c r="D280" s="181" t="s">
        <v>142</v>
      </c>
      <c r="E280" s="182" t="s">
        <v>531</v>
      </c>
      <c r="F280" s="183" t="s">
        <v>532</v>
      </c>
      <c r="G280" s="184" t="s">
        <v>249</v>
      </c>
      <c r="H280" s="185">
        <v>6.5</v>
      </c>
      <c r="I280" s="257"/>
      <c r="J280" s="186">
        <f>ROUND(I280*H280,2)</f>
        <v>0</v>
      </c>
      <c r="K280" s="183" t="s">
        <v>239</v>
      </c>
      <c r="L280" s="37"/>
      <c r="M280" s="187" t="s">
        <v>1</v>
      </c>
      <c r="N280" s="188" t="s">
        <v>36</v>
      </c>
      <c r="O280" s="189">
        <v>1.3420000000000001</v>
      </c>
      <c r="P280" s="189">
        <f>O280*H280</f>
        <v>8.7230000000000008</v>
      </c>
      <c r="Q280" s="189">
        <v>1.282E-2</v>
      </c>
      <c r="R280" s="189">
        <f>Q280*H280</f>
        <v>8.3330000000000001E-2</v>
      </c>
      <c r="S280" s="189">
        <v>0</v>
      </c>
      <c r="T280" s="190">
        <f>S280*H280</f>
        <v>0</v>
      </c>
      <c r="U280" s="32"/>
      <c r="V280" s="267"/>
      <c r="W280" s="267"/>
      <c r="X280" s="267"/>
      <c r="Y280" s="267"/>
      <c r="Z280" s="267"/>
      <c r="AA280" s="267"/>
      <c r="AB280" s="267"/>
      <c r="AC280" s="32"/>
      <c r="AD280" s="32"/>
      <c r="AE280" s="32"/>
      <c r="AR280" s="191" t="s">
        <v>146</v>
      </c>
      <c r="AT280" s="191" t="s">
        <v>142</v>
      </c>
      <c r="AU280" s="191" t="s">
        <v>81</v>
      </c>
      <c r="AY280" s="18" t="s">
        <v>141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8" t="s">
        <v>79</v>
      </c>
      <c r="BK280" s="192">
        <f>ROUND(I280*H280,2)</f>
        <v>0</v>
      </c>
      <c r="BL280" s="18" t="s">
        <v>146</v>
      </c>
      <c r="BM280" s="191" t="s">
        <v>533</v>
      </c>
    </row>
    <row r="281" spans="1:65" s="13" customFormat="1">
      <c r="B281" s="193"/>
      <c r="C281" s="194"/>
      <c r="D281" s="195" t="s">
        <v>147</v>
      </c>
      <c r="E281" s="196" t="s">
        <v>1</v>
      </c>
      <c r="F281" s="197" t="s">
        <v>534</v>
      </c>
      <c r="G281" s="194"/>
      <c r="H281" s="196" t="s">
        <v>1</v>
      </c>
      <c r="I281" s="194"/>
      <c r="J281" s="194"/>
      <c r="K281" s="194"/>
      <c r="L281" s="198"/>
      <c r="M281" s="199"/>
      <c r="N281" s="200"/>
      <c r="O281" s="200"/>
      <c r="P281" s="200"/>
      <c r="Q281" s="200"/>
      <c r="R281" s="200"/>
      <c r="S281" s="200"/>
      <c r="T281" s="201"/>
      <c r="V281" s="264"/>
      <c r="W281" s="264"/>
      <c r="X281" s="264"/>
      <c r="Y281" s="264"/>
      <c r="Z281" s="264"/>
      <c r="AA281" s="264"/>
      <c r="AB281" s="264"/>
      <c r="AT281" s="202" t="s">
        <v>147</v>
      </c>
      <c r="AU281" s="202" t="s">
        <v>81</v>
      </c>
      <c r="AV281" s="13" t="s">
        <v>79</v>
      </c>
      <c r="AW281" s="13" t="s">
        <v>26</v>
      </c>
      <c r="AX281" s="13" t="s">
        <v>71</v>
      </c>
      <c r="AY281" s="202" t="s">
        <v>141</v>
      </c>
    </row>
    <row r="282" spans="1:65" s="14" customFormat="1">
      <c r="B282" s="203"/>
      <c r="C282" s="204"/>
      <c r="D282" s="195" t="s">
        <v>147</v>
      </c>
      <c r="E282" s="205" t="s">
        <v>1</v>
      </c>
      <c r="F282" s="206" t="s">
        <v>535</v>
      </c>
      <c r="G282" s="204"/>
      <c r="H282" s="207">
        <v>6.5</v>
      </c>
      <c r="I282" s="204"/>
      <c r="J282" s="204"/>
      <c r="K282" s="204"/>
      <c r="L282" s="208"/>
      <c r="M282" s="209"/>
      <c r="N282" s="210"/>
      <c r="O282" s="210"/>
      <c r="P282" s="210"/>
      <c r="Q282" s="210"/>
      <c r="R282" s="210"/>
      <c r="S282" s="210"/>
      <c r="T282" s="211"/>
      <c r="V282" s="268"/>
      <c r="W282" s="268"/>
      <c r="X282" s="268"/>
      <c r="Y282" s="268"/>
      <c r="Z282" s="268"/>
      <c r="AA282" s="268"/>
      <c r="AB282" s="268"/>
      <c r="AT282" s="212" t="s">
        <v>147</v>
      </c>
      <c r="AU282" s="212" t="s">
        <v>81</v>
      </c>
      <c r="AV282" s="14" t="s">
        <v>81</v>
      </c>
      <c r="AW282" s="14" t="s">
        <v>26</v>
      </c>
      <c r="AX282" s="14" t="s">
        <v>79</v>
      </c>
      <c r="AY282" s="212" t="s">
        <v>141</v>
      </c>
    </row>
    <row r="283" spans="1:65" s="2" customFormat="1" ht="21.75" customHeight="1">
      <c r="A283" s="32"/>
      <c r="B283" s="33"/>
      <c r="C283" s="181" t="s">
        <v>536</v>
      </c>
      <c r="D283" s="181" t="s">
        <v>142</v>
      </c>
      <c r="E283" s="182" t="s">
        <v>537</v>
      </c>
      <c r="F283" s="183" t="s">
        <v>538</v>
      </c>
      <c r="G283" s="184" t="s">
        <v>249</v>
      </c>
      <c r="H283" s="185">
        <v>6.5</v>
      </c>
      <c r="I283" s="257"/>
      <c r="J283" s="186">
        <f>ROUND(I283*H283,2)</f>
        <v>0</v>
      </c>
      <c r="K283" s="183" t="s">
        <v>239</v>
      </c>
      <c r="L283" s="37"/>
      <c r="M283" s="187" t="s">
        <v>1</v>
      </c>
      <c r="N283" s="188" t="s">
        <v>36</v>
      </c>
      <c r="O283" s="189">
        <v>0.33800000000000002</v>
      </c>
      <c r="P283" s="189">
        <f>O283*H283</f>
        <v>2.1970000000000001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2"/>
      <c r="V283" s="267"/>
      <c r="W283" s="267"/>
      <c r="X283" s="267"/>
      <c r="Y283" s="267"/>
      <c r="Z283" s="267"/>
      <c r="AA283" s="267"/>
      <c r="AB283" s="267"/>
      <c r="AC283" s="32"/>
      <c r="AD283" s="32"/>
      <c r="AE283" s="32"/>
      <c r="AR283" s="191" t="s">
        <v>146</v>
      </c>
      <c r="AT283" s="191" t="s">
        <v>142</v>
      </c>
      <c r="AU283" s="191" t="s">
        <v>81</v>
      </c>
      <c r="AY283" s="18" t="s">
        <v>141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8" t="s">
        <v>79</v>
      </c>
      <c r="BK283" s="192">
        <f>ROUND(I283*H283,2)</f>
        <v>0</v>
      </c>
      <c r="BL283" s="18" t="s">
        <v>146</v>
      </c>
      <c r="BM283" s="191" t="s">
        <v>539</v>
      </c>
    </row>
    <row r="284" spans="1:65" s="2" customFormat="1" ht="21.75" customHeight="1">
      <c r="A284" s="32"/>
      <c r="B284" s="33"/>
      <c r="C284" s="181" t="s">
        <v>540</v>
      </c>
      <c r="D284" s="181" t="s">
        <v>142</v>
      </c>
      <c r="E284" s="182" t="s">
        <v>541</v>
      </c>
      <c r="F284" s="183" t="s">
        <v>542</v>
      </c>
      <c r="G284" s="184" t="s">
        <v>238</v>
      </c>
      <c r="H284" s="185">
        <v>22.8</v>
      </c>
      <c r="I284" s="257"/>
      <c r="J284" s="186">
        <f>ROUND(I284*H284,2)</f>
        <v>0</v>
      </c>
      <c r="K284" s="183" t="s">
        <v>239</v>
      </c>
      <c r="L284" s="37"/>
      <c r="M284" s="187" t="s">
        <v>1</v>
      </c>
      <c r="N284" s="188" t="s">
        <v>36</v>
      </c>
      <c r="O284" s="189">
        <v>0.379</v>
      </c>
      <c r="P284" s="189">
        <f>O284*H284</f>
        <v>8.6411999999999995</v>
      </c>
      <c r="Q284" s="189">
        <v>0.11046</v>
      </c>
      <c r="R284" s="189">
        <f>Q284*H284</f>
        <v>2.5184880000000001</v>
      </c>
      <c r="S284" s="189">
        <v>0</v>
      </c>
      <c r="T284" s="190">
        <f>S284*H284</f>
        <v>0</v>
      </c>
      <c r="U284" s="32"/>
      <c r="V284" s="267"/>
      <c r="W284" s="267"/>
      <c r="X284" s="267"/>
      <c r="Y284" s="267"/>
      <c r="Z284" s="267"/>
      <c r="AA284" s="267"/>
      <c r="AB284" s="267"/>
      <c r="AC284" s="32"/>
      <c r="AD284" s="32"/>
      <c r="AE284" s="32"/>
      <c r="AR284" s="191" t="s">
        <v>146</v>
      </c>
      <c r="AT284" s="191" t="s">
        <v>142</v>
      </c>
      <c r="AU284" s="191" t="s">
        <v>81</v>
      </c>
      <c r="AY284" s="18" t="s">
        <v>141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8" t="s">
        <v>79</v>
      </c>
      <c r="BK284" s="192">
        <f>ROUND(I284*H284,2)</f>
        <v>0</v>
      </c>
      <c r="BL284" s="18" t="s">
        <v>146</v>
      </c>
      <c r="BM284" s="191" t="s">
        <v>543</v>
      </c>
    </row>
    <row r="285" spans="1:65" s="14" customFormat="1">
      <c r="B285" s="203"/>
      <c r="C285" s="204"/>
      <c r="D285" s="195" t="s">
        <v>147</v>
      </c>
      <c r="E285" s="205" t="s">
        <v>1</v>
      </c>
      <c r="F285" s="206" t="s">
        <v>544</v>
      </c>
      <c r="G285" s="204"/>
      <c r="H285" s="207">
        <v>22.8</v>
      </c>
      <c r="I285" s="204"/>
      <c r="J285" s="204"/>
      <c r="K285" s="204"/>
      <c r="L285" s="208"/>
      <c r="M285" s="209"/>
      <c r="N285" s="210"/>
      <c r="O285" s="210"/>
      <c r="P285" s="210"/>
      <c r="Q285" s="210"/>
      <c r="R285" s="210"/>
      <c r="S285" s="210"/>
      <c r="T285" s="211"/>
      <c r="V285" s="268"/>
      <c r="W285" s="268"/>
      <c r="X285" s="268"/>
      <c r="Y285" s="268"/>
      <c r="Z285" s="268"/>
      <c r="AA285" s="268"/>
      <c r="AB285" s="268"/>
      <c r="AT285" s="212" t="s">
        <v>147</v>
      </c>
      <c r="AU285" s="212" t="s">
        <v>81</v>
      </c>
      <c r="AV285" s="14" t="s">
        <v>81</v>
      </c>
      <c r="AW285" s="14" t="s">
        <v>26</v>
      </c>
      <c r="AX285" s="14" t="s">
        <v>79</v>
      </c>
      <c r="AY285" s="212" t="s">
        <v>141</v>
      </c>
    </row>
    <row r="286" spans="1:65" s="2" customFormat="1" ht="16.5" customHeight="1">
      <c r="A286" s="32"/>
      <c r="B286" s="33"/>
      <c r="C286" s="181" t="s">
        <v>545</v>
      </c>
      <c r="D286" s="181" t="s">
        <v>142</v>
      </c>
      <c r="E286" s="182" t="s">
        <v>546</v>
      </c>
      <c r="F286" s="183" t="s">
        <v>547</v>
      </c>
      <c r="G286" s="184" t="s">
        <v>249</v>
      </c>
      <c r="H286" s="185">
        <v>8.1039999999999992</v>
      </c>
      <c r="I286" s="257"/>
      <c r="J286" s="186">
        <f>ROUND(I286*H286,2)</f>
        <v>0</v>
      </c>
      <c r="K286" s="183" t="s">
        <v>239</v>
      </c>
      <c r="L286" s="37"/>
      <c r="M286" s="187" t="s">
        <v>1</v>
      </c>
      <c r="N286" s="188" t="s">
        <v>36</v>
      </c>
      <c r="O286" s="189">
        <v>0.83899999999999997</v>
      </c>
      <c r="P286" s="189">
        <f>O286*H286</f>
        <v>6.7992559999999989</v>
      </c>
      <c r="Q286" s="189">
        <v>6.5799999999999999E-3</v>
      </c>
      <c r="R286" s="189">
        <f>Q286*H286</f>
        <v>5.3324319999999995E-2</v>
      </c>
      <c r="S286" s="189">
        <v>0</v>
      </c>
      <c r="T286" s="190">
        <f>S286*H286</f>
        <v>0</v>
      </c>
      <c r="U286" s="32"/>
      <c r="V286" s="267"/>
      <c r="W286" s="267"/>
      <c r="X286" s="267"/>
      <c r="Y286" s="267"/>
      <c r="Z286" s="267"/>
      <c r="AA286" s="267"/>
      <c r="AB286" s="267"/>
      <c r="AC286" s="32"/>
      <c r="AD286" s="32"/>
      <c r="AE286" s="32"/>
      <c r="AR286" s="191" t="s">
        <v>146</v>
      </c>
      <c r="AT286" s="191" t="s">
        <v>142</v>
      </c>
      <c r="AU286" s="191" t="s">
        <v>81</v>
      </c>
      <c r="AY286" s="18" t="s">
        <v>141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8" t="s">
        <v>79</v>
      </c>
      <c r="BK286" s="192">
        <f>ROUND(I286*H286,2)</f>
        <v>0</v>
      </c>
      <c r="BL286" s="18" t="s">
        <v>146</v>
      </c>
      <c r="BM286" s="191" t="s">
        <v>548</v>
      </c>
    </row>
    <row r="287" spans="1:65" s="14" customFormat="1">
      <c r="B287" s="203"/>
      <c r="C287" s="204"/>
      <c r="D287" s="195" t="s">
        <v>147</v>
      </c>
      <c r="E287" s="205" t="s">
        <v>1</v>
      </c>
      <c r="F287" s="206" t="s">
        <v>549</v>
      </c>
      <c r="G287" s="204"/>
      <c r="H287" s="207">
        <v>4.1040000000000001</v>
      </c>
      <c r="I287" s="204"/>
      <c r="J287" s="204"/>
      <c r="K287" s="204"/>
      <c r="L287" s="208"/>
      <c r="M287" s="209"/>
      <c r="N287" s="210"/>
      <c r="O287" s="210"/>
      <c r="P287" s="210"/>
      <c r="Q287" s="210"/>
      <c r="R287" s="210"/>
      <c r="S287" s="210"/>
      <c r="T287" s="211"/>
      <c r="V287" s="268"/>
      <c r="W287" s="268"/>
      <c r="X287" s="268"/>
      <c r="Y287" s="268"/>
      <c r="Z287" s="268"/>
      <c r="AA287" s="268"/>
      <c r="AB287" s="268"/>
      <c r="AT287" s="212" t="s">
        <v>147</v>
      </c>
      <c r="AU287" s="212" t="s">
        <v>81</v>
      </c>
      <c r="AV287" s="14" t="s">
        <v>81</v>
      </c>
      <c r="AW287" s="14" t="s">
        <v>26</v>
      </c>
      <c r="AX287" s="14" t="s">
        <v>71</v>
      </c>
      <c r="AY287" s="212" t="s">
        <v>141</v>
      </c>
    </row>
    <row r="288" spans="1:65" s="14" customFormat="1">
      <c r="B288" s="203"/>
      <c r="C288" s="204"/>
      <c r="D288" s="195" t="s">
        <v>147</v>
      </c>
      <c r="E288" s="205" t="s">
        <v>1</v>
      </c>
      <c r="F288" s="206" t="s">
        <v>550</v>
      </c>
      <c r="G288" s="204"/>
      <c r="H288" s="207">
        <v>4</v>
      </c>
      <c r="I288" s="204"/>
      <c r="J288" s="204"/>
      <c r="K288" s="204"/>
      <c r="L288" s="208"/>
      <c r="M288" s="209"/>
      <c r="N288" s="210"/>
      <c r="O288" s="210"/>
      <c r="P288" s="210"/>
      <c r="Q288" s="210"/>
      <c r="R288" s="210"/>
      <c r="S288" s="210"/>
      <c r="T288" s="211"/>
      <c r="V288" s="268"/>
      <c r="W288" s="268"/>
      <c r="X288" s="268"/>
      <c r="Y288" s="268"/>
      <c r="Z288" s="268"/>
      <c r="AA288" s="268"/>
      <c r="AB288" s="268"/>
      <c r="AT288" s="212" t="s">
        <v>147</v>
      </c>
      <c r="AU288" s="212" t="s">
        <v>81</v>
      </c>
      <c r="AV288" s="14" t="s">
        <v>81</v>
      </c>
      <c r="AW288" s="14" t="s">
        <v>26</v>
      </c>
      <c r="AX288" s="14" t="s">
        <v>71</v>
      </c>
      <c r="AY288" s="212" t="s">
        <v>141</v>
      </c>
    </row>
    <row r="289" spans="1:65" s="15" customFormat="1">
      <c r="B289" s="219"/>
      <c r="C289" s="220"/>
      <c r="D289" s="195" t="s">
        <v>147</v>
      </c>
      <c r="E289" s="221" t="s">
        <v>1</v>
      </c>
      <c r="F289" s="222" t="s">
        <v>254</v>
      </c>
      <c r="G289" s="220"/>
      <c r="H289" s="223">
        <v>8.1039999999999992</v>
      </c>
      <c r="I289" s="220"/>
      <c r="J289" s="220"/>
      <c r="K289" s="220"/>
      <c r="L289" s="224"/>
      <c r="M289" s="225"/>
      <c r="N289" s="226"/>
      <c r="O289" s="226"/>
      <c r="P289" s="226"/>
      <c r="Q289" s="226"/>
      <c r="R289" s="226"/>
      <c r="S289" s="226"/>
      <c r="T289" s="227"/>
      <c r="V289" s="269"/>
      <c r="W289" s="269"/>
      <c r="X289" s="269"/>
      <c r="Y289" s="269"/>
      <c r="Z289" s="269"/>
      <c r="AA289" s="269"/>
      <c r="AB289" s="269"/>
      <c r="AT289" s="228" t="s">
        <v>147</v>
      </c>
      <c r="AU289" s="228" t="s">
        <v>81</v>
      </c>
      <c r="AV289" s="15" t="s">
        <v>146</v>
      </c>
      <c r="AW289" s="15" t="s">
        <v>26</v>
      </c>
      <c r="AX289" s="15" t="s">
        <v>79</v>
      </c>
      <c r="AY289" s="228" t="s">
        <v>141</v>
      </c>
    </row>
    <row r="290" spans="1:65" s="2" customFormat="1" ht="16.5" customHeight="1">
      <c r="A290" s="32"/>
      <c r="B290" s="33"/>
      <c r="C290" s="181" t="s">
        <v>551</v>
      </c>
      <c r="D290" s="181" t="s">
        <v>142</v>
      </c>
      <c r="E290" s="182" t="s">
        <v>552</v>
      </c>
      <c r="F290" s="183" t="s">
        <v>553</v>
      </c>
      <c r="G290" s="184" t="s">
        <v>249</v>
      </c>
      <c r="H290" s="185">
        <v>8.1039999999999992</v>
      </c>
      <c r="I290" s="257"/>
      <c r="J290" s="186">
        <f>ROUND(I290*H290,2)</f>
        <v>0</v>
      </c>
      <c r="K290" s="183" t="s">
        <v>239</v>
      </c>
      <c r="L290" s="37"/>
      <c r="M290" s="187" t="s">
        <v>1</v>
      </c>
      <c r="N290" s="188" t="s">
        <v>36</v>
      </c>
      <c r="O290" s="189">
        <v>0.26</v>
      </c>
      <c r="P290" s="189">
        <f>O290*H290</f>
        <v>2.10704</v>
      </c>
      <c r="Q290" s="189">
        <v>0</v>
      </c>
      <c r="R290" s="189">
        <f>Q290*H290</f>
        <v>0</v>
      </c>
      <c r="S290" s="189">
        <v>0</v>
      </c>
      <c r="T290" s="190">
        <f>S290*H290</f>
        <v>0</v>
      </c>
      <c r="U290" s="32"/>
      <c r="V290" s="267"/>
      <c r="W290" s="267"/>
      <c r="X290" s="267"/>
      <c r="Y290" s="267"/>
      <c r="Z290" s="267"/>
      <c r="AA290" s="267"/>
      <c r="AB290" s="267"/>
      <c r="AC290" s="32"/>
      <c r="AD290" s="32"/>
      <c r="AE290" s="32"/>
      <c r="AR290" s="191" t="s">
        <v>146</v>
      </c>
      <c r="AT290" s="191" t="s">
        <v>142</v>
      </c>
      <c r="AU290" s="191" t="s">
        <v>81</v>
      </c>
      <c r="AY290" s="18" t="s">
        <v>141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8" t="s">
        <v>79</v>
      </c>
      <c r="BK290" s="192">
        <f>ROUND(I290*H290,2)</f>
        <v>0</v>
      </c>
      <c r="BL290" s="18" t="s">
        <v>146</v>
      </c>
      <c r="BM290" s="191" t="s">
        <v>554</v>
      </c>
    </row>
    <row r="291" spans="1:65" s="12" customFormat="1" ht="22.9" customHeight="1">
      <c r="B291" s="168"/>
      <c r="C291" s="169"/>
      <c r="D291" s="170" t="s">
        <v>70</v>
      </c>
      <c r="E291" s="213" t="s">
        <v>156</v>
      </c>
      <c r="F291" s="213" t="s">
        <v>555</v>
      </c>
      <c r="G291" s="169"/>
      <c r="H291" s="169"/>
      <c r="I291" s="169"/>
      <c r="J291" s="214">
        <f>BK291</f>
        <v>0</v>
      </c>
      <c r="K291" s="169"/>
      <c r="L291" s="173"/>
      <c r="M291" s="174"/>
      <c r="N291" s="175"/>
      <c r="O291" s="175"/>
      <c r="P291" s="176">
        <f>SUM(P292:P548)</f>
        <v>1595.3575910000002</v>
      </c>
      <c r="Q291" s="175"/>
      <c r="R291" s="176">
        <f>SUM(R292:R548)</f>
        <v>86.070080440000012</v>
      </c>
      <c r="S291" s="175"/>
      <c r="T291" s="177">
        <f>SUM(T292:T548)</f>
        <v>0</v>
      </c>
      <c r="V291" s="261"/>
      <c r="W291" s="261"/>
      <c r="X291" s="261"/>
      <c r="Y291" s="261"/>
      <c r="Z291" s="261"/>
      <c r="AA291" s="261"/>
      <c r="AB291" s="261"/>
      <c r="AR291" s="178" t="s">
        <v>79</v>
      </c>
      <c r="AT291" s="179" t="s">
        <v>70</v>
      </c>
      <c r="AU291" s="179" t="s">
        <v>79</v>
      </c>
      <c r="AY291" s="178" t="s">
        <v>141</v>
      </c>
      <c r="BK291" s="180">
        <f>SUM(BK292:BK548)</f>
        <v>0</v>
      </c>
    </row>
    <row r="292" spans="1:65" s="2" customFormat="1" ht="21.75" customHeight="1">
      <c r="A292" s="32"/>
      <c r="B292" s="33"/>
      <c r="C292" s="181" t="s">
        <v>556</v>
      </c>
      <c r="D292" s="181" t="s">
        <v>142</v>
      </c>
      <c r="E292" s="182" t="s">
        <v>557</v>
      </c>
      <c r="F292" s="183" t="s">
        <v>558</v>
      </c>
      <c r="G292" s="184" t="s">
        <v>249</v>
      </c>
      <c r="H292" s="185">
        <v>419.8</v>
      </c>
      <c r="I292" s="257"/>
      <c r="J292" s="186">
        <f>ROUND(I292*H292,2)</f>
        <v>0</v>
      </c>
      <c r="K292" s="183" t="s">
        <v>239</v>
      </c>
      <c r="L292" s="37"/>
      <c r="M292" s="187" t="s">
        <v>1</v>
      </c>
      <c r="N292" s="188" t="s">
        <v>36</v>
      </c>
      <c r="O292" s="189">
        <v>0.35799999999999998</v>
      </c>
      <c r="P292" s="189">
        <f>O292*H292</f>
        <v>150.2884</v>
      </c>
      <c r="Q292" s="189">
        <v>3.0000000000000001E-3</v>
      </c>
      <c r="R292" s="189">
        <f>Q292*H292</f>
        <v>1.2594000000000001</v>
      </c>
      <c r="S292" s="189">
        <v>0</v>
      </c>
      <c r="T292" s="190">
        <f>S292*H292</f>
        <v>0</v>
      </c>
      <c r="U292" s="32"/>
      <c r="V292" s="267"/>
      <c r="W292" s="267"/>
      <c r="X292" s="267"/>
      <c r="Y292" s="267"/>
      <c r="Z292" s="267"/>
      <c r="AA292" s="267"/>
      <c r="AB292" s="267"/>
      <c r="AC292" s="32"/>
      <c r="AD292" s="32"/>
      <c r="AE292" s="32"/>
      <c r="AR292" s="191" t="s">
        <v>146</v>
      </c>
      <c r="AT292" s="191" t="s">
        <v>142</v>
      </c>
      <c r="AU292" s="191" t="s">
        <v>81</v>
      </c>
      <c r="AY292" s="18" t="s">
        <v>141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8" t="s">
        <v>79</v>
      </c>
      <c r="BK292" s="192">
        <f>ROUND(I292*H292,2)</f>
        <v>0</v>
      </c>
      <c r="BL292" s="18" t="s">
        <v>146</v>
      </c>
      <c r="BM292" s="191" t="s">
        <v>559</v>
      </c>
    </row>
    <row r="293" spans="1:65" s="13" customFormat="1">
      <c r="B293" s="193"/>
      <c r="C293" s="194"/>
      <c r="D293" s="195" t="s">
        <v>147</v>
      </c>
      <c r="E293" s="196" t="s">
        <v>1</v>
      </c>
      <c r="F293" s="197" t="s">
        <v>560</v>
      </c>
      <c r="G293" s="194"/>
      <c r="H293" s="196" t="s">
        <v>1</v>
      </c>
      <c r="I293" s="194"/>
      <c r="J293" s="194"/>
      <c r="K293" s="194"/>
      <c r="L293" s="198"/>
      <c r="M293" s="199"/>
      <c r="N293" s="200"/>
      <c r="O293" s="200"/>
      <c r="P293" s="200"/>
      <c r="Q293" s="200"/>
      <c r="R293" s="200"/>
      <c r="S293" s="200"/>
      <c r="T293" s="201"/>
      <c r="V293" s="264"/>
      <c r="W293" s="264"/>
      <c r="X293" s="264"/>
      <c r="Y293" s="264"/>
      <c r="Z293" s="264"/>
      <c r="AA293" s="264"/>
      <c r="AB293" s="264"/>
      <c r="AT293" s="202" t="s">
        <v>147</v>
      </c>
      <c r="AU293" s="202" t="s">
        <v>81</v>
      </c>
      <c r="AV293" s="13" t="s">
        <v>79</v>
      </c>
      <c r="AW293" s="13" t="s">
        <v>26</v>
      </c>
      <c r="AX293" s="13" t="s">
        <v>71</v>
      </c>
      <c r="AY293" s="202" t="s">
        <v>141</v>
      </c>
    </row>
    <row r="294" spans="1:65" s="14" customFormat="1" ht="22.5">
      <c r="B294" s="203"/>
      <c r="C294" s="204"/>
      <c r="D294" s="195" t="s">
        <v>147</v>
      </c>
      <c r="E294" s="205" t="s">
        <v>1</v>
      </c>
      <c r="F294" s="206" t="s">
        <v>561</v>
      </c>
      <c r="G294" s="204"/>
      <c r="H294" s="207">
        <v>419.8</v>
      </c>
      <c r="I294" s="204"/>
      <c r="J294" s="204"/>
      <c r="K294" s="204"/>
      <c r="L294" s="208"/>
      <c r="M294" s="209"/>
      <c r="N294" s="210"/>
      <c r="O294" s="210"/>
      <c r="P294" s="210"/>
      <c r="Q294" s="210"/>
      <c r="R294" s="210"/>
      <c r="S294" s="210"/>
      <c r="T294" s="211"/>
      <c r="V294" s="268"/>
      <c r="W294" s="268"/>
      <c r="X294" s="268"/>
      <c r="Y294" s="268"/>
      <c r="Z294" s="268"/>
      <c r="AA294" s="268"/>
      <c r="AB294" s="268"/>
      <c r="AT294" s="212" t="s">
        <v>147</v>
      </c>
      <c r="AU294" s="212" t="s">
        <v>81</v>
      </c>
      <c r="AV294" s="14" t="s">
        <v>81</v>
      </c>
      <c r="AW294" s="14" t="s">
        <v>26</v>
      </c>
      <c r="AX294" s="14" t="s">
        <v>79</v>
      </c>
      <c r="AY294" s="212" t="s">
        <v>141</v>
      </c>
    </row>
    <row r="295" spans="1:65" s="2" customFormat="1" ht="21.75" customHeight="1">
      <c r="A295" s="32"/>
      <c r="B295" s="33"/>
      <c r="C295" s="181" t="s">
        <v>562</v>
      </c>
      <c r="D295" s="181" t="s">
        <v>142</v>
      </c>
      <c r="E295" s="182" t="s">
        <v>563</v>
      </c>
      <c r="F295" s="183" t="s">
        <v>564</v>
      </c>
      <c r="G295" s="184" t="s">
        <v>249</v>
      </c>
      <c r="H295" s="185">
        <v>50</v>
      </c>
      <c r="I295" s="257"/>
      <c r="J295" s="186">
        <f>ROUND(I295*H295,2)</f>
        <v>0</v>
      </c>
      <c r="K295" s="183" t="s">
        <v>239</v>
      </c>
      <c r="L295" s="37"/>
      <c r="M295" s="187" t="s">
        <v>1</v>
      </c>
      <c r="N295" s="188" t="s">
        <v>36</v>
      </c>
      <c r="O295" s="189">
        <v>0.38</v>
      </c>
      <c r="P295" s="189">
        <f>O295*H295</f>
        <v>19</v>
      </c>
      <c r="Q295" s="189">
        <v>1.6899999999999998E-2</v>
      </c>
      <c r="R295" s="189">
        <f>Q295*H295</f>
        <v>0.84499999999999997</v>
      </c>
      <c r="S295" s="189">
        <v>0</v>
      </c>
      <c r="T295" s="190">
        <f>S295*H295</f>
        <v>0</v>
      </c>
      <c r="U295" s="32"/>
      <c r="V295" s="267"/>
      <c r="W295" s="267"/>
      <c r="X295" s="267"/>
      <c r="Y295" s="267"/>
      <c r="Z295" s="267"/>
      <c r="AA295" s="267"/>
      <c r="AB295" s="267"/>
      <c r="AC295" s="32"/>
      <c r="AD295" s="32"/>
      <c r="AE295" s="32"/>
      <c r="AR295" s="191" t="s">
        <v>146</v>
      </c>
      <c r="AT295" s="191" t="s">
        <v>142</v>
      </c>
      <c r="AU295" s="191" t="s">
        <v>81</v>
      </c>
      <c r="AY295" s="18" t="s">
        <v>141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8" t="s">
        <v>79</v>
      </c>
      <c r="BK295" s="192">
        <f>ROUND(I295*H295,2)</f>
        <v>0</v>
      </c>
      <c r="BL295" s="18" t="s">
        <v>146</v>
      </c>
      <c r="BM295" s="191" t="s">
        <v>565</v>
      </c>
    </row>
    <row r="296" spans="1:65" s="2" customFormat="1" ht="21.75" customHeight="1">
      <c r="A296" s="32"/>
      <c r="B296" s="33"/>
      <c r="C296" s="181" t="s">
        <v>566</v>
      </c>
      <c r="D296" s="181" t="s">
        <v>142</v>
      </c>
      <c r="E296" s="182" t="s">
        <v>567</v>
      </c>
      <c r="F296" s="183" t="s">
        <v>568</v>
      </c>
      <c r="G296" s="184" t="s">
        <v>249</v>
      </c>
      <c r="H296" s="185">
        <v>747.18</v>
      </c>
      <c r="I296" s="257"/>
      <c r="J296" s="186">
        <f>ROUND(I296*H296,2)</f>
        <v>0</v>
      </c>
      <c r="K296" s="183" t="s">
        <v>239</v>
      </c>
      <c r="L296" s="37"/>
      <c r="M296" s="187" t="s">
        <v>1</v>
      </c>
      <c r="N296" s="188" t="s">
        <v>36</v>
      </c>
      <c r="O296" s="189">
        <v>0.27200000000000002</v>
      </c>
      <c r="P296" s="189">
        <f>O296*H296</f>
        <v>203.23295999999999</v>
      </c>
      <c r="Q296" s="189">
        <v>3.0000000000000001E-3</v>
      </c>
      <c r="R296" s="189">
        <f>Q296*H296</f>
        <v>2.2415400000000001</v>
      </c>
      <c r="S296" s="189">
        <v>0</v>
      </c>
      <c r="T296" s="190">
        <f>S296*H296</f>
        <v>0</v>
      </c>
      <c r="U296" s="32"/>
      <c r="V296" s="267"/>
      <c r="W296" s="267"/>
      <c r="X296" s="267"/>
      <c r="Y296" s="267"/>
      <c r="Z296" s="267"/>
      <c r="AA296" s="267"/>
      <c r="AB296" s="267"/>
      <c r="AC296" s="32"/>
      <c r="AD296" s="32"/>
      <c r="AE296" s="32"/>
      <c r="AR296" s="191" t="s">
        <v>146</v>
      </c>
      <c r="AT296" s="191" t="s">
        <v>142</v>
      </c>
      <c r="AU296" s="191" t="s">
        <v>81</v>
      </c>
      <c r="AY296" s="18" t="s">
        <v>141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8" t="s">
        <v>79</v>
      </c>
      <c r="BK296" s="192">
        <f>ROUND(I296*H296,2)</f>
        <v>0</v>
      </c>
      <c r="BL296" s="18" t="s">
        <v>146</v>
      </c>
      <c r="BM296" s="191" t="s">
        <v>569</v>
      </c>
    </row>
    <row r="297" spans="1:65" s="14" customFormat="1" ht="22.5">
      <c r="B297" s="203"/>
      <c r="C297" s="204"/>
      <c r="D297" s="195" t="s">
        <v>147</v>
      </c>
      <c r="E297" s="205" t="s">
        <v>1</v>
      </c>
      <c r="F297" s="206" t="s">
        <v>570</v>
      </c>
      <c r="G297" s="204"/>
      <c r="H297" s="207">
        <v>451.5</v>
      </c>
      <c r="I297" s="204"/>
      <c r="J297" s="204"/>
      <c r="K297" s="204"/>
      <c r="L297" s="208"/>
      <c r="M297" s="209"/>
      <c r="N297" s="210"/>
      <c r="O297" s="210"/>
      <c r="P297" s="210"/>
      <c r="Q297" s="210"/>
      <c r="R297" s="210"/>
      <c r="S297" s="210"/>
      <c r="T297" s="211"/>
      <c r="V297" s="268"/>
      <c r="W297" s="268"/>
      <c r="X297" s="268"/>
      <c r="Y297" s="268"/>
      <c r="Z297" s="268"/>
      <c r="AA297" s="268"/>
      <c r="AB297" s="268"/>
      <c r="AT297" s="212" t="s">
        <v>147</v>
      </c>
      <c r="AU297" s="212" t="s">
        <v>81</v>
      </c>
      <c r="AV297" s="14" t="s">
        <v>81</v>
      </c>
      <c r="AW297" s="14" t="s">
        <v>26</v>
      </c>
      <c r="AX297" s="14" t="s">
        <v>71</v>
      </c>
      <c r="AY297" s="212" t="s">
        <v>141</v>
      </c>
    </row>
    <row r="298" spans="1:65" s="14" customFormat="1" ht="22.5">
      <c r="B298" s="203"/>
      <c r="C298" s="204"/>
      <c r="D298" s="195" t="s">
        <v>147</v>
      </c>
      <c r="E298" s="205" t="s">
        <v>1</v>
      </c>
      <c r="F298" s="206" t="s">
        <v>571</v>
      </c>
      <c r="G298" s="204"/>
      <c r="H298" s="207">
        <v>340.32</v>
      </c>
      <c r="I298" s="204"/>
      <c r="J298" s="204"/>
      <c r="K298" s="204"/>
      <c r="L298" s="208"/>
      <c r="M298" s="209"/>
      <c r="N298" s="210"/>
      <c r="O298" s="210"/>
      <c r="P298" s="210"/>
      <c r="Q298" s="210"/>
      <c r="R298" s="210"/>
      <c r="S298" s="210"/>
      <c r="T298" s="211"/>
      <c r="V298" s="268"/>
      <c r="W298" s="268"/>
      <c r="X298" s="268"/>
      <c r="Y298" s="268"/>
      <c r="Z298" s="268"/>
      <c r="AA298" s="268"/>
      <c r="AB298" s="268"/>
      <c r="AT298" s="212" t="s">
        <v>147</v>
      </c>
      <c r="AU298" s="212" t="s">
        <v>81</v>
      </c>
      <c r="AV298" s="14" t="s">
        <v>81</v>
      </c>
      <c r="AW298" s="14" t="s">
        <v>26</v>
      </c>
      <c r="AX298" s="14" t="s">
        <v>71</v>
      </c>
      <c r="AY298" s="212" t="s">
        <v>141</v>
      </c>
    </row>
    <row r="299" spans="1:65" s="14" customFormat="1">
      <c r="B299" s="203"/>
      <c r="C299" s="204"/>
      <c r="D299" s="195" t="s">
        <v>147</v>
      </c>
      <c r="E299" s="205" t="s">
        <v>1</v>
      </c>
      <c r="F299" s="206" t="s">
        <v>572</v>
      </c>
      <c r="G299" s="204"/>
      <c r="H299" s="207">
        <v>-44.64</v>
      </c>
      <c r="I299" s="204"/>
      <c r="J299" s="204"/>
      <c r="K299" s="204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147</v>
      </c>
      <c r="AU299" s="212" t="s">
        <v>81</v>
      </c>
      <c r="AV299" s="14" t="s">
        <v>81</v>
      </c>
      <c r="AW299" s="14" t="s">
        <v>26</v>
      </c>
      <c r="AX299" s="14" t="s">
        <v>71</v>
      </c>
      <c r="AY299" s="212" t="s">
        <v>141</v>
      </c>
    </row>
    <row r="300" spans="1:65" s="15" customFormat="1">
      <c r="B300" s="219"/>
      <c r="C300" s="220"/>
      <c r="D300" s="195" t="s">
        <v>147</v>
      </c>
      <c r="E300" s="221" t="s">
        <v>1</v>
      </c>
      <c r="F300" s="222" t="s">
        <v>254</v>
      </c>
      <c r="G300" s="220"/>
      <c r="H300" s="223">
        <v>747.18</v>
      </c>
      <c r="I300" s="220"/>
      <c r="J300" s="220"/>
      <c r="K300" s="220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147</v>
      </c>
      <c r="AU300" s="228" t="s">
        <v>81</v>
      </c>
      <c r="AV300" s="15" t="s">
        <v>146</v>
      </c>
      <c r="AW300" s="15" t="s">
        <v>26</v>
      </c>
      <c r="AX300" s="15" t="s">
        <v>79</v>
      </c>
      <c r="AY300" s="228" t="s">
        <v>141</v>
      </c>
    </row>
    <row r="301" spans="1:65" s="2" customFormat="1" ht="21.75" customHeight="1">
      <c r="A301" s="32"/>
      <c r="B301" s="33"/>
      <c r="C301" s="181" t="s">
        <v>573</v>
      </c>
      <c r="D301" s="181" t="s">
        <v>142</v>
      </c>
      <c r="E301" s="182" t="s">
        <v>574</v>
      </c>
      <c r="F301" s="183" t="s">
        <v>575</v>
      </c>
      <c r="G301" s="184" t="s">
        <v>249</v>
      </c>
      <c r="H301" s="185">
        <v>50</v>
      </c>
      <c r="I301" s="257"/>
      <c r="J301" s="186">
        <f>ROUND(I301*H301,2)</f>
        <v>0</v>
      </c>
      <c r="K301" s="183" t="s">
        <v>239</v>
      </c>
      <c r="L301" s="37"/>
      <c r="M301" s="187" t="s">
        <v>1</v>
      </c>
      <c r="N301" s="188" t="s">
        <v>36</v>
      </c>
      <c r="O301" s="189">
        <v>0.29699999999999999</v>
      </c>
      <c r="P301" s="189">
        <f>O301*H301</f>
        <v>14.85</v>
      </c>
      <c r="Q301" s="189">
        <v>1.5599999999999999E-2</v>
      </c>
      <c r="R301" s="189">
        <f>Q301*H301</f>
        <v>0.77999999999999992</v>
      </c>
      <c r="S301" s="189">
        <v>0</v>
      </c>
      <c r="T301" s="190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1" t="s">
        <v>146</v>
      </c>
      <c r="AT301" s="191" t="s">
        <v>142</v>
      </c>
      <c r="AU301" s="191" t="s">
        <v>81</v>
      </c>
      <c r="AY301" s="18" t="s">
        <v>141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8" t="s">
        <v>79</v>
      </c>
      <c r="BK301" s="192">
        <f>ROUND(I301*H301,2)</f>
        <v>0</v>
      </c>
      <c r="BL301" s="18" t="s">
        <v>146</v>
      </c>
      <c r="BM301" s="191" t="s">
        <v>576</v>
      </c>
    </row>
    <row r="302" spans="1:65" s="2" customFormat="1" ht="21.75" customHeight="1">
      <c r="A302" s="32"/>
      <c r="B302" s="33"/>
      <c r="C302" s="181" t="s">
        <v>577</v>
      </c>
      <c r="D302" s="181" t="s">
        <v>142</v>
      </c>
      <c r="E302" s="182" t="s">
        <v>578</v>
      </c>
      <c r="F302" s="183" t="s">
        <v>579</v>
      </c>
      <c r="G302" s="184" t="s">
        <v>249</v>
      </c>
      <c r="H302" s="185">
        <v>84.08</v>
      </c>
      <c r="I302" s="257"/>
      <c r="J302" s="186">
        <f>ROUND(I302*H302,2)</f>
        <v>0</v>
      </c>
      <c r="K302" s="183" t="s">
        <v>239</v>
      </c>
      <c r="L302" s="37"/>
      <c r="M302" s="187" t="s">
        <v>1</v>
      </c>
      <c r="N302" s="188" t="s">
        <v>36</v>
      </c>
      <c r="O302" s="189">
        <v>0.47</v>
      </c>
      <c r="P302" s="189">
        <f>O302*H302</f>
        <v>39.517599999999995</v>
      </c>
      <c r="Q302" s="189">
        <v>1.8380000000000001E-2</v>
      </c>
      <c r="R302" s="189">
        <f>Q302*H302</f>
        <v>1.5453904000000001</v>
      </c>
      <c r="S302" s="189">
        <v>0</v>
      </c>
      <c r="T302" s="190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1" t="s">
        <v>146</v>
      </c>
      <c r="AT302" s="191" t="s">
        <v>142</v>
      </c>
      <c r="AU302" s="191" t="s">
        <v>81</v>
      </c>
      <c r="AY302" s="18" t="s">
        <v>141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8" t="s">
        <v>79</v>
      </c>
      <c r="BK302" s="192">
        <f>ROUND(I302*H302,2)</f>
        <v>0</v>
      </c>
      <c r="BL302" s="18" t="s">
        <v>146</v>
      </c>
      <c r="BM302" s="191" t="s">
        <v>580</v>
      </c>
    </row>
    <row r="303" spans="1:65" s="14" customFormat="1">
      <c r="B303" s="203"/>
      <c r="C303" s="204"/>
      <c r="D303" s="195" t="s">
        <v>147</v>
      </c>
      <c r="E303" s="205" t="s">
        <v>1</v>
      </c>
      <c r="F303" s="206" t="s">
        <v>581</v>
      </c>
      <c r="G303" s="204"/>
      <c r="H303" s="207">
        <v>18</v>
      </c>
      <c r="I303" s="204"/>
      <c r="J303" s="204"/>
      <c r="K303" s="204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147</v>
      </c>
      <c r="AU303" s="212" t="s">
        <v>81</v>
      </c>
      <c r="AV303" s="14" t="s">
        <v>81</v>
      </c>
      <c r="AW303" s="14" t="s">
        <v>26</v>
      </c>
      <c r="AX303" s="14" t="s">
        <v>71</v>
      </c>
      <c r="AY303" s="212" t="s">
        <v>141</v>
      </c>
    </row>
    <row r="304" spans="1:65" s="14" customFormat="1">
      <c r="B304" s="203"/>
      <c r="C304" s="204"/>
      <c r="D304" s="195" t="s">
        <v>147</v>
      </c>
      <c r="E304" s="205" t="s">
        <v>1</v>
      </c>
      <c r="F304" s="206" t="s">
        <v>582</v>
      </c>
      <c r="G304" s="204"/>
      <c r="H304" s="207">
        <v>19.5</v>
      </c>
      <c r="I304" s="204"/>
      <c r="J304" s="204"/>
      <c r="K304" s="204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147</v>
      </c>
      <c r="AU304" s="212" t="s">
        <v>81</v>
      </c>
      <c r="AV304" s="14" t="s">
        <v>81</v>
      </c>
      <c r="AW304" s="14" t="s">
        <v>26</v>
      </c>
      <c r="AX304" s="14" t="s">
        <v>71</v>
      </c>
      <c r="AY304" s="212" t="s">
        <v>141</v>
      </c>
    </row>
    <row r="305" spans="1:65" s="14" customFormat="1">
      <c r="B305" s="203"/>
      <c r="C305" s="204"/>
      <c r="D305" s="195" t="s">
        <v>147</v>
      </c>
      <c r="E305" s="205" t="s">
        <v>1</v>
      </c>
      <c r="F305" s="206" t="s">
        <v>583</v>
      </c>
      <c r="G305" s="204"/>
      <c r="H305" s="207">
        <v>24</v>
      </c>
      <c r="I305" s="204"/>
      <c r="J305" s="204"/>
      <c r="K305" s="204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147</v>
      </c>
      <c r="AU305" s="212" t="s">
        <v>81</v>
      </c>
      <c r="AV305" s="14" t="s">
        <v>81</v>
      </c>
      <c r="AW305" s="14" t="s">
        <v>26</v>
      </c>
      <c r="AX305" s="14" t="s">
        <v>71</v>
      </c>
      <c r="AY305" s="212" t="s">
        <v>141</v>
      </c>
    </row>
    <row r="306" spans="1:65" s="14" customFormat="1">
      <c r="B306" s="203"/>
      <c r="C306" s="204"/>
      <c r="D306" s="195" t="s">
        <v>147</v>
      </c>
      <c r="E306" s="205" t="s">
        <v>1</v>
      </c>
      <c r="F306" s="206" t="s">
        <v>584</v>
      </c>
      <c r="G306" s="204"/>
      <c r="H306" s="207">
        <v>1.62</v>
      </c>
      <c r="I306" s="204"/>
      <c r="J306" s="204"/>
      <c r="K306" s="204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147</v>
      </c>
      <c r="AU306" s="212" t="s">
        <v>81</v>
      </c>
      <c r="AV306" s="14" t="s">
        <v>81</v>
      </c>
      <c r="AW306" s="14" t="s">
        <v>26</v>
      </c>
      <c r="AX306" s="14" t="s">
        <v>71</v>
      </c>
      <c r="AY306" s="212" t="s">
        <v>141</v>
      </c>
    </row>
    <row r="307" spans="1:65" s="14" customFormat="1">
      <c r="B307" s="203"/>
      <c r="C307" s="204"/>
      <c r="D307" s="195" t="s">
        <v>147</v>
      </c>
      <c r="E307" s="205" t="s">
        <v>1</v>
      </c>
      <c r="F307" s="206" t="s">
        <v>585</v>
      </c>
      <c r="G307" s="204"/>
      <c r="H307" s="207">
        <v>0.36</v>
      </c>
      <c r="I307" s="204"/>
      <c r="J307" s="204"/>
      <c r="K307" s="204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147</v>
      </c>
      <c r="AU307" s="212" t="s">
        <v>81</v>
      </c>
      <c r="AV307" s="14" t="s">
        <v>81</v>
      </c>
      <c r="AW307" s="14" t="s">
        <v>26</v>
      </c>
      <c r="AX307" s="14" t="s">
        <v>71</v>
      </c>
      <c r="AY307" s="212" t="s">
        <v>141</v>
      </c>
    </row>
    <row r="308" spans="1:65" s="14" customFormat="1">
      <c r="B308" s="203"/>
      <c r="C308" s="204"/>
      <c r="D308" s="195" t="s">
        <v>147</v>
      </c>
      <c r="E308" s="205" t="s">
        <v>1</v>
      </c>
      <c r="F308" s="206" t="s">
        <v>586</v>
      </c>
      <c r="G308" s="204"/>
      <c r="H308" s="207">
        <v>2.4</v>
      </c>
      <c r="I308" s="204"/>
      <c r="J308" s="204"/>
      <c r="K308" s="204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147</v>
      </c>
      <c r="AU308" s="212" t="s">
        <v>81</v>
      </c>
      <c r="AV308" s="14" t="s">
        <v>81</v>
      </c>
      <c r="AW308" s="14" t="s">
        <v>26</v>
      </c>
      <c r="AX308" s="14" t="s">
        <v>71</v>
      </c>
      <c r="AY308" s="212" t="s">
        <v>141</v>
      </c>
    </row>
    <row r="309" spans="1:65" s="14" customFormat="1">
      <c r="B309" s="203"/>
      <c r="C309" s="204"/>
      <c r="D309" s="195" t="s">
        <v>147</v>
      </c>
      <c r="E309" s="205" t="s">
        <v>1</v>
      </c>
      <c r="F309" s="206" t="s">
        <v>587</v>
      </c>
      <c r="G309" s="204"/>
      <c r="H309" s="207">
        <v>18.2</v>
      </c>
      <c r="I309" s="204"/>
      <c r="J309" s="204"/>
      <c r="K309" s="204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147</v>
      </c>
      <c r="AU309" s="212" t="s">
        <v>81</v>
      </c>
      <c r="AV309" s="14" t="s">
        <v>81</v>
      </c>
      <c r="AW309" s="14" t="s">
        <v>26</v>
      </c>
      <c r="AX309" s="14" t="s">
        <v>71</v>
      </c>
      <c r="AY309" s="212" t="s">
        <v>141</v>
      </c>
    </row>
    <row r="310" spans="1:65" s="15" customFormat="1">
      <c r="B310" s="219"/>
      <c r="C310" s="220"/>
      <c r="D310" s="195" t="s">
        <v>147</v>
      </c>
      <c r="E310" s="221" t="s">
        <v>1</v>
      </c>
      <c r="F310" s="222" t="s">
        <v>254</v>
      </c>
      <c r="G310" s="220"/>
      <c r="H310" s="223">
        <v>84.08</v>
      </c>
      <c r="I310" s="220"/>
      <c r="J310" s="220"/>
      <c r="K310" s="220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147</v>
      </c>
      <c r="AU310" s="228" t="s">
        <v>81</v>
      </c>
      <c r="AV310" s="15" t="s">
        <v>146</v>
      </c>
      <c r="AW310" s="15" t="s">
        <v>26</v>
      </c>
      <c r="AX310" s="15" t="s">
        <v>79</v>
      </c>
      <c r="AY310" s="228" t="s">
        <v>141</v>
      </c>
    </row>
    <row r="311" spans="1:65" s="2" customFormat="1" ht="21.75" customHeight="1">
      <c r="A311" s="32"/>
      <c r="B311" s="33"/>
      <c r="C311" s="181" t="s">
        <v>588</v>
      </c>
      <c r="D311" s="181" t="s">
        <v>142</v>
      </c>
      <c r="E311" s="182" t="s">
        <v>589</v>
      </c>
      <c r="F311" s="183" t="s">
        <v>590</v>
      </c>
      <c r="G311" s="184" t="s">
        <v>249</v>
      </c>
      <c r="H311" s="185">
        <v>15</v>
      </c>
      <c r="I311" s="257"/>
      <c r="J311" s="186">
        <f>ROUND(I311*H311,2)</f>
        <v>0</v>
      </c>
      <c r="K311" s="183" t="s">
        <v>239</v>
      </c>
      <c r="L311" s="37"/>
      <c r="M311" s="187" t="s">
        <v>1</v>
      </c>
      <c r="N311" s="188" t="s">
        <v>36</v>
      </c>
      <c r="O311" s="189">
        <v>0.41</v>
      </c>
      <c r="P311" s="189">
        <f>O311*H311</f>
        <v>6.1499999999999995</v>
      </c>
      <c r="Q311" s="189">
        <v>4.3800000000000002E-3</v>
      </c>
      <c r="R311" s="189">
        <f>Q311*H311</f>
        <v>6.5700000000000008E-2</v>
      </c>
      <c r="S311" s="189">
        <v>0</v>
      </c>
      <c r="T311" s="190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91" t="s">
        <v>146</v>
      </c>
      <c r="AT311" s="191" t="s">
        <v>142</v>
      </c>
      <c r="AU311" s="191" t="s">
        <v>81</v>
      </c>
      <c r="AY311" s="18" t="s">
        <v>141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8" t="s">
        <v>79</v>
      </c>
      <c r="BK311" s="192">
        <f>ROUND(I311*H311,2)</f>
        <v>0</v>
      </c>
      <c r="BL311" s="18" t="s">
        <v>146</v>
      </c>
      <c r="BM311" s="191" t="s">
        <v>591</v>
      </c>
    </row>
    <row r="312" spans="1:65" s="13" customFormat="1">
      <c r="B312" s="193"/>
      <c r="C312" s="194"/>
      <c r="D312" s="195" t="s">
        <v>147</v>
      </c>
      <c r="E312" s="196" t="s">
        <v>1</v>
      </c>
      <c r="F312" s="197" t="s">
        <v>592</v>
      </c>
      <c r="G312" s="194"/>
      <c r="H312" s="196" t="s">
        <v>1</v>
      </c>
      <c r="I312" s="194"/>
      <c r="J312" s="194"/>
      <c r="K312" s="194"/>
      <c r="L312" s="198"/>
      <c r="M312" s="199"/>
      <c r="N312" s="200"/>
      <c r="O312" s="200"/>
      <c r="P312" s="200"/>
      <c r="Q312" s="200"/>
      <c r="R312" s="200"/>
      <c r="S312" s="200"/>
      <c r="T312" s="201"/>
      <c r="AT312" s="202" t="s">
        <v>147</v>
      </c>
      <c r="AU312" s="202" t="s">
        <v>81</v>
      </c>
      <c r="AV312" s="13" t="s">
        <v>79</v>
      </c>
      <c r="AW312" s="13" t="s">
        <v>26</v>
      </c>
      <c r="AX312" s="13" t="s">
        <v>71</v>
      </c>
      <c r="AY312" s="202" t="s">
        <v>141</v>
      </c>
    </row>
    <row r="313" spans="1:65" s="14" customFormat="1">
      <c r="B313" s="203"/>
      <c r="C313" s="204"/>
      <c r="D313" s="195" t="s">
        <v>147</v>
      </c>
      <c r="E313" s="205" t="s">
        <v>1</v>
      </c>
      <c r="F313" s="206" t="s">
        <v>8</v>
      </c>
      <c r="G313" s="204"/>
      <c r="H313" s="207">
        <v>15</v>
      </c>
      <c r="I313" s="204"/>
      <c r="J313" s="204"/>
      <c r="K313" s="204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147</v>
      </c>
      <c r="AU313" s="212" t="s">
        <v>81</v>
      </c>
      <c r="AV313" s="14" t="s">
        <v>81</v>
      </c>
      <c r="AW313" s="14" t="s">
        <v>26</v>
      </c>
      <c r="AX313" s="14" t="s">
        <v>79</v>
      </c>
      <c r="AY313" s="212" t="s">
        <v>141</v>
      </c>
    </row>
    <row r="314" spans="1:65" s="2" customFormat="1" ht="33" customHeight="1">
      <c r="A314" s="32"/>
      <c r="B314" s="33"/>
      <c r="C314" s="181" t="s">
        <v>593</v>
      </c>
      <c r="D314" s="181" t="s">
        <v>142</v>
      </c>
      <c r="E314" s="182" t="s">
        <v>594</v>
      </c>
      <c r="F314" s="183" t="s">
        <v>595</v>
      </c>
      <c r="G314" s="184" t="s">
        <v>249</v>
      </c>
      <c r="H314" s="185">
        <v>158.1</v>
      </c>
      <c r="I314" s="257"/>
      <c r="J314" s="186">
        <f>ROUND(I314*H314,2)</f>
        <v>0</v>
      </c>
      <c r="K314" s="183" t="s">
        <v>239</v>
      </c>
      <c r="L314" s="37"/>
      <c r="M314" s="187" t="s">
        <v>1</v>
      </c>
      <c r="N314" s="188" t="s">
        <v>36</v>
      </c>
      <c r="O314" s="189">
        <v>1.32</v>
      </c>
      <c r="P314" s="189">
        <f>O314*H314</f>
        <v>208.69200000000001</v>
      </c>
      <c r="Q314" s="189">
        <v>8.2900000000000005E-3</v>
      </c>
      <c r="R314" s="189">
        <f>Q314*H314</f>
        <v>1.310649</v>
      </c>
      <c r="S314" s="189">
        <v>0</v>
      </c>
      <c r="T314" s="190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1" t="s">
        <v>146</v>
      </c>
      <c r="AT314" s="191" t="s">
        <v>142</v>
      </c>
      <c r="AU314" s="191" t="s">
        <v>81</v>
      </c>
      <c r="AY314" s="18" t="s">
        <v>141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8" t="s">
        <v>79</v>
      </c>
      <c r="BK314" s="192">
        <f>ROUND(I314*H314,2)</f>
        <v>0</v>
      </c>
      <c r="BL314" s="18" t="s">
        <v>146</v>
      </c>
      <c r="BM314" s="191" t="s">
        <v>596</v>
      </c>
    </row>
    <row r="315" spans="1:65" s="13" customFormat="1">
      <c r="B315" s="193"/>
      <c r="C315" s="194"/>
      <c r="D315" s="195" t="s">
        <v>147</v>
      </c>
      <c r="E315" s="196" t="s">
        <v>1</v>
      </c>
      <c r="F315" s="197" t="s">
        <v>597</v>
      </c>
      <c r="G315" s="194"/>
      <c r="H315" s="196" t="s">
        <v>1</v>
      </c>
      <c r="I315" s="194"/>
      <c r="J315" s="194"/>
      <c r="K315" s="194"/>
      <c r="L315" s="198"/>
      <c r="M315" s="199"/>
      <c r="N315" s="200"/>
      <c r="O315" s="200"/>
      <c r="P315" s="200"/>
      <c r="Q315" s="200"/>
      <c r="R315" s="200"/>
      <c r="S315" s="200"/>
      <c r="T315" s="201"/>
      <c r="AT315" s="202" t="s">
        <v>147</v>
      </c>
      <c r="AU315" s="202" t="s">
        <v>81</v>
      </c>
      <c r="AV315" s="13" t="s">
        <v>79</v>
      </c>
      <c r="AW315" s="13" t="s">
        <v>26</v>
      </c>
      <c r="AX315" s="13" t="s">
        <v>71</v>
      </c>
      <c r="AY315" s="202" t="s">
        <v>141</v>
      </c>
    </row>
    <row r="316" spans="1:65" s="14" customFormat="1">
      <c r="B316" s="203"/>
      <c r="C316" s="204"/>
      <c r="D316" s="195" t="s">
        <v>147</v>
      </c>
      <c r="E316" s="205" t="s">
        <v>1</v>
      </c>
      <c r="F316" s="206" t="s">
        <v>598</v>
      </c>
      <c r="G316" s="204"/>
      <c r="H316" s="207">
        <v>158.1</v>
      </c>
      <c r="I316" s="204"/>
      <c r="J316" s="204"/>
      <c r="K316" s="204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147</v>
      </c>
      <c r="AU316" s="212" t="s">
        <v>81</v>
      </c>
      <c r="AV316" s="14" t="s">
        <v>81</v>
      </c>
      <c r="AW316" s="14" t="s">
        <v>26</v>
      </c>
      <c r="AX316" s="14" t="s">
        <v>79</v>
      </c>
      <c r="AY316" s="212" t="s">
        <v>141</v>
      </c>
    </row>
    <row r="317" spans="1:65" s="2" customFormat="1" ht="16.5" customHeight="1">
      <c r="A317" s="32"/>
      <c r="B317" s="33"/>
      <c r="C317" s="229" t="s">
        <v>599</v>
      </c>
      <c r="D317" s="229" t="s">
        <v>272</v>
      </c>
      <c r="E317" s="230" t="s">
        <v>600</v>
      </c>
      <c r="F317" s="231" t="s">
        <v>601</v>
      </c>
      <c r="G317" s="232" t="s">
        <v>249</v>
      </c>
      <c r="H317" s="233">
        <v>166.005</v>
      </c>
      <c r="I317" s="262"/>
      <c r="J317" s="234">
        <f>ROUND(I317*H317,2)</f>
        <v>0</v>
      </c>
      <c r="K317" s="231" t="s">
        <v>239</v>
      </c>
      <c r="L317" s="235"/>
      <c r="M317" s="236" t="s">
        <v>1</v>
      </c>
      <c r="N317" s="237" t="s">
        <v>36</v>
      </c>
      <c r="O317" s="189">
        <v>0</v>
      </c>
      <c r="P317" s="189">
        <f>O317*H317</f>
        <v>0</v>
      </c>
      <c r="Q317" s="189">
        <v>6.8000000000000005E-4</v>
      </c>
      <c r="R317" s="189">
        <f>Q317*H317</f>
        <v>0.11288340000000001</v>
      </c>
      <c r="S317" s="189">
        <v>0</v>
      </c>
      <c r="T317" s="190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91" t="s">
        <v>159</v>
      </c>
      <c r="AT317" s="191" t="s">
        <v>272</v>
      </c>
      <c r="AU317" s="191" t="s">
        <v>81</v>
      </c>
      <c r="AY317" s="18" t="s">
        <v>141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8" t="s">
        <v>79</v>
      </c>
      <c r="BK317" s="192">
        <f>ROUND(I317*H317,2)</f>
        <v>0</v>
      </c>
      <c r="BL317" s="18" t="s">
        <v>146</v>
      </c>
      <c r="BM317" s="191" t="s">
        <v>602</v>
      </c>
    </row>
    <row r="318" spans="1:65" s="14" customFormat="1">
      <c r="B318" s="203"/>
      <c r="C318" s="204"/>
      <c r="D318" s="195" t="s">
        <v>147</v>
      </c>
      <c r="E318" s="204"/>
      <c r="F318" s="206" t="s">
        <v>603</v>
      </c>
      <c r="G318" s="204"/>
      <c r="H318" s="207">
        <v>166.005</v>
      </c>
      <c r="I318" s="204"/>
      <c r="J318" s="204"/>
      <c r="K318" s="204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147</v>
      </c>
      <c r="AU318" s="212" t="s">
        <v>81</v>
      </c>
      <c r="AV318" s="14" t="s">
        <v>81</v>
      </c>
      <c r="AW318" s="14" t="s">
        <v>4</v>
      </c>
      <c r="AX318" s="14" t="s">
        <v>79</v>
      </c>
      <c r="AY318" s="212" t="s">
        <v>141</v>
      </c>
    </row>
    <row r="319" spans="1:65" s="2" customFormat="1" ht="21.75" customHeight="1">
      <c r="A319" s="32"/>
      <c r="B319" s="33"/>
      <c r="C319" s="181" t="s">
        <v>252</v>
      </c>
      <c r="D319" s="181" t="s">
        <v>142</v>
      </c>
      <c r="E319" s="182" t="s">
        <v>604</v>
      </c>
      <c r="F319" s="183" t="s">
        <v>605</v>
      </c>
      <c r="G319" s="184" t="s">
        <v>249</v>
      </c>
      <c r="H319" s="185">
        <v>17.88</v>
      </c>
      <c r="I319" s="257"/>
      <c r="J319" s="186">
        <f>ROUND(I319*H319,2)</f>
        <v>0</v>
      </c>
      <c r="K319" s="183" t="s">
        <v>239</v>
      </c>
      <c r="L319" s="37"/>
      <c r="M319" s="187" t="s">
        <v>1</v>
      </c>
      <c r="N319" s="188" t="s">
        <v>36</v>
      </c>
      <c r="O319" s="189">
        <v>0.28499999999999998</v>
      </c>
      <c r="P319" s="189">
        <f>O319*H319</f>
        <v>5.0957999999999997</v>
      </c>
      <c r="Q319" s="189">
        <v>3.48E-3</v>
      </c>
      <c r="R319" s="189">
        <f>Q319*H319</f>
        <v>6.2222399999999997E-2</v>
      </c>
      <c r="S319" s="189">
        <v>0</v>
      </c>
      <c r="T319" s="190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91" t="s">
        <v>146</v>
      </c>
      <c r="AT319" s="191" t="s">
        <v>142</v>
      </c>
      <c r="AU319" s="191" t="s">
        <v>81</v>
      </c>
      <c r="AY319" s="18" t="s">
        <v>141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8" t="s">
        <v>79</v>
      </c>
      <c r="BK319" s="192">
        <f>ROUND(I319*H319,2)</f>
        <v>0</v>
      </c>
      <c r="BL319" s="18" t="s">
        <v>146</v>
      </c>
      <c r="BM319" s="191" t="s">
        <v>606</v>
      </c>
    </row>
    <row r="320" spans="1:65" s="14" customFormat="1">
      <c r="B320" s="203"/>
      <c r="C320" s="204"/>
      <c r="D320" s="195" t="s">
        <v>147</v>
      </c>
      <c r="E320" s="205" t="s">
        <v>1</v>
      </c>
      <c r="F320" s="206" t="s">
        <v>607</v>
      </c>
      <c r="G320" s="204"/>
      <c r="H320" s="207">
        <v>2.88</v>
      </c>
      <c r="I320" s="204"/>
      <c r="J320" s="204"/>
      <c r="K320" s="204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147</v>
      </c>
      <c r="AU320" s="212" t="s">
        <v>81</v>
      </c>
      <c r="AV320" s="14" t="s">
        <v>81</v>
      </c>
      <c r="AW320" s="14" t="s">
        <v>26</v>
      </c>
      <c r="AX320" s="14" t="s">
        <v>71</v>
      </c>
      <c r="AY320" s="212" t="s">
        <v>141</v>
      </c>
    </row>
    <row r="321" spans="1:65" s="13" customFormat="1">
      <c r="B321" s="193"/>
      <c r="C321" s="194"/>
      <c r="D321" s="195" t="s">
        <v>147</v>
      </c>
      <c r="E321" s="196" t="s">
        <v>1</v>
      </c>
      <c r="F321" s="197" t="s">
        <v>592</v>
      </c>
      <c r="G321" s="194"/>
      <c r="H321" s="196" t="s">
        <v>1</v>
      </c>
      <c r="I321" s="194"/>
      <c r="J321" s="194"/>
      <c r="K321" s="194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147</v>
      </c>
      <c r="AU321" s="202" t="s">
        <v>81</v>
      </c>
      <c r="AV321" s="13" t="s">
        <v>79</v>
      </c>
      <c r="AW321" s="13" t="s">
        <v>26</v>
      </c>
      <c r="AX321" s="13" t="s">
        <v>71</v>
      </c>
      <c r="AY321" s="202" t="s">
        <v>141</v>
      </c>
    </row>
    <row r="322" spans="1:65" s="14" customFormat="1">
      <c r="B322" s="203"/>
      <c r="C322" s="204"/>
      <c r="D322" s="195" t="s">
        <v>147</v>
      </c>
      <c r="E322" s="205" t="s">
        <v>1</v>
      </c>
      <c r="F322" s="206" t="s">
        <v>8</v>
      </c>
      <c r="G322" s="204"/>
      <c r="H322" s="207">
        <v>15</v>
      </c>
      <c r="I322" s="204"/>
      <c r="J322" s="204"/>
      <c r="K322" s="204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147</v>
      </c>
      <c r="AU322" s="212" t="s">
        <v>81</v>
      </c>
      <c r="AV322" s="14" t="s">
        <v>81</v>
      </c>
      <c r="AW322" s="14" t="s">
        <v>26</v>
      </c>
      <c r="AX322" s="14" t="s">
        <v>71</v>
      </c>
      <c r="AY322" s="212" t="s">
        <v>141</v>
      </c>
    </row>
    <row r="323" spans="1:65" s="15" customFormat="1">
      <c r="B323" s="219"/>
      <c r="C323" s="220"/>
      <c r="D323" s="195" t="s">
        <v>147</v>
      </c>
      <c r="E323" s="221" t="s">
        <v>1</v>
      </c>
      <c r="F323" s="222" t="s">
        <v>254</v>
      </c>
      <c r="G323" s="220"/>
      <c r="H323" s="223">
        <v>17.88</v>
      </c>
      <c r="I323" s="220"/>
      <c r="J323" s="220"/>
      <c r="K323" s="220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147</v>
      </c>
      <c r="AU323" s="228" t="s">
        <v>81</v>
      </c>
      <c r="AV323" s="15" t="s">
        <v>146</v>
      </c>
      <c r="AW323" s="15" t="s">
        <v>26</v>
      </c>
      <c r="AX323" s="15" t="s">
        <v>79</v>
      </c>
      <c r="AY323" s="228" t="s">
        <v>141</v>
      </c>
    </row>
    <row r="324" spans="1:65" s="2" customFormat="1" ht="21.75" customHeight="1">
      <c r="A324" s="32"/>
      <c r="B324" s="33"/>
      <c r="C324" s="181" t="s">
        <v>608</v>
      </c>
      <c r="D324" s="181" t="s">
        <v>142</v>
      </c>
      <c r="E324" s="182" t="s">
        <v>609</v>
      </c>
      <c r="F324" s="183" t="s">
        <v>610</v>
      </c>
      <c r="G324" s="184" t="s">
        <v>249</v>
      </c>
      <c r="H324" s="185">
        <v>355.92</v>
      </c>
      <c r="I324" s="257"/>
      <c r="J324" s="186">
        <f>ROUND(I324*H324,2)</f>
        <v>0</v>
      </c>
      <c r="K324" s="183" t="s">
        <v>239</v>
      </c>
      <c r="L324" s="37"/>
      <c r="M324" s="187" t="s">
        <v>1</v>
      </c>
      <c r="N324" s="188" t="s">
        <v>36</v>
      </c>
      <c r="O324" s="189">
        <v>0.33</v>
      </c>
      <c r="P324" s="189">
        <f>O324*H324</f>
        <v>117.45360000000001</v>
      </c>
      <c r="Q324" s="189">
        <v>4.3800000000000002E-3</v>
      </c>
      <c r="R324" s="189">
        <f>Q324*H324</f>
        <v>1.5589296000000001</v>
      </c>
      <c r="S324" s="189">
        <v>0</v>
      </c>
      <c r="T324" s="190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1" t="s">
        <v>146</v>
      </c>
      <c r="AT324" s="191" t="s">
        <v>142</v>
      </c>
      <c r="AU324" s="191" t="s">
        <v>81</v>
      </c>
      <c r="AY324" s="18" t="s">
        <v>141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8" t="s">
        <v>79</v>
      </c>
      <c r="BK324" s="192">
        <f>ROUND(I324*H324,2)</f>
        <v>0</v>
      </c>
      <c r="BL324" s="18" t="s">
        <v>146</v>
      </c>
      <c r="BM324" s="191" t="s">
        <v>611</v>
      </c>
    </row>
    <row r="325" spans="1:65" s="13" customFormat="1" ht="33.75">
      <c r="B325" s="193"/>
      <c r="C325" s="194"/>
      <c r="D325" s="195" t="s">
        <v>147</v>
      </c>
      <c r="E325" s="196" t="s">
        <v>1</v>
      </c>
      <c r="F325" s="197" t="s">
        <v>612</v>
      </c>
      <c r="G325" s="194"/>
      <c r="H325" s="196" t="s">
        <v>1</v>
      </c>
      <c r="I325" s="194"/>
      <c r="J325" s="194"/>
      <c r="K325" s="194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147</v>
      </c>
      <c r="AU325" s="202" t="s">
        <v>81</v>
      </c>
      <c r="AV325" s="13" t="s">
        <v>79</v>
      </c>
      <c r="AW325" s="13" t="s">
        <v>26</v>
      </c>
      <c r="AX325" s="13" t="s">
        <v>71</v>
      </c>
      <c r="AY325" s="202" t="s">
        <v>141</v>
      </c>
    </row>
    <row r="326" spans="1:65" s="13" customFormat="1" ht="33.75">
      <c r="B326" s="193"/>
      <c r="C326" s="194"/>
      <c r="D326" s="195" t="s">
        <v>147</v>
      </c>
      <c r="E326" s="196" t="s">
        <v>1</v>
      </c>
      <c r="F326" s="197" t="s">
        <v>613</v>
      </c>
      <c r="G326" s="194"/>
      <c r="H326" s="196" t="s">
        <v>1</v>
      </c>
      <c r="I326" s="194"/>
      <c r="J326" s="194"/>
      <c r="K326" s="194"/>
      <c r="L326" s="198"/>
      <c r="M326" s="199"/>
      <c r="N326" s="200"/>
      <c r="O326" s="200"/>
      <c r="P326" s="200"/>
      <c r="Q326" s="200"/>
      <c r="R326" s="200"/>
      <c r="S326" s="200"/>
      <c r="T326" s="201"/>
      <c r="V326" s="264"/>
      <c r="AT326" s="202" t="s">
        <v>147</v>
      </c>
      <c r="AU326" s="202" t="s">
        <v>81</v>
      </c>
      <c r="AV326" s="13" t="s">
        <v>79</v>
      </c>
      <c r="AW326" s="13" t="s">
        <v>26</v>
      </c>
      <c r="AX326" s="13" t="s">
        <v>71</v>
      </c>
      <c r="AY326" s="202" t="s">
        <v>141</v>
      </c>
    </row>
    <row r="327" spans="1:65" s="13" customFormat="1" ht="33.75">
      <c r="B327" s="193"/>
      <c r="C327" s="194"/>
      <c r="D327" s="195" t="s">
        <v>147</v>
      </c>
      <c r="E327" s="196" t="s">
        <v>1</v>
      </c>
      <c r="F327" s="197" t="s">
        <v>614</v>
      </c>
      <c r="G327" s="194"/>
      <c r="H327" s="196" t="s">
        <v>1</v>
      </c>
      <c r="I327" s="194"/>
      <c r="J327" s="194"/>
      <c r="K327" s="194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147</v>
      </c>
      <c r="AU327" s="202" t="s">
        <v>81</v>
      </c>
      <c r="AV327" s="13" t="s">
        <v>79</v>
      </c>
      <c r="AW327" s="13" t="s">
        <v>26</v>
      </c>
      <c r="AX327" s="13" t="s">
        <v>71</v>
      </c>
      <c r="AY327" s="202" t="s">
        <v>141</v>
      </c>
    </row>
    <row r="328" spans="1:65" s="13" customFormat="1" ht="22.5">
      <c r="B328" s="193"/>
      <c r="C328" s="194"/>
      <c r="D328" s="195" t="s">
        <v>147</v>
      </c>
      <c r="E328" s="196" t="s">
        <v>1</v>
      </c>
      <c r="F328" s="197" t="s">
        <v>615</v>
      </c>
      <c r="G328" s="194"/>
      <c r="H328" s="196" t="s">
        <v>1</v>
      </c>
      <c r="I328" s="194"/>
      <c r="J328" s="194"/>
      <c r="K328" s="194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147</v>
      </c>
      <c r="AU328" s="202" t="s">
        <v>81</v>
      </c>
      <c r="AV328" s="13" t="s">
        <v>79</v>
      </c>
      <c r="AW328" s="13" t="s">
        <v>26</v>
      </c>
      <c r="AX328" s="13" t="s">
        <v>71</v>
      </c>
      <c r="AY328" s="202" t="s">
        <v>141</v>
      </c>
    </row>
    <row r="329" spans="1:65" s="13" customFormat="1">
      <c r="B329" s="193"/>
      <c r="C329" s="194"/>
      <c r="D329" s="195" t="s">
        <v>147</v>
      </c>
      <c r="E329" s="196" t="s">
        <v>1</v>
      </c>
      <c r="F329" s="197" t="s">
        <v>616</v>
      </c>
      <c r="G329" s="194"/>
      <c r="H329" s="196" t="s">
        <v>1</v>
      </c>
      <c r="I329" s="194"/>
      <c r="J329" s="194"/>
      <c r="K329" s="194"/>
      <c r="L329" s="198"/>
      <c r="M329" s="199"/>
      <c r="N329" s="200"/>
      <c r="O329" s="200"/>
      <c r="P329" s="200"/>
      <c r="Q329" s="200"/>
      <c r="R329" s="200"/>
      <c r="S329" s="200"/>
      <c r="T329" s="201"/>
      <c r="AT329" s="202" t="s">
        <v>147</v>
      </c>
      <c r="AU329" s="202" t="s">
        <v>81</v>
      </c>
      <c r="AV329" s="13" t="s">
        <v>79</v>
      </c>
      <c r="AW329" s="13" t="s">
        <v>26</v>
      </c>
      <c r="AX329" s="13" t="s">
        <v>71</v>
      </c>
      <c r="AY329" s="202" t="s">
        <v>141</v>
      </c>
    </row>
    <row r="330" spans="1:65" s="13" customFormat="1">
      <c r="B330" s="193"/>
      <c r="C330" s="194"/>
      <c r="D330" s="195" t="s">
        <v>147</v>
      </c>
      <c r="E330" s="196" t="s">
        <v>1</v>
      </c>
      <c r="F330" s="197" t="s">
        <v>617</v>
      </c>
      <c r="G330" s="194"/>
      <c r="H330" s="196" t="s">
        <v>1</v>
      </c>
      <c r="I330" s="194"/>
      <c r="J330" s="194"/>
      <c r="K330" s="194"/>
      <c r="L330" s="198"/>
      <c r="M330" s="199"/>
      <c r="N330" s="200"/>
      <c r="O330" s="200"/>
      <c r="P330" s="200"/>
      <c r="Q330" s="200"/>
      <c r="R330" s="200"/>
      <c r="S330" s="200"/>
      <c r="T330" s="201"/>
      <c r="AT330" s="202" t="s">
        <v>147</v>
      </c>
      <c r="AU330" s="202" t="s">
        <v>81</v>
      </c>
      <c r="AV330" s="13" t="s">
        <v>79</v>
      </c>
      <c r="AW330" s="13" t="s">
        <v>26</v>
      </c>
      <c r="AX330" s="13" t="s">
        <v>71</v>
      </c>
      <c r="AY330" s="202" t="s">
        <v>141</v>
      </c>
    </row>
    <row r="331" spans="1:65" s="14" customFormat="1">
      <c r="B331" s="203"/>
      <c r="C331" s="204"/>
      <c r="D331" s="195" t="s">
        <v>147</v>
      </c>
      <c r="E331" s="205" t="s">
        <v>1</v>
      </c>
      <c r="F331" s="206" t="s">
        <v>618</v>
      </c>
      <c r="G331" s="204"/>
      <c r="H331" s="207">
        <v>11.5</v>
      </c>
      <c r="I331" s="204"/>
      <c r="J331" s="204"/>
      <c r="K331" s="204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147</v>
      </c>
      <c r="AU331" s="212" t="s">
        <v>81</v>
      </c>
      <c r="AV331" s="14" t="s">
        <v>81</v>
      </c>
      <c r="AW331" s="14" t="s">
        <v>26</v>
      </c>
      <c r="AX331" s="14" t="s">
        <v>71</v>
      </c>
      <c r="AY331" s="212" t="s">
        <v>141</v>
      </c>
    </row>
    <row r="332" spans="1:65" s="13" customFormat="1">
      <c r="B332" s="193"/>
      <c r="C332" s="194"/>
      <c r="D332" s="195" t="s">
        <v>147</v>
      </c>
      <c r="E332" s="196" t="s">
        <v>1</v>
      </c>
      <c r="F332" s="197" t="s">
        <v>619</v>
      </c>
      <c r="G332" s="194"/>
      <c r="H332" s="196" t="s">
        <v>1</v>
      </c>
      <c r="I332" s="194"/>
      <c r="J332" s="194"/>
      <c r="K332" s="194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147</v>
      </c>
      <c r="AU332" s="202" t="s">
        <v>81</v>
      </c>
      <c r="AV332" s="13" t="s">
        <v>79</v>
      </c>
      <c r="AW332" s="13" t="s">
        <v>26</v>
      </c>
      <c r="AX332" s="13" t="s">
        <v>71</v>
      </c>
      <c r="AY332" s="202" t="s">
        <v>141</v>
      </c>
    </row>
    <row r="333" spans="1:65" s="14" customFormat="1">
      <c r="B333" s="203"/>
      <c r="C333" s="204"/>
      <c r="D333" s="195" t="s">
        <v>147</v>
      </c>
      <c r="E333" s="205" t="s">
        <v>1</v>
      </c>
      <c r="F333" s="206" t="s">
        <v>620</v>
      </c>
      <c r="G333" s="204"/>
      <c r="H333" s="207">
        <v>9.1</v>
      </c>
      <c r="I333" s="204"/>
      <c r="J333" s="204"/>
      <c r="K333" s="204"/>
      <c r="L333" s="208"/>
      <c r="M333" s="209"/>
      <c r="N333" s="210"/>
      <c r="O333" s="210"/>
      <c r="P333" s="210"/>
      <c r="Q333" s="210"/>
      <c r="R333" s="210"/>
      <c r="S333" s="210"/>
      <c r="T333" s="211"/>
      <c r="AT333" s="212" t="s">
        <v>147</v>
      </c>
      <c r="AU333" s="212" t="s">
        <v>81</v>
      </c>
      <c r="AV333" s="14" t="s">
        <v>81</v>
      </c>
      <c r="AW333" s="14" t="s">
        <v>26</v>
      </c>
      <c r="AX333" s="14" t="s">
        <v>71</v>
      </c>
      <c r="AY333" s="212" t="s">
        <v>141</v>
      </c>
    </row>
    <row r="334" spans="1:65" s="13" customFormat="1">
      <c r="B334" s="193"/>
      <c r="C334" s="194"/>
      <c r="D334" s="195" t="s">
        <v>147</v>
      </c>
      <c r="E334" s="196" t="s">
        <v>1</v>
      </c>
      <c r="F334" s="197" t="s">
        <v>621</v>
      </c>
      <c r="G334" s="194"/>
      <c r="H334" s="196" t="s">
        <v>1</v>
      </c>
      <c r="I334" s="194"/>
      <c r="J334" s="194"/>
      <c r="K334" s="194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147</v>
      </c>
      <c r="AU334" s="202" t="s">
        <v>81</v>
      </c>
      <c r="AV334" s="13" t="s">
        <v>79</v>
      </c>
      <c r="AW334" s="13" t="s">
        <v>26</v>
      </c>
      <c r="AX334" s="13" t="s">
        <v>71</v>
      </c>
      <c r="AY334" s="202" t="s">
        <v>141</v>
      </c>
    </row>
    <row r="335" spans="1:65" s="14" customFormat="1">
      <c r="B335" s="203"/>
      <c r="C335" s="204"/>
      <c r="D335" s="195" t="s">
        <v>147</v>
      </c>
      <c r="E335" s="205" t="s">
        <v>1</v>
      </c>
      <c r="F335" s="206" t="s">
        <v>622</v>
      </c>
      <c r="G335" s="204"/>
      <c r="H335" s="207">
        <v>5.2</v>
      </c>
      <c r="I335" s="204"/>
      <c r="J335" s="204"/>
      <c r="K335" s="204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147</v>
      </c>
      <c r="AU335" s="212" t="s">
        <v>81</v>
      </c>
      <c r="AV335" s="14" t="s">
        <v>81</v>
      </c>
      <c r="AW335" s="14" t="s">
        <v>26</v>
      </c>
      <c r="AX335" s="14" t="s">
        <v>71</v>
      </c>
      <c r="AY335" s="212" t="s">
        <v>141</v>
      </c>
    </row>
    <row r="336" spans="1:65" s="13" customFormat="1">
      <c r="B336" s="193"/>
      <c r="C336" s="194"/>
      <c r="D336" s="195" t="s">
        <v>147</v>
      </c>
      <c r="E336" s="196" t="s">
        <v>1</v>
      </c>
      <c r="F336" s="197" t="s">
        <v>623</v>
      </c>
      <c r="G336" s="194"/>
      <c r="H336" s="196" t="s">
        <v>1</v>
      </c>
      <c r="I336" s="194"/>
      <c r="J336" s="194"/>
      <c r="K336" s="194"/>
      <c r="L336" s="198"/>
      <c r="M336" s="199"/>
      <c r="N336" s="200"/>
      <c r="O336" s="200"/>
      <c r="P336" s="200"/>
      <c r="Q336" s="200"/>
      <c r="R336" s="200"/>
      <c r="S336" s="200"/>
      <c r="T336" s="201"/>
      <c r="AT336" s="202" t="s">
        <v>147</v>
      </c>
      <c r="AU336" s="202" t="s">
        <v>81</v>
      </c>
      <c r="AV336" s="13" t="s">
        <v>79</v>
      </c>
      <c r="AW336" s="13" t="s">
        <v>26</v>
      </c>
      <c r="AX336" s="13" t="s">
        <v>71</v>
      </c>
      <c r="AY336" s="202" t="s">
        <v>141</v>
      </c>
    </row>
    <row r="337" spans="2:51" s="14" customFormat="1">
      <c r="B337" s="203"/>
      <c r="C337" s="204"/>
      <c r="D337" s="195" t="s">
        <v>147</v>
      </c>
      <c r="E337" s="205" t="s">
        <v>1</v>
      </c>
      <c r="F337" s="206" t="s">
        <v>153</v>
      </c>
      <c r="G337" s="204"/>
      <c r="H337" s="207">
        <v>3</v>
      </c>
      <c r="I337" s="204"/>
      <c r="J337" s="204"/>
      <c r="K337" s="204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147</v>
      </c>
      <c r="AU337" s="212" t="s">
        <v>81</v>
      </c>
      <c r="AV337" s="14" t="s">
        <v>81</v>
      </c>
      <c r="AW337" s="14" t="s">
        <v>26</v>
      </c>
      <c r="AX337" s="14" t="s">
        <v>71</v>
      </c>
      <c r="AY337" s="212" t="s">
        <v>141</v>
      </c>
    </row>
    <row r="338" spans="2:51" s="13" customFormat="1">
      <c r="B338" s="193"/>
      <c r="C338" s="194"/>
      <c r="D338" s="195" t="s">
        <v>147</v>
      </c>
      <c r="E338" s="196" t="s">
        <v>1</v>
      </c>
      <c r="F338" s="197" t="s">
        <v>624</v>
      </c>
      <c r="G338" s="194"/>
      <c r="H338" s="196" t="s">
        <v>1</v>
      </c>
      <c r="I338" s="194"/>
      <c r="J338" s="194"/>
      <c r="K338" s="194"/>
      <c r="L338" s="198"/>
      <c r="M338" s="199"/>
      <c r="N338" s="200"/>
      <c r="O338" s="200"/>
      <c r="P338" s="200"/>
      <c r="Q338" s="200"/>
      <c r="R338" s="200"/>
      <c r="S338" s="200"/>
      <c r="T338" s="201"/>
      <c r="AT338" s="202" t="s">
        <v>147</v>
      </c>
      <c r="AU338" s="202" t="s">
        <v>81</v>
      </c>
      <c r="AV338" s="13" t="s">
        <v>79</v>
      </c>
      <c r="AW338" s="13" t="s">
        <v>26</v>
      </c>
      <c r="AX338" s="13" t="s">
        <v>71</v>
      </c>
      <c r="AY338" s="202" t="s">
        <v>141</v>
      </c>
    </row>
    <row r="339" spans="2:51" s="13" customFormat="1">
      <c r="B339" s="193"/>
      <c r="C339" s="194"/>
      <c r="D339" s="195" t="s">
        <v>147</v>
      </c>
      <c r="E339" s="196" t="s">
        <v>1</v>
      </c>
      <c r="F339" s="197" t="s">
        <v>617</v>
      </c>
      <c r="G339" s="194"/>
      <c r="H339" s="196" t="s">
        <v>1</v>
      </c>
      <c r="I339" s="194"/>
      <c r="J339" s="194"/>
      <c r="K339" s="194"/>
      <c r="L339" s="198"/>
      <c r="M339" s="199"/>
      <c r="N339" s="200"/>
      <c r="O339" s="200"/>
      <c r="P339" s="200"/>
      <c r="Q339" s="200"/>
      <c r="R339" s="200"/>
      <c r="S339" s="200"/>
      <c r="T339" s="201"/>
      <c r="AT339" s="202" t="s">
        <v>147</v>
      </c>
      <c r="AU339" s="202" t="s">
        <v>81</v>
      </c>
      <c r="AV339" s="13" t="s">
        <v>79</v>
      </c>
      <c r="AW339" s="13" t="s">
        <v>26</v>
      </c>
      <c r="AX339" s="13" t="s">
        <v>71</v>
      </c>
      <c r="AY339" s="202" t="s">
        <v>141</v>
      </c>
    </row>
    <row r="340" spans="2:51" s="14" customFormat="1">
      <c r="B340" s="203"/>
      <c r="C340" s="204"/>
      <c r="D340" s="195" t="s">
        <v>147</v>
      </c>
      <c r="E340" s="205" t="s">
        <v>1</v>
      </c>
      <c r="F340" s="206" t="s">
        <v>625</v>
      </c>
      <c r="G340" s="204"/>
      <c r="H340" s="207">
        <v>143.5</v>
      </c>
      <c r="I340" s="204"/>
      <c r="J340" s="204"/>
      <c r="K340" s="204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147</v>
      </c>
      <c r="AU340" s="212" t="s">
        <v>81</v>
      </c>
      <c r="AV340" s="14" t="s">
        <v>81</v>
      </c>
      <c r="AW340" s="14" t="s">
        <v>26</v>
      </c>
      <c r="AX340" s="14" t="s">
        <v>71</v>
      </c>
      <c r="AY340" s="212" t="s">
        <v>141</v>
      </c>
    </row>
    <row r="341" spans="2:51" s="13" customFormat="1">
      <c r="B341" s="193"/>
      <c r="C341" s="194"/>
      <c r="D341" s="195" t="s">
        <v>147</v>
      </c>
      <c r="E341" s="196" t="s">
        <v>1</v>
      </c>
      <c r="F341" s="197" t="s">
        <v>619</v>
      </c>
      <c r="G341" s="194"/>
      <c r="H341" s="196" t="s">
        <v>1</v>
      </c>
      <c r="I341" s="194"/>
      <c r="J341" s="194"/>
      <c r="K341" s="194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147</v>
      </c>
      <c r="AU341" s="202" t="s">
        <v>81</v>
      </c>
      <c r="AV341" s="13" t="s">
        <v>79</v>
      </c>
      <c r="AW341" s="13" t="s">
        <v>26</v>
      </c>
      <c r="AX341" s="13" t="s">
        <v>71</v>
      </c>
      <c r="AY341" s="202" t="s">
        <v>141</v>
      </c>
    </row>
    <row r="342" spans="2:51" s="14" customFormat="1">
      <c r="B342" s="203"/>
      <c r="C342" s="204"/>
      <c r="D342" s="195" t="s">
        <v>147</v>
      </c>
      <c r="E342" s="205" t="s">
        <v>1</v>
      </c>
      <c r="F342" s="206" t="s">
        <v>626</v>
      </c>
      <c r="G342" s="204"/>
      <c r="H342" s="207">
        <v>146.9</v>
      </c>
      <c r="I342" s="204"/>
      <c r="J342" s="204"/>
      <c r="K342" s="204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147</v>
      </c>
      <c r="AU342" s="212" t="s">
        <v>81</v>
      </c>
      <c r="AV342" s="14" t="s">
        <v>81</v>
      </c>
      <c r="AW342" s="14" t="s">
        <v>26</v>
      </c>
      <c r="AX342" s="14" t="s">
        <v>71</v>
      </c>
      <c r="AY342" s="212" t="s">
        <v>141</v>
      </c>
    </row>
    <row r="343" spans="2:51" s="13" customFormat="1">
      <c r="B343" s="193"/>
      <c r="C343" s="194"/>
      <c r="D343" s="195" t="s">
        <v>147</v>
      </c>
      <c r="E343" s="196" t="s">
        <v>1</v>
      </c>
      <c r="F343" s="197" t="s">
        <v>621</v>
      </c>
      <c r="G343" s="194"/>
      <c r="H343" s="196" t="s">
        <v>1</v>
      </c>
      <c r="I343" s="194"/>
      <c r="J343" s="194"/>
      <c r="K343" s="194"/>
      <c r="L343" s="198"/>
      <c r="M343" s="199"/>
      <c r="N343" s="200"/>
      <c r="O343" s="200"/>
      <c r="P343" s="200"/>
      <c r="Q343" s="200"/>
      <c r="R343" s="200"/>
      <c r="S343" s="200"/>
      <c r="T343" s="201"/>
      <c r="AT343" s="202" t="s">
        <v>147</v>
      </c>
      <c r="AU343" s="202" t="s">
        <v>81</v>
      </c>
      <c r="AV343" s="13" t="s">
        <v>79</v>
      </c>
      <c r="AW343" s="13" t="s">
        <v>26</v>
      </c>
      <c r="AX343" s="13" t="s">
        <v>71</v>
      </c>
      <c r="AY343" s="202" t="s">
        <v>141</v>
      </c>
    </row>
    <row r="344" spans="2:51" s="14" customFormat="1">
      <c r="B344" s="203"/>
      <c r="C344" s="204"/>
      <c r="D344" s="195" t="s">
        <v>147</v>
      </c>
      <c r="E344" s="205" t="s">
        <v>1</v>
      </c>
      <c r="F344" s="206" t="s">
        <v>627</v>
      </c>
      <c r="G344" s="204"/>
      <c r="H344" s="207">
        <v>51.3</v>
      </c>
      <c r="I344" s="204"/>
      <c r="J344" s="204"/>
      <c r="K344" s="204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147</v>
      </c>
      <c r="AU344" s="212" t="s">
        <v>81</v>
      </c>
      <c r="AV344" s="14" t="s">
        <v>81</v>
      </c>
      <c r="AW344" s="14" t="s">
        <v>26</v>
      </c>
      <c r="AX344" s="14" t="s">
        <v>71</v>
      </c>
      <c r="AY344" s="212" t="s">
        <v>141</v>
      </c>
    </row>
    <row r="345" spans="2:51" s="13" customFormat="1">
      <c r="B345" s="193"/>
      <c r="C345" s="194"/>
      <c r="D345" s="195" t="s">
        <v>147</v>
      </c>
      <c r="E345" s="196" t="s">
        <v>1</v>
      </c>
      <c r="F345" s="197" t="s">
        <v>623</v>
      </c>
      <c r="G345" s="194"/>
      <c r="H345" s="196" t="s">
        <v>1</v>
      </c>
      <c r="I345" s="194"/>
      <c r="J345" s="194"/>
      <c r="K345" s="194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147</v>
      </c>
      <c r="AU345" s="202" t="s">
        <v>81</v>
      </c>
      <c r="AV345" s="13" t="s">
        <v>79</v>
      </c>
      <c r="AW345" s="13" t="s">
        <v>26</v>
      </c>
      <c r="AX345" s="13" t="s">
        <v>71</v>
      </c>
      <c r="AY345" s="202" t="s">
        <v>141</v>
      </c>
    </row>
    <row r="346" spans="2:51" s="14" customFormat="1">
      <c r="B346" s="203"/>
      <c r="C346" s="204"/>
      <c r="D346" s="195" t="s">
        <v>147</v>
      </c>
      <c r="E346" s="205" t="s">
        <v>1</v>
      </c>
      <c r="F346" s="206" t="s">
        <v>628</v>
      </c>
      <c r="G346" s="204"/>
      <c r="H346" s="207">
        <v>26.9</v>
      </c>
      <c r="I346" s="204"/>
      <c r="J346" s="204"/>
      <c r="K346" s="204"/>
      <c r="L346" s="208"/>
      <c r="M346" s="209"/>
      <c r="N346" s="210"/>
      <c r="O346" s="210"/>
      <c r="P346" s="210"/>
      <c r="Q346" s="210"/>
      <c r="R346" s="210"/>
      <c r="S346" s="210"/>
      <c r="T346" s="211"/>
      <c r="AT346" s="212" t="s">
        <v>147</v>
      </c>
      <c r="AU346" s="212" t="s">
        <v>81</v>
      </c>
      <c r="AV346" s="14" t="s">
        <v>81</v>
      </c>
      <c r="AW346" s="14" t="s">
        <v>26</v>
      </c>
      <c r="AX346" s="14" t="s">
        <v>71</v>
      </c>
      <c r="AY346" s="212" t="s">
        <v>141</v>
      </c>
    </row>
    <row r="347" spans="2:51" s="16" customFormat="1">
      <c r="B347" s="241"/>
      <c r="C347" s="242"/>
      <c r="D347" s="195" t="s">
        <v>147</v>
      </c>
      <c r="E347" s="243" t="s">
        <v>1</v>
      </c>
      <c r="F347" s="244" t="s">
        <v>629</v>
      </c>
      <c r="G347" s="242"/>
      <c r="H347" s="245">
        <v>397.40000000000003</v>
      </c>
      <c r="I347" s="242"/>
      <c r="J347" s="242"/>
      <c r="K347" s="242"/>
      <c r="L347" s="246"/>
      <c r="M347" s="247"/>
      <c r="N347" s="248"/>
      <c r="O347" s="248"/>
      <c r="P347" s="248"/>
      <c r="Q347" s="248"/>
      <c r="R347" s="248"/>
      <c r="S347" s="248"/>
      <c r="T347" s="249"/>
      <c r="AT347" s="250" t="s">
        <v>147</v>
      </c>
      <c r="AU347" s="250" t="s">
        <v>81</v>
      </c>
      <c r="AV347" s="16" t="s">
        <v>153</v>
      </c>
      <c r="AW347" s="16" t="s">
        <v>26</v>
      </c>
      <c r="AX347" s="16" t="s">
        <v>71</v>
      </c>
      <c r="AY347" s="250" t="s">
        <v>141</v>
      </c>
    </row>
    <row r="348" spans="2:51" s="14" customFormat="1">
      <c r="B348" s="203"/>
      <c r="C348" s="204"/>
      <c r="D348" s="195" t="s">
        <v>147</v>
      </c>
      <c r="E348" s="205" t="s">
        <v>1</v>
      </c>
      <c r="F348" s="206" t="s">
        <v>630</v>
      </c>
      <c r="G348" s="204"/>
      <c r="H348" s="207">
        <v>-60.8</v>
      </c>
      <c r="I348" s="204"/>
      <c r="J348" s="204"/>
      <c r="K348" s="204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147</v>
      </c>
      <c r="AU348" s="212" t="s">
        <v>81</v>
      </c>
      <c r="AV348" s="14" t="s">
        <v>81</v>
      </c>
      <c r="AW348" s="14" t="s">
        <v>26</v>
      </c>
      <c r="AX348" s="14" t="s">
        <v>71</v>
      </c>
      <c r="AY348" s="212" t="s">
        <v>141</v>
      </c>
    </row>
    <row r="349" spans="2:51" s="16" customFormat="1">
      <c r="B349" s="241"/>
      <c r="C349" s="242"/>
      <c r="D349" s="195" t="s">
        <v>147</v>
      </c>
      <c r="E349" s="243" t="s">
        <v>1</v>
      </c>
      <c r="F349" s="244" t="s">
        <v>629</v>
      </c>
      <c r="G349" s="242"/>
      <c r="H349" s="245">
        <v>-60.8</v>
      </c>
      <c r="I349" s="242"/>
      <c r="J349" s="242"/>
      <c r="K349" s="242"/>
      <c r="L349" s="246"/>
      <c r="M349" s="247"/>
      <c r="N349" s="248"/>
      <c r="O349" s="248"/>
      <c r="P349" s="248"/>
      <c r="Q349" s="248"/>
      <c r="R349" s="248"/>
      <c r="S349" s="248"/>
      <c r="T349" s="249"/>
      <c r="AT349" s="250" t="s">
        <v>147</v>
      </c>
      <c r="AU349" s="250" t="s">
        <v>81</v>
      </c>
      <c r="AV349" s="16" t="s">
        <v>153</v>
      </c>
      <c r="AW349" s="16" t="s">
        <v>26</v>
      </c>
      <c r="AX349" s="16" t="s">
        <v>71</v>
      </c>
      <c r="AY349" s="250" t="s">
        <v>141</v>
      </c>
    </row>
    <row r="350" spans="2:51" s="13" customFormat="1">
      <c r="B350" s="193"/>
      <c r="C350" s="194"/>
      <c r="D350" s="195" t="s">
        <v>147</v>
      </c>
      <c r="E350" s="196" t="s">
        <v>1</v>
      </c>
      <c r="F350" s="197" t="s">
        <v>631</v>
      </c>
      <c r="G350" s="194"/>
      <c r="H350" s="196" t="s">
        <v>1</v>
      </c>
      <c r="I350" s="194"/>
      <c r="J350" s="194"/>
      <c r="K350" s="194"/>
      <c r="L350" s="198"/>
      <c r="M350" s="199"/>
      <c r="N350" s="200"/>
      <c r="O350" s="200"/>
      <c r="P350" s="200"/>
      <c r="Q350" s="200"/>
      <c r="R350" s="200"/>
      <c r="S350" s="200"/>
      <c r="T350" s="201"/>
      <c r="AT350" s="202" t="s">
        <v>147</v>
      </c>
      <c r="AU350" s="202" t="s">
        <v>81</v>
      </c>
      <c r="AV350" s="13" t="s">
        <v>79</v>
      </c>
      <c r="AW350" s="13" t="s">
        <v>26</v>
      </c>
      <c r="AX350" s="13" t="s">
        <v>71</v>
      </c>
      <c r="AY350" s="202" t="s">
        <v>141</v>
      </c>
    </row>
    <row r="351" spans="2:51" s="14" customFormat="1" ht="22.5">
      <c r="B351" s="203"/>
      <c r="C351" s="204"/>
      <c r="D351" s="195" t="s">
        <v>147</v>
      </c>
      <c r="E351" s="205" t="s">
        <v>1</v>
      </c>
      <c r="F351" s="206" t="s">
        <v>632</v>
      </c>
      <c r="G351" s="204"/>
      <c r="H351" s="207">
        <v>19.32</v>
      </c>
      <c r="I351" s="204"/>
      <c r="J351" s="204"/>
      <c r="K351" s="204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147</v>
      </c>
      <c r="AU351" s="212" t="s">
        <v>81</v>
      </c>
      <c r="AV351" s="14" t="s">
        <v>81</v>
      </c>
      <c r="AW351" s="14" t="s">
        <v>26</v>
      </c>
      <c r="AX351" s="14" t="s">
        <v>71</v>
      </c>
      <c r="AY351" s="212" t="s">
        <v>141</v>
      </c>
    </row>
    <row r="352" spans="2:51" s="16" customFormat="1">
      <c r="B352" s="241"/>
      <c r="C352" s="242"/>
      <c r="D352" s="195" t="s">
        <v>147</v>
      </c>
      <c r="E352" s="243" t="s">
        <v>1</v>
      </c>
      <c r="F352" s="244" t="s">
        <v>629</v>
      </c>
      <c r="G352" s="242"/>
      <c r="H352" s="245">
        <v>19.32</v>
      </c>
      <c r="I352" s="242"/>
      <c r="J352" s="242"/>
      <c r="K352" s="242"/>
      <c r="L352" s="246"/>
      <c r="M352" s="247"/>
      <c r="N352" s="248"/>
      <c r="O352" s="248"/>
      <c r="P352" s="248"/>
      <c r="Q352" s="248"/>
      <c r="R352" s="248"/>
      <c r="S352" s="248"/>
      <c r="T352" s="249"/>
      <c r="AT352" s="250" t="s">
        <v>147</v>
      </c>
      <c r="AU352" s="250" t="s">
        <v>81</v>
      </c>
      <c r="AV352" s="16" t="s">
        <v>153</v>
      </c>
      <c r="AW352" s="16" t="s">
        <v>26</v>
      </c>
      <c r="AX352" s="16" t="s">
        <v>71</v>
      </c>
      <c r="AY352" s="250" t="s">
        <v>141</v>
      </c>
    </row>
    <row r="353" spans="1:65" s="15" customFormat="1">
      <c r="B353" s="219"/>
      <c r="C353" s="220"/>
      <c r="D353" s="195" t="s">
        <v>147</v>
      </c>
      <c r="E353" s="221" t="s">
        <v>1</v>
      </c>
      <c r="F353" s="222" t="s">
        <v>254</v>
      </c>
      <c r="G353" s="220"/>
      <c r="H353" s="223">
        <v>355.92</v>
      </c>
      <c r="I353" s="220"/>
      <c r="J353" s="220"/>
      <c r="K353" s="220"/>
      <c r="L353" s="224"/>
      <c r="M353" s="225"/>
      <c r="N353" s="226"/>
      <c r="O353" s="226"/>
      <c r="P353" s="226"/>
      <c r="Q353" s="226"/>
      <c r="R353" s="226"/>
      <c r="S353" s="226"/>
      <c r="T353" s="227"/>
      <c r="AT353" s="228" t="s">
        <v>147</v>
      </c>
      <c r="AU353" s="228" t="s">
        <v>81</v>
      </c>
      <c r="AV353" s="15" t="s">
        <v>146</v>
      </c>
      <c r="AW353" s="15" t="s">
        <v>26</v>
      </c>
      <c r="AX353" s="15" t="s">
        <v>79</v>
      </c>
      <c r="AY353" s="228" t="s">
        <v>141</v>
      </c>
    </row>
    <row r="354" spans="1:65" s="2" customFormat="1" ht="33" customHeight="1">
      <c r="A354" s="32"/>
      <c r="B354" s="33"/>
      <c r="C354" s="181" t="s">
        <v>633</v>
      </c>
      <c r="D354" s="181" t="s">
        <v>142</v>
      </c>
      <c r="E354" s="182" t="s">
        <v>634</v>
      </c>
      <c r="F354" s="183" t="s">
        <v>635</v>
      </c>
      <c r="G354" s="184" t="s">
        <v>249</v>
      </c>
      <c r="H354" s="185">
        <v>211.56200000000001</v>
      </c>
      <c r="I354" s="257"/>
      <c r="J354" s="186">
        <f>ROUND(I354*H354,2)</f>
        <v>0</v>
      </c>
      <c r="K354" s="183" t="s">
        <v>239</v>
      </c>
      <c r="L354" s="37"/>
      <c r="M354" s="187" t="s">
        <v>1</v>
      </c>
      <c r="N354" s="188" t="s">
        <v>36</v>
      </c>
      <c r="O354" s="189">
        <v>1.1000000000000001</v>
      </c>
      <c r="P354" s="189">
        <f>O354*H354</f>
        <v>232.71820000000002</v>
      </c>
      <c r="Q354" s="189">
        <v>8.6199999999999992E-3</v>
      </c>
      <c r="R354" s="189">
        <f>Q354*H354</f>
        <v>1.8236644399999999</v>
      </c>
      <c r="S354" s="189">
        <v>0</v>
      </c>
      <c r="T354" s="190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91" t="s">
        <v>146</v>
      </c>
      <c r="AT354" s="191" t="s">
        <v>142</v>
      </c>
      <c r="AU354" s="191" t="s">
        <v>81</v>
      </c>
      <c r="AY354" s="18" t="s">
        <v>141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8" t="s">
        <v>79</v>
      </c>
      <c r="BK354" s="192">
        <f>ROUND(I354*H354,2)</f>
        <v>0</v>
      </c>
      <c r="BL354" s="18" t="s">
        <v>146</v>
      </c>
      <c r="BM354" s="191" t="s">
        <v>636</v>
      </c>
    </row>
    <row r="355" spans="1:65" s="13" customFormat="1">
      <c r="B355" s="193"/>
      <c r="C355" s="194"/>
      <c r="D355" s="195" t="s">
        <v>147</v>
      </c>
      <c r="E355" s="196" t="s">
        <v>1</v>
      </c>
      <c r="F355" s="197" t="s">
        <v>617</v>
      </c>
      <c r="G355" s="194"/>
      <c r="H355" s="196" t="s">
        <v>1</v>
      </c>
      <c r="I355" s="194"/>
      <c r="J355" s="194"/>
      <c r="K355" s="194"/>
      <c r="L355" s="198"/>
      <c r="M355" s="199"/>
      <c r="N355" s="200"/>
      <c r="O355" s="200"/>
      <c r="P355" s="200"/>
      <c r="Q355" s="200"/>
      <c r="R355" s="200"/>
      <c r="S355" s="200"/>
      <c r="T355" s="201"/>
      <c r="AT355" s="202" t="s">
        <v>147</v>
      </c>
      <c r="AU355" s="202" t="s">
        <v>81</v>
      </c>
      <c r="AV355" s="13" t="s">
        <v>79</v>
      </c>
      <c r="AW355" s="13" t="s">
        <v>26</v>
      </c>
      <c r="AX355" s="13" t="s">
        <v>71</v>
      </c>
      <c r="AY355" s="202" t="s">
        <v>141</v>
      </c>
    </row>
    <row r="356" spans="1:65" s="14" customFormat="1">
      <c r="B356" s="203"/>
      <c r="C356" s="204"/>
      <c r="D356" s="195" t="s">
        <v>147</v>
      </c>
      <c r="E356" s="205" t="s">
        <v>1</v>
      </c>
      <c r="F356" s="206" t="s">
        <v>637</v>
      </c>
      <c r="G356" s="204"/>
      <c r="H356" s="207">
        <v>89</v>
      </c>
      <c r="I356" s="204"/>
      <c r="J356" s="204"/>
      <c r="K356" s="204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147</v>
      </c>
      <c r="AU356" s="212" t="s">
        <v>81</v>
      </c>
      <c r="AV356" s="14" t="s">
        <v>81</v>
      </c>
      <c r="AW356" s="14" t="s">
        <v>26</v>
      </c>
      <c r="AX356" s="14" t="s">
        <v>71</v>
      </c>
      <c r="AY356" s="212" t="s">
        <v>141</v>
      </c>
    </row>
    <row r="357" spans="1:65" s="13" customFormat="1">
      <c r="B357" s="193"/>
      <c r="C357" s="194"/>
      <c r="D357" s="195" t="s">
        <v>147</v>
      </c>
      <c r="E357" s="196" t="s">
        <v>1</v>
      </c>
      <c r="F357" s="197" t="s">
        <v>619</v>
      </c>
      <c r="G357" s="194"/>
      <c r="H357" s="196" t="s">
        <v>1</v>
      </c>
      <c r="I357" s="194"/>
      <c r="J357" s="194"/>
      <c r="K357" s="194"/>
      <c r="L357" s="198"/>
      <c r="M357" s="199"/>
      <c r="N357" s="200"/>
      <c r="O357" s="200"/>
      <c r="P357" s="200"/>
      <c r="Q357" s="200"/>
      <c r="R357" s="200"/>
      <c r="S357" s="200"/>
      <c r="T357" s="201"/>
      <c r="AT357" s="202" t="s">
        <v>147</v>
      </c>
      <c r="AU357" s="202" t="s">
        <v>81</v>
      </c>
      <c r="AV357" s="13" t="s">
        <v>79</v>
      </c>
      <c r="AW357" s="13" t="s">
        <v>26</v>
      </c>
      <c r="AX357" s="13" t="s">
        <v>71</v>
      </c>
      <c r="AY357" s="202" t="s">
        <v>141</v>
      </c>
    </row>
    <row r="358" spans="1:65" s="14" customFormat="1">
      <c r="B358" s="203"/>
      <c r="C358" s="204"/>
      <c r="D358" s="195" t="s">
        <v>147</v>
      </c>
      <c r="E358" s="205" t="s">
        <v>1</v>
      </c>
      <c r="F358" s="206" t="s">
        <v>638</v>
      </c>
      <c r="G358" s="204"/>
      <c r="H358" s="207">
        <v>135</v>
      </c>
      <c r="I358" s="204"/>
      <c r="J358" s="204"/>
      <c r="K358" s="204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147</v>
      </c>
      <c r="AU358" s="212" t="s">
        <v>81</v>
      </c>
      <c r="AV358" s="14" t="s">
        <v>81</v>
      </c>
      <c r="AW358" s="14" t="s">
        <v>26</v>
      </c>
      <c r="AX358" s="14" t="s">
        <v>71</v>
      </c>
      <c r="AY358" s="212" t="s">
        <v>141</v>
      </c>
    </row>
    <row r="359" spans="1:65" s="13" customFormat="1">
      <c r="B359" s="193"/>
      <c r="C359" s="194"/>
      <c r="D359" s="195" t="s">
        <v>147</v>
      </c>
      <c r="E359" s="196" t="s">
        <v>1</v>
      </c>
      <c r="F359" s="197" t="s">
        <v>621</v>
      </c>
      <c r="G359" s="194"/>
      <c r="H359" s="196" t="s">
        <v>1</v>
      </c>
      <c r="I359" s="194"/>
      <c r="J359" s="194"/>
      <c r="K359" s="194"/>
      <c r="L359" s="198"/>
      <c r="M359" s="199"/>
      <c r="N359" s="200"/>
      <c r="O359" s="200"/>
      <c r="P359" s="200"/>
      <c r="Q359" s="200"/>
      <c r="R359" s="200"/>
      <c r="S359" s="200"/>
      <c r="T359" s="201"/>
      <c r="AT359" s="202" t="s">
        <v>147</v>
      </c>
      <c r="AU359" s="202" t="s">
        <v>81</v>
      </c>
      <c r="AV359" s="13" t="s">
        <v>79</v>
      </c>
      <c r="AW359" s="13" t="s">
        <v>26</v>
      </c>
      <c r="AX359" s="13" t="s">
        <v>71</v>
      </c>
      <c r="AY359" s="202" t="s">
        <v>141</v>
      </c>
    </row>
    <row r="360" spans="1:65" s="14" customFormat="1">
      <c r="B360" s="203"/>
      <c r="C360" s="204"/>
      <c r="D360" s="195" t="s">
        <v>147</v>
      </c>
      <c r="E360" s="205" t="s">
        <v>1</v>
      </c>
      <c r="F360" s="206" t="s">
        <v>639</v>
      </c>
      <c r="G360" s="204"/>
      <c r="H360" s="207">
        <v>39.200000000000003</v>
      </c>
      <c r="I360" s="204"/>
      <c r="J360" s="204"/>
      <c r="K360" s="204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147</v>
      </c>
      <c r="AU360" s="212" t="s">
        <v>81</v>
      </c>
      <c r="AV360" s="14" t="s">
        <v>81</v>
      </c>
      <c r="AW360" s="14" t="s">
        <v>26</v>
      </c>
      <c r="AX360" s="14" t="s">
        <v>71</v>
      </c>
      <c r="AY360" s="212" t="s">
        <v>141</v>
      </c>
    </row>
    <row r="361" spans="1:65" s="13" customFormat="1">
      <c r="B361" s="193"/>
      <c r="C361" s="194"/>
      <c r="D361" s="195" t="s">
        <v>147</v>
      </c>
      <c r="E361" s="196" t="s">
        <v>1</v>
      </c>
      <c r="F361" s="197" t="s">
        <v>623</v>
      </c>
      <c r="G361" s="194"/>
      <c r="H361" s="196" t="s">
        <v>1</v>
      </c>
      <c r="I361" s="194"/>
      <c r="J361" s="194"/>
      <c r="K361" s="194"/>
      <c r="L361" s="198"/>
      <c r="M361" s="199"/>
      <c r="N361" s="200"/>
      <c r="O361" s="200"/>
      <c r="P361" s="200"/>
      <c r="Q361" s="200"/>
      <c r="R361" s="200"/>
      <c r="S361" s="200"/>
      <c r="T361" s="201"/>
      <c r="AT361" s="202" t="s">
        <v>147</v>
      </c>
      <c r="AU361" s="202" t="s">
        <v>81</v>
      </c>
      <c r="AV361" s="13" t="s">
        <v>79</v>
      </c>
      <c r="AW361" s="13" t="s">
        <v>26</v>
      </c>
      <c r="AX361" s="13" t="s">
        <v>71</v>
      </c>
      <c r="AY361" s="202" t="s">
        <v>141</v>
      </c>
    </row>
    <row r="362" spans="1:65" s="14" customFormat="1">
      <c r="B362" s="203"/>
      <c r="C362" s="204"/>
      <c r="D362" s="195" t="s">
        <v>147</v>
      </c>
      <c r="E362" s="205" t="s">
        <v>1</v>
      </c>
      <c r="F362" s="206" t="s">
        <v>640</v>
      </c>
      <c r="G362" s="204"/>
      <c r="H362" s="207">
        <v>14.5</v>
      </c>
      <c r="I362" s="204"/>
      <c r="J362" s="204"/>
      <c r="K362" s="204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147</v>
      </c>
      <c r="AU362" s="212" t="s">
        <v>81</v>
      </c>
      <c r="AV362" s="14" t="s">
        <v>81</v>
      </c>
      <c r="AW362" s="14" t="s">
        <v>26</v>
      </c>
      <c r="AX362" s="14" t="s">
        <v>71</v>
      </c>
      <c r="AY362" s="212" t="s">
        <v>141</v>
      </c>
    </row>
    <row r="363" spans="1:65" s="16" customFormat="1">
      <c r="B363" s="241"/>
      <c r="C363" s="242"/>
      <c r="D363" s="195" t="s">
        <v>147</v>
      </c>
      <c r="E363" s="243" t="s">
        <v>1</v>
      </c>
      <c r="F363" s="244" t="s">
        <v>629</v>
      </c>
      <c r="G363" s="242"/>
      <c r="H363" s="245">
        <v>277.7</v>
      </c>
      <c r="I363" s="242"/>
      <c r="J363" s="242"/>
      <c r="K363" s="242"/>
      <c r="L363" s="246"/>
      <c r="M363" s="247"/>
      <c r="N363" s="248"/>
      <c r="O363" s="248"/>
      <c r="P363" s="248"/>
      <c r="Q363" s="248"/>
      <c r="R363" s="248"/>
      <c r="S363" s="248"/>
      <c r="T363" s="249"/>
      <c r="AT363" s="250" t="s">
        <v>147</v>
      </c>
      <c r="AU363" s="250" t="s">
        <v>81</v>
      </c>
      <c r="AV363" s="16" t="s">
        <v>153</v>
      </c>
      <c r="AW363" s="16" t="s">
        <v>26</v>
      </c>
      <c r="AX363" s="16" t="s">
        <v>71</v>
      </c>
      <c r="AY363" s="250" t="s">
        <v>141</v>
      </c>
    </row>
    <row r="364" spans="1:65" s="14" customFormat="1">
      <c r="B364" s="203"/>
      <c r="C364" s="204"/>
      <c r="D364" s="195" t="s">
        <v>147</v>
      </c>
      <c r="E364" s="205" t="s">
        <v>1</v>
      </c>
      <c r="F364" s="206" t="s">
        <v>641</v>
      </c>
      <c r="G364" s="204"/>
      <c r="H364" s="207">
        <v>-40.588000000000001</v>
      </c>
      <c r="I364" s="204"/>
      <c r="J364" s="204"/>
      <c r="K364" s="204"/>
      <c r="L364" s="208"/>
      <c r="M364" s="209"/>
      <c r="N364" s="210"/>
      <c r="O364" s="210"/>
      <c r="P364" s="210"/>
      <c r="Q364" s="210"/>
      <c r="R364" s="210"/>
      <c r="S364" s="210"/>
      <c r="T364" s="211"/>
      <c r="AT364" s="212" t="s">
        <v>147</v>
      </c>
      <c r="AU364" s="212" t="s">
        <v>81</v>
      </c>
      <c r="AV364" s="14" t="s">
        <v>81</v>
      </c>
      <c r="AW364" s="14" t="s">
        <v>26</v>
      </c>
      <c r="AX364" s="14" t="s">
        <v>71</v>
      </c>
      <c r="AY364" s="212" t="s">
        <v>141</v>
      </c>
    </row>
    <row r="365" spans="1:65" s="14" customFormat="1">
      <c r="B365" s="203"/>
      <c r="C365" s="204"/>
      <c r="D365" s="195" t="s">
        <v>147</v>
      </c>
      <c r="E365" s="205" t="s">
        <v>1</v>
      </c>
      <c r="F365" s="206" t="s">
        <v>642</v>
      </c>
      <c r="G365" s="204"/>
      <c r="H365" s="207">
        <v>-25.55</v>
      </c>
      <c r="I365" s="204"/>
      <c r="J365" s="204"/>
      <c r="K365" s="204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147</v>
      </c>
      <c r="AU365" s="212" t="s">
        <v>81</v>
      </c>
      <c r="AV365" s="14" t="s">
        <v>81</v>
      </c>
      <c r="AW365" s="14" t="s">
        <v>26</v>
      </c>
      <c r="AX365" s="14" t="s">
        <v>71</v>
      </c>
      <c r="AY365" s="212" t="s">
        <v>141</v>
      </c>
    </row>
    <row r="366" spans="1:65" s="16" customFormat="1">
      <c r="B366" s="241"/>
      <c r="C366" s="242"/>
      <c r="D366" s="195" t="s">
        <v>147</v>
      </c>
      <c r="E366" s="243" t="s">
        <v>1</v>
      </c>
      <c r="F366" s="244" t="s">
        <v>629</v>
      </c>
      <c r="G366" s="242"/>
      <c r="H366" s="245">
        <v>-66.138000000000005</v>
      </c>
      <c r="I366" s="242"/>
      <c r="J366" s="242"/>
      <c r="K366" s="242"/>
      <c r="L366" s="246"/>
      <c r="M366" s="247"/>
      <c r="N366" s="248"/>
      <c r="O366" s="248"/>
      <c r="P366" s="248"/>
      <c r="Q366" s="248"/>
      <c r="R366" s="248"/>
      <c r="S366" s="248"/>
      <c r="T366" s="249"/>
      <c r="AT366" s="250" t="s">
        <v>147</v>
      </c>
      <c r="AU366" s="250" t="s">
        <v>81</v>
      </c>
      <c r="AV366" s="16" t="s">
        <v>153</v>
      </c>
      <c r="AW366" s="16" t="s">
        <v>26</v>
      </c>
      <c r="AX366" s="16" t="s">
        <v>71</v>
      </c>
      <c r="AY366" s="250" t="s">
        <v>141</v>
      </c>
    </row>
    <row r="367" spans="1:65" s="15" customFormat="1">
      <c r="B367" s="219"/>
      <c r="C367" s="220"/>
      <c r="D367" s="195" t="s">
        <v>147</v>
      </c>
      <c r="E367" s="221" t="s">
        <v>1</v>
      </c>
      <c r="F367" s="222" t="s">
        <v>254</v>
      </c>
      <c r="G367" s="220"/>
      <c r="H367" s="223">
        <v>211.56199999999998</v>
      </c>
      <c r="I367" s="220"/>
      <c r="J367" s="220"/>
      <c r="K367" s="220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147</v>
      </c>
      <c r="AU367" s="228" t="s">
        <v>81</v>
      </c>
      <c r="AV367" s="15" t="s">
        <v>146</v>
      </c>
      <c r="AW367" s="15" t="s">
        <v>26</v>
      </c>
      <c r="AX367" s="15" t="s">
        <v>79</v>
      </c>
      <c r="AY367" s="228" t="s">
        <v>141</v>
      </c>
    </row>
    <row r="368" spans="1:65" s="2" customFormat="1" ht="16.5" customHeight="1">
      <c r="A368" s="32"/>
      <c r="B368" s="33"/>
      <c r="C368" s="229" t="s">
        <v>643</v>
      </c>
      <c r="D368" s="229" t="s">
        <v>272</v>
      </c>
      <c r="E368" s="230" t="s">
        <v>644</v>
      </c>
      <c r="F368" s="231" t="s">
        <v>645</v>
      </c>
      <c r="G368" s="232" t="s">
        <v>249</v>
      </c>
      <c r="H368" s="233">
        <v>222.14</v>
      </c>
      <c r="I368" s="262"/>
      <c r="J368" s="234">
        <f>ROUND(I368*H368,2)</f>
        <v>0</v>
      </c>
      <c r="K368" s="231" t="s">
        <v>239</v>
      </c>
      <c r="L368" s="235"/>
      <c r="M368" s="236" t="s">
        <v>1</v>
      </c>
      <c r="N368" s="237" t="s">
        <v>36</v>
      </c>
      <c r="O368" s="189">
        <v>0</v>
      </c>
      <c r="P368" s="189">
        <f>O368*H368</f>
        <v>0</v>
      </c>
      <c r="Q368" s="189">
        <v>3.5300000000000002E-3</v>
      </c>
      <c r="R368" s="189">
        <f>Q368*H368</f>
        <v>0.78415420000000002</v>
      </c>
      <c r="S368" s="189">
        <v>0</v>
      </c>
      <c r="T368" s="190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91" t="s">
        <v>159</v>
      </c>
      <c r="AT368" s="191" t="s">
        <v>272</v>
      </c>
      <c r="AU368" s="191" t="s">
        <v>81</v>
      </c>
      <c r="AY368" s="18" t="s">
        <v>141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8" t="s">
        <v>79</v>
      </c>
      <c r="BK368" s="192">
        <f>ROUND(I368*H368,2)</f>
        <v>0</v>
      </c>
      <c r="BL368" s="18" t="s">
        <v>146</v>
      </c>
      <c r="BM368" s="191" t="s">
        <v>646</v>
      </c>
    </row>
    <row r="369" spans="1:65" s="14" customFormat="1">
      <c r="B369" s="203"/>
      <c r="C369" s="204"/>
      <c r="D369" s="195" t="s">
        <v>147</v>
      </c>
      <c r="E369" s="204"/>
      <c r="F369" s="206" t="s">
        <v>647</v>
      </c>
      <c r="G369" s="204"/>
      <c r="H369" s="207">
        <v>222.14</v>
      </c>
      <c r="I369" s="204"/>
      <c r="J369" s="204"/>
      <c r="K369" s="204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147</v>
      </c>
      <c r="AU369" s="212" t="s">
        <v>81</v>
      </c>
      <c r="AV369" s="14" t="s">
        <v>81</v>
      </c>
      <c r="AW369" s="14" t="s">
        <v>4</v>
      </c>
      <c r="AX369" s="14" t="s">
        <v>79</v>
      </c>
      <c r="AY369" s="212" t="s">
        <v>141</v>
      </c>
    </row>
    <row r="370" spans="1:65" s="2" customFormat="1" ht="21.75" customHeight="1">
      <c r="A370" s="32"/>
      <c r="B370" s="33"/>
      <c r="C370" s="181" t="s">
        <v>648</v>
      </c>
      <c r="D370" s="181" t="s">
        <v>142</v>
      </c>
      <c r="E370" s="182" t="s">
        <v>649</v>
      </c>
      <c r="F370" s="183" t="s">
        <v>650</v>
      </c>
      <c r="G370" s="184" t="s">
        <v>238</v>
      </c>
      <c r="H370" s="185">
        <v>73.900000000000006</v>
      </c>
      <c r="I370" s="257"/>
      <c r="J370" s="186">
        <f>ROUND(I370*H370,2)</f>
        <v>0</v>
      </c>
      <c r="K370" s="183" t="s">
        <v>239</v>
      </c>
      <c r="L370" s="37"/>
      <c r="M370" s="187" t="s">
        <v>1</v>
      </c>
      <c r="N370" s="188" t="s">
        <v>36</v>
      </c>
      <c r="O370" s="189">
        <v>0.23</v>
      </c>
      <c r="P370" s="189">
        <f>O370*H370</f>
        <v>16.997000000000003</v>
      </c>
      <c r="Q370" s="189">
        <v>3.0000000000000001E-5</v>
      </c>
      <c r="R370" s="189">
        <f>Q370*H370</f>
        <v>2.2170000000000002E-3</v>
      </c>
      <c r="S370" s="189">
        <v>0</v>
      </c>
      <c r="T370" s="190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91" t="s">
        <v>146</v>
      </c>
      <c r="AT370" s="191" t="s">
        <v>142</v>
      </c>
      <c r="AU370" s="191" t="s">
        <v>81</v>
      </c>
      <c r="AY370" s="18" t="s">
        <v>141</v>
      </c>
      <c r="BE370" s="192">
        <f>IF(N370="základní",J370,0)</f>
        <v>0</v>
      </c>
      <c r="BF370" s="192">
        <f>IF(N370="snížená",J370,0)</f>
        <v>0</v>
      </c>
      <c r="BG370" s="192">
        <f>IF(N370="zákl. přenesená",J370,0)</f>
        <v>0</v>
      </c>
      <c r="BH370" s="192">
        <f>IF(N370="sníž. přenesená",J370,0)</f>
        <v>0</v>
      </c>
      <c r="BI370" s="192">
        <f>IF(N370="nulová",J370,0)</f>
        <v>0</v>
      </c>
      <c r="BJ370" s="18" t="s">
        <v>79</v>
      </c>
      <c r="BK370" s="192">
        <f>ROUND(I370*H370,2)</f>
        <v>0</v>
      </c>
      <c r="BL370" s="18" t="s">
        <v>146</v>
      </c>
      <c r="BM370" s="191" t="s">
        <v>651</v>
      </c>
    </row>
    <row r="371" spans="1:65" s="14" customFormat="1">
      <c r="B371" s="203"/>
      <c r="C371" s="204"/>
      <c r="D371" s="195" t="s">
        <v>147</v>
      </c>
      <c r="E371" s="205" t="s">
        <v>1</v>
      </c>
      <c r="F371" s="206" t="s">
        <v>652</v>
      </c>
      <c r="G371" s="204"/>
      <c r="H371" s="207">
        <v>73.900000000000006</v>
      </c>
      <c r="I371" s="204"/>
      <c r="J371" s="204"/>
      <c r="K371" s="204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147</v>
      </c>
      <c r="AU371" s="212" t="s">
        <v>81</v>
      </c>
      <c r="AV371" s="14" t="s">
        <v>81</v>
      </c>
      <c r="AW371" s="14" t="s">
        <v>26</v>
      </c>
      <c r="AX371" s="14" t="s">
        <v>79</v>
      </c>
      <c r="AY371" s="212" t="s">
        <v>141</v>
      </c>
    </row>
    <row r="372" spans="1:65" s="2" customFormat="1" ht="21.75" customHeight="1">
      <c r="A372" s="32"/>
      <c r="B372" s="33"/>
      <c r="C372" s="229" t="s">
        <v>653</v>
      </c>
      <c r="D372" s="229" t="s">
        <v>272</v>
      </c>
      <c r="E372" s="230" t="s">
        <v>654</v>
      </c>
      <c r="F372" s="231" t="s">
        <v>655</v>
      </c>
      <c r="G372" s="232" t="s">
        <v>238</v>
      </c>
      <c r="H372" s="233">
        <v>77.594999999999999</v>
      </c>
      <c r="I372" s="262"/>
      <c r="J372" s="234">
        <f>ROUND(I372*H372,2)</f>
        <v>0</v>
      </c>
      <c r="K372" s="231" t="s">
        <v>239</v>
      </c>
      <c r="L372" s="235"/>
      <c r="M372" s="236" t="s">
        <v>1</v>
      </c>
      <c r="N372" s="237" t="s">
        <v>36</v>
      </c>
      <c r="O372" s="189">
        <v>0</v>
      </c>
      <c r="P372" s="189">
        <f>O372*H372</f>
        <v>0</v>
      </c>
      <c r="Q372" s="189">
        <v>7.2000000000000005E-4</v>
      </c>
      <c r="R372" s="189">
        <f>Q372*H372</f>
        <v>5.5868400000000006E-2</v>
      </c>
      <c r="S372" s="189">
        <v>0</v>
      </c>
      <c r="T372" s="190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91" t="s">
        <v>159</v>
      </c>
      <c r="AT372" s="191" t="s">
        <v>272</v>
      </c>
      <c r="AU372" s="191" t="s">
        <v>81</v>
      </c>
      <c r="AY372" s="18" t="s">
        <v>141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8" t="s">
        <v>79</v>
      </c>
      <c r="BK372" s="192">
        <f>ROUND(I372*H372,2)</f>
        <v>0</v>
      </c>
      <c r="BL372" s="18" t="s">
        <v>146</v>
      </c>
      <c r="BM372" s="191" t="s">
        <v>656</v>
      </c>
    </row>
    <row r="373" spans="1:65" s="14" customFormat="1">
      <c r="B373" s="203"/>
      <c r="C373" s="204"/>
      <c r="D373" s="195" t="s">
        <v>147</v>
      </c>
      <c r="E373" s="204"/>
      <c r="F373" s="206" t="s">
        <v>657</v>
      </c>
      <c r="G373" s="204"/>
      <c r="H373" s="207">
        <v>77.594999999999999</v>
      </c>
      <c r="I373" s="204"/>
      <c r="J373" s="204"/>
      <c r="K373" s="204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147</v>
      </c>
      <c r="AU373" s="212" t="s">
        <v>81</v>
      </c>
      <c r="AV373" s="14" t="s">
        <v>81</v>
      </c>
      <c r="AW373" s="14" t="s">
        <v>4</v>
      </c>
      <c r="AX373" s="14" t="s">
        <v>79</v>
      </c>
      <c r="AY373" s="212" t="s">
        <v>141</v>
      </c>
    </row>
    <row r="374" spans="1:65" s="2" customFormat="1" ht="16.5" customHeight="1">
      <c r="A374" s="32"/>
      <c r="B374" s="33"/>
      <c r="C374" s="181" t="s">
        <v>658</v>
      </c>
      <c r="D374" s="181" t="s">
        <v>142</v>
      </c>
      <c r="E374" s="182" t="s">
        <v>659</v>
      </c>
      <c r="F374" s="183" t="s">
        <v>660</v>
      </c>
      <c r="G374" s="184" t="s">
        <v>238</v>
      </c>
      <c r="H374" s="185">
        <v>269.37</v>
      </c>
      <c r="I374" s="257"/>
      <c r="J374" s="186">
        <f>ROUND(I374*H374,2)</f>
        <v>0</v>
      </c>
      <c r="K374" s="183" t="s">
        <v>239</v>
      </c>
      <c r="L374" s="37"/>
      <c r="M374" s="187" t="s">
        <v>1</v>
      </c>
      <c r="N374" s="188" t="s">
        <v>36</v>
      </c>
      <c r="O374" s="189">
        <v>0.14000000000000001</v>
      </c>
      <c r="P374" s="189">
        <f>O374*H374</f>
        <v>37.711800000000004</v>
      </c>
      <c r="Q374" s="189">
        <v>0</v>
      </c>
      <c r="R374" s="189">
        <f>Q374*H374</f>
        <v>0</v>
      </c>
      <c r="S374" s="189">
        <v>0</v>
      </c>
      <c r="T374" s="190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91" t="s">
        <v>146</v>
      </c>
      <c r="AT374" s="191" t="s">
        <v>142</v>
      </c>
      <c r="AU374" s="191" t="s">
        <v>81</v>
      </c>
      <c r="AY374" s="18" t="s">
        <v>141</v>
      </c>
      <c r="BE374" s="192">
        <f>IF(N374="základní",J374,0)</f>
        <v>0</v>
      </c>
      <c r="BF374" s="192">
        <f>IF(N374="snížená",J374,0)</f>
        <v>0</v>
      </c>
      <c r="BG374" s="192">
        <f>IF(N374="zákl. přenesená",J374,0)</f>
        <v>0</v>
      </c>
      <c r="BH374" s="192">
        <f>IF(N374="sníž. přenesená",J374,0)</f>
        <v>0</v>
      </c>
      <c r="BI374" s="192">
        <f>IF(N374="nulová",J374,0)</f>
        <v>0</v>
      </c>
      <c r="BJ374" s="18" t="s">
        <v>79</v>
      </c>
      <c r="BK374" s="192">
        <f>ROUND(I374*H374,2)</f>
        <v>0</v>
      </c>
      <c r="BL374" s="18" t="s">
        <v>146</v>
      </c>
      <c r="BM374" s="191" t="s">
        <v>661</v>
      </c>
    </row>
    <row r="375" spans="1:65" s="13" customFormat="1">
      <c r="B375" s="193"/>
      <c r="C375" s="194"/>
      <c r="D375" s="195" t="s">
        <v>147</v>
      </c>
      <c r="E375" s="196" t="s">
        <v>1</v>
      </c>
      <c r="F375" s="197" t="s">
        <v>662</v>
      </c>
      <c r="G375" s="194"/>
      <c r="H375" s="196" t="s">
        <v>1</v>
      </c>
      <c r="I375" s="194"/>
      <c r="J375" s="194"/>
      <c r="K375" s="194"/>
      <c r="L375" s="198"/>
      <c r="M375" s="199"/>
      <c r="N375" s="200"/>
      <c r="O375" s="200"/>
      <c r="P375" s="200"/>
      <c r="Q375" s="200"/>
      <c r="R375" s="200"/>
      <c r="S375" s="200"/>
      <c r="T375" s="201"/>
      <c r="AT375" s="202" t="s">
        <v>147</v>
      </c>
      <c r="AU375" s="202" t="s">
        <v>81</v>
      </c>
      <c r="AV375" s="13" t="s">
        <v>79</v>
      </c>
      <c r="AW375" s="13" t="s">
        <v>26</v>
      </c>
      <c r="AX375" s="13" t="s">
        <v>71</v>
      </c>
      <c r="AY375" s="202" t="s">
        <v>141</v>
      </c>
    </row>
    <row r="376" spans="1:65" s="14" customFormat="1" ht="22.5">
      <c r="B376" s="203"/>
      <c r="C376" s="204"/>
      <c r="D376" s="195" t="s">
        <v>147</v>
      </c>
      <c r="E376" s="205" t="s">
        <v>1</v>
      </c>
      <c r="F376" s="206" t="s">
        <v>663</v>
      </c>
      <c r="G376" s="204"/>
      <c r="H376" s="207">
        <v>98.234999999999999</v>
      </c>
      <c r="I376" s="204"/>
      <c r="J376" s="204"/>
      <c r="K376" s="204"/>
      <c r="L376" s="208"/>
      <c r="M376" s="209"/>
      <c r="N376" s="210"/>
      <c r="O376" s="210"/>
      <c r="P376" s="210"/>
      <c r="Q376" s="210"/>
      <c r="R376" s="210"/>
      <c r="S376" s="210"/>
      <c r="T376" s="211"/>
      <c r="AT376" s="212" t="s">
        <v>147</v>
      </c>
      <c r="AU376" s="212" t="s">
        <v>81</v>
      </c>
      <c r="AV376" s="14" t="s">
        <v>81</v>
      </c>
      <c r="AW376" s="14" t="s">
        <v>26</v>
      </c>
      <c r="AX376" s="14" t="s">
        <v>71</v>
      </c>
      <c r="AY376" s="212" t="s">
        <v>141</v>
      </c>
    </row>
    <row r="377" spans="1:65" s="16" customFormat="1">
      <c r="B377" s="241"/>
      <c r="C377" s="242"/>
      <c r="D377" s="195" t="s">
        <v>147</v>
      </c>
      <c r="E377" s="243" t="s">
        <v>1</v>
      </c>
      <c r="F377" s="244" t="s">
        <v>629</v>
      </c>
      <c r="G377" s="242"/>
      <c r="H377" s="245">
        <v>98.234999999999999</v>
      </c>
      <c r="I377" s="242"/>
      <c r="J377" s="242"/>
      <c r="K377" s="242"/>
      <c r="L377" s="246"/>
      <c r="M377" s="247"/>
      <c r="N377" s="248"/>
      <c r="O377" s="248"/>
      <c r="P377" s="248"/>
      <c r="Q377" s="248"/>
      <c r="R377" s="248"/>
      <c r="S377" s="248"/>
      <c r="T377" s="249"/>
      <c r="AT377" s="250" t="s">
        <v>147</v>
      </c>
      <c r="AU377" s="250" t="s">
        <v>81</v>
      </c>
      <c r="AV377" s="16" t="s">
        <v>153</v>
      </c>
      <c r="AW377" s="16" t="s">
        <v>26</v>
      </c>
      <c r="AX377" s="16" t="s">
        <v>71</v>
      </c>
      <c r="AY377" s="250" t="s">
        <v>141</v>
      </c>
    </row>
    <row r="378" spans="1:65" s="13" customFormat="1">
      <c r="B378" s="193"/>
      <c r="C378" s="194"/>
      <c r="D378" s="195" t="s">
        <v>147</v>
      </c>
      <c r="E378" s="196" t="s">
        <v>1</v>
      </c>
      <c r="F378" s="197" t="s">
        <v>664</v>
      </c>
      <c r="G378" s="194"/>
      <c r="H378" s="196" t="s">
        <v>1</v>
      </c>
      <c r="I378" s="194"/>
      <c r="J378" s="194"/>
      <c r="K378" s="194"/>
      <c r="L378" s="198"/>
      <c r="M378" s="199"/>
      <c r="N378" s="200"/>
      <c r="O378" s="200"/>
      <c r="P378" s="200"/>
      <c r="Q378" s="200"/>
      <c r="R378" s="200"/>
      <c r="S378" s="200"/>
      <c r="T378" s="201"/>
      <c r="AT378" s="202" t="s">
        <v>147</v>
      </c>
      <c r="AU378" s="202" t="s">
        <v>81</v>
      </c>
      <c r="AV378" s="13" t="s">
        <v>79</v>
      </c>
      <c r="AW378" s="13" t="s">
        <v>26</v>
      </c>
      <c r="AX378" s="13" t="s">
        <v>71</v>
      </c>
      <c r="AY378" s="202" t="s">
        <v>141</v>
      </c>
    </row>
    <row r="379" spans="1:65" s="14" customFormat="1" ht="22.5">
      <c r="B379" s="203"/>
      <c r="C379" s="204"/>
      <c r="D379" s="195" t="s">
        <v>147</v>
      </c>
      <c r="E379" s="205" t="s">
        <v>1</v>
      </c>
      <c r="F379" s="206" t="s">
        <v>663</v>
      </c>
      <c r="G379" s="204"/>
      <c r="H379" s="207">
        <v>98.234999999999999</v>
      </c>
      <c r="I379" s="204"/>
      <c r="J379" s="204"/>
      <c r="K379" s="204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147</v>
      </c>
      <c r="AU379" s="212" t="s">
        <v>81</v>
      </c>
      <c r="AV379" s="14" t="s">
        <v>81</v>
      </c>
      <c r="AW379" s="14" t="s">
        <v>26</v>
      </c>
      <c r="AX379" s="14" t="s">
        <v>71</v>
      </c>
      <c r="AY379" s="212" t="s">
        <v>141</v>
      </c>
    </row>
    <row r="380" spans="1:65" s="14" customFormat="1">
      <c r="B380" s="203"/>
      <c r="C380" s="204"/>
      <c r="D380" s="195" t="s">
        <v>147</v>
      </c>
      <c r="E380" s="205" t="s">
        <v>1</v>
      </c>
      <c r="F380" s="206" t="s">
        <v>665</v>
      </c>
      <c r="G380" s="204"/>
      <c r="H380" s="207">
        <v>15.2</v>
      </c>
      <c r="I380" s="204"/>
      <c r="J380" s="204"/>
      <c r="K380" s="204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147</v>
      </c>
      <c r="AU380" s="212" t="s">
        <v>81</v>
      </c>
      <c r="AV380" s="14" t="s">
        <v>81</v>
      </c>
      <c r="AW380" s="14" t="s">
        <v>26</v>
      </c>
      <c r="AX380" s="14" t="s">
        <v>71</v>
      </c>
      <c r="AY380" s="212" t="s">
        <v>141</v>
      </c>
    </row>
    <row r="381" spans="1:65" s="16" customFormat="1">
      <c r="B381" s="241"/>
      <c r="C381" s="242"/>
      <c r="D381" s="195" t="s">
        <v>147</v>
      </c>
      <c r="E381" s="243" t="s">
        <v>1</v>
      </c>
      <c r="F381" s="244" t="s">
        <v>629</v>
      </c>
      <c r="G381" s="242"/>
      <c r="H381" s="245">
        <v>113.435</v>
      </c>
      <c r="I381" s="242"/>
      <c r="J381" s="242"/>
      <c r="K381" s="242"/>
      <c r="L381" s="246"/>
      <c r="M381" s="247"/>
      <c r="N381" s="248"/>
      <c r="O381" s="248"/>
      <c r="P381" s="248"/>
      <c r="Q381" s="248"/>
      <c r="R381" s="248"/>
      <c r="S381" s="248"/>
      <c r="T381" s="249"/>
      <c r="AT381" s="250" t="s">
        <v>147</v>
      </c>
      <c r="AU381" s="250" t="s">
        <v>81</v>
      </c>
      <c r="AV381" s="16" t="s">
        <v>153</v>
      </c>
      <c r="AW381" s="16" t="s">
        <v>26</v>
      </c>
      <c r="AX381" s="16" t="s">
        <v>71</v>
      </c>
      <c r="AY381" s="250" t="s">
        <v>141</v>
      </c>
    </row>
    <row r="382" spans="1:65" s="13" customFormat="1">
      <c r="B382" s="193"/>
      <c r="C382" s="194"/>
      <c r="D382" s="195" t="s">
        <v>147</v>
      </c>
      <c r="E382" s="196" t="s">
        <v>1</v>
      </c>
      <c r="F382" s="197" t="s">
        <v>666</v>
      </c>
      <c r="G382" s="194"/>
      <c r="H382" s="196" t="s">
        <v>1</v>
      </c>
      <c r="I382" s="194"/>
      <c r="J382" s="194"/>
      <c r="K382" s="194"/>
      <c r="L382" s="198"/>
      <c r="M382" s="199"/>
      <c r="N382" s="200"/>
      <c r="O382" s="200"/>
      <c r="P382" s="200"/>
      <c r="Q382" s="200"/>
      <c r="R382" s="200"/>
      <c r="S382" s="200"/>
      <c r="T382" s="201"/>
      <c r="AT382" s="202" t="s">
        <v>147</v>
      </c>
      <c r="AU382" s="202" t="s">
        <v>81</v>
      </c>
      <c r="AV382" s="13" t="s">
        <v>79</v>
      </c>
      <c r="AW382" s="13" t="s">
        <v>26</v>
      </c>
      <c r="AX382" s="13" t="s">
        <v>71</v>
      </c>
      <c r="AY382" s="202" t="s">
        <v>141</v>
      </c>
    </row>
    <row r="383" spans="1:65" s="14" customFormat="1">
      <c r="B383" s="203"/>
      <c r="C383" s="204"/>
      <c r="D383" s="195" t="s">
        <v>147</v>
      </c>
      <c r="E383" s="205" t="s">
        <v>1</v>
      </c>
      <c r="F383" s="206" t="s">
        <v>667</v>
      </c>
      <c r="G383" s="204"/>
      <c r="H383" s="207">
        <v>57.7</v>
      </c>
      <c r="I383" s="204"/>
      <c r="J383" s="204"/>
      <c r="K383" s="204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147</v>
      </c>
      <c r="AU383" s="212" t="s">
        <v>81</v>
      </c>
      <c r="AV383" s="14" t="s">
        <v>81</v>
      </c>
      <c r="AW383" s="14" t="s">
        <v>26</v>
      </c>
      <c r="AX383" s="14" t="s">
        <v>71</v>
      </c>
      <c r="AY383" s="212" t="s">
        <v>141</v>
      </c>
    </row>
    <row r="384" spans="1:65" s="16" customFormat="1">
      <c r="B384" s="241"/>
      <c r="C384" s="242"/>
      <c r="D384" s="195" t="s">
        <v>147</v>
      </c>
      <c r="E384" s="243" t="s">
        <v>1</v>
      </c>
      <c r="F384" s="244" t="s">
        <v>629</v>
      </c>
      <c r="G384" s="242"/>
      <c r="H384" s="245">
        <v>57.7</v>
      </c>
      <c r="I384" s="242"/>
      <c r="J384" s="242"/>
      <c r="K384" s="242"/>
      <c r="L384" s="246"/>
      <c r="M384" s="247"/>
      <c r="N384" s="248"/>
      <c r="O384" s="248"/>
      <c r="P384" s="248"/>
      <c r="Q384" s="248"/>
      <c r="R384" s="248"/>
      <c r="S384" s="248"/>
      <c r="T384" s="249"/>
      <c r="AT384" s="250" t="s">
        <v>147</v>
      </c>
      <c r="AU384" s="250" t="s">
        <v>81</v>
      </c>
      <c r="AV384" s="16" t="s">
        <v>153</v>
      </c>
      <c r="AW384" s="16" t="s">
        <v>26</v>
      </c>
      <c r="AX384" s="16" t="s">
        <v>71</v>
      </c>
      <c r="AY384" s="250" t="s">
        <v>141</v>
      </c>
    </row>
    <row r="385" spans="1:65" s="15" customFormat="1">
      <c r="B385" s="219"/>
      <c r="C385" s="220"/>
      <c r="D385" s="195" t="s">
        <v>147</v>
      </c>
      <c r="E385" s="221" t="s">
        <v>1</v>
      </c>
      <c r="F385" s="222" t="s">
        <v>254</v>
      </c>
      <c r="G385" s="220"/>
      <c r="H385" s="223">
        <v>269.37</v>
      </c>
      <c r="I385" s="220"/>
      <c r="J385" s="220"/>
      <c r="K385" s="220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147</v>
      </c>
      <c r="AU385" s="228" t="s">
        <v>81</v>
      </c>
      <c r="AV385" s="15" t="s">
        <v>146</v>
      </c>
      <c r="AW385" s="15" t="s">
        <v>26</v>
      </c>
      <c r="AX385" s="15" t="s">
        <v>79</v>
      </c>
      <c r="AY385" s="228" t="s">
        <v>141</v>
      </c>
    </row>
    <row r="386" spans="1:65" s="2" customFormat="1" ht="21.75" customHeight="1">
      <c r="A386" s="32"/>
      <c r="B386" s="33"/>
      <c r="C386" s="229" t="s">
        <v>668</v>
      </c>
      <c r="D386" s="229" t="s">
        <v>272</v>
      </c>
      <c r="E386" s="230" t="s">
        <v>669</v>
      </c>
      <c r="F386" s="231" t="s">
        <v>670</v>
      </c>
      <c r="G386" s="232" t="s">
        <v>238</v>
      </c>
      <c r="H386" s="233">
        <v>124.779</v>
      </c>
      <c r="I386" s="262"/>
      <c r="J386" s="234">
        <f>ROUND(I386*H386,2)</f>
        <v>0</v>
      </c>
      <c r="K386" s="231" t="s">
        <v>239</v>
      </c>
      <c r="L386" s="235"/>
      <c r="M386" s="236" t="s">
        <v>1</v>
      </c>
      <c r="N386" s="237" t="s">
        <v>36</v>
      </c>
      <c r="O386" s="189">
        <v>0</v>
      </c>
      <c r="P386" s="189">
        <f>O386*H386</f>
        <v>0</v>
      </c>
      <c r="Q386" s="189">
        <v>1E-4</v>
      </c>
      <c r="R386" s="189">
        <f>Q386*H386</f>
        <v>1.24779E-2</v>
      </c>
      <c r="S386" s="189">
        <v>0</v>
      </c>
      <c r="T386" s="190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91" t="s">
        <v>159</v>
      </c>
      <c r="AT386" s="191" t="s">
        <v>272</v>
      </c>
      <c r="AU386" s="191" t="s">
        <v>81</v>
      </c>
      <c r="AY386" s="18" t="s">
        <v>141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8" t="s">
        <v>79</v>
      </c>
      <c r="BK386" s="192">
        <f>ROUND(I386*H386,2)</f>
        <v>0</v>
      </c>
      <c r="BL386" s="18" t="s">
        <v>146</v>
      </c>
      <c r="BM386" s="191" t="s">
        <v>671</v>
      </c>
    </row>
    <row r="387" spans="1:65" s="14" customFormat="1">
      <c r="B387" s="203"/>
      <c r="C387" s="204"/>
      <c r="D387" s="195" t="s">
        <v>147</v>
      </c>
      <c r="E387" s="204"/>
      <c r="F387" s="206" t="s">
        <v>672</v>
      </c>
      <c r="G387" s="204"/>
      <c r="H387" s="207">
        <v>124.779</v>
      </c>
      <c r="I387" s="204"/>
      <c r="J387" s="204"/>
      <c r="K387" s="204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147</v>
      </c>
      <c r="AU387" s="212" t="s">
        <v>81</v>
      </c>
      <c r="AV387" s="14" t="s">
        <v>81</v>
      </c>
      <c r="AW387" s="14" t="s">
        <v>4</v>
      </c>
      <c r="AX387" s="14" t="s">
        <v>79</v>
      </c>
      <c r="AY387" s="212" t="s">
        <v>141</v>
      </c>
    </row>
    <row r="388" spans="1:65" s="2" customFormat="1" ht="21.75" customHeight="1">
      <c r="A388" s="32"/>
      <c r="B388" s="33"/>
      <c r="C388" s="229" t="s">
        <v>673</v>
      </c>
      <c r="D388" s="229" t="s">
        <v>272</v>
      </c>
      <c r="E388" s="230" t="s">
        <v>674</v>
      </c>
      <c r="F388" s="231" t="s">
        <v>675</v>
      </c>
      <c r="G388" s="232" t="s">
        <v>238</v>
      </c>
      <c r="H388" s="233">
        <v>108.059</v>
      </c>
      <c r="I388" s="262"/>
      <c r="J388" s="234">
        <f>ROUND(I388*H388,2)</f>
        <v>0</v>
      </c>
      <c r="K388" s="231" t="s">
        <v>239</v>
      </c>
      <c r="L388" s="235"/>
      <c r="M388" s="236" t="s">
        <v>1</v>
      </c>
      <c r="N388" s="237" t="s">
        <v>36</v>
      </c>
      <c r="O388" s="189">
        <v>0</v>
      </c>
      <c r="P388" s="189">
        <f>O388*H388</f>
        <v>0</v>
      </c>
      <c r="Q388" s="189">
        <v>4.0000000000000003E-5</v>
      </c>
      <c r="R388" s="189">
        <f>Q388*H388</f>
        <v>4.3223599999999999E-3</v>
      </c>
      <c r="S388" s="189">
        <v>0</v>
      </c>
      <c r="T388" s="190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91" t="s">
        <v>159</v>
      </c>
      <c r="AT388" s="191" t="s">
        <v>272</v>
      </c>
      <c r="AU388" s="191" t="s">
        <v>81</v>
      </c>
      <c r="AY388" s="18" t="s">
        <v>141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8" t="s">
        <v>79</v>
      </c>
      <c r="BK388" s="192">
        <f>ROUND(I388*H388,2)</f>
        <v>0</v>
      </c>
      <c r="BL388" s="18" t="s">
        <v>146</v>
      </c>
      <c r="BM388" s="191" t="s">
        <v>676</v>
      </c>
    </row>
    <row r="389" spans="1:65" s="14" customFormat="1">
      <c r="B389" s="203"/>
      <c r="C389" s="204"/>
      <c r="D389" s="195" t="s">
        <v>147</v>
      </c>
      <c r="E389" s="204"/>
      <c r="F389" s="206" t="s">
        <v>677</v>
      </c>
      <c r="G389" s="204"/>
      <c r="H389" s="207">
        <v>108.059</v>
      </c>
      <c r="I389" s="204"/>
      <c r="J389" s="204"/>
      <c r="K389" s="204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147</v>
      </c>
      <c r="AU389" s="212" t="s">
        <v>81</v>
      </c>
      <c r="AV389" s="14" t="s">
        <v>81</v>
      </c>
      <c r="AW389" s="14" t="s">
        <v>4</v>
      </c>
      <c r="AX389" s="14" t="s">
        <v>79</v>
      </c>
      <c r="AY389" s="212" t="s">
        <v>141</v>
      </c>
    </row>
    <row r="390" spans="1:65" s="2" customFormat="1" ht="21.75" customHeight="1">
      <c r="A390" s="32"/>
      <c r="B390" s="33"/>
      <c r="C390" s="229" t="s">
        <v>678</v>
      </c>
      <c r="D390" s="229" t="s">
        <v>272</v>
      </c>
      <c r="E390" s="230" t="s">
        <v>679</v>
      </c>
      <c r="F390" s="231" t="s">
        <v>680</v>
      </c>
      <c r="G390" s="232" t="s">
        <v>238</v>
      </c>
      <c r="H390" s="233">
        <v>63.47</v>
      </c>
      <c r="I390" s="262"/>
      <c r="J390" s="234">
        <f>ROUND(I390*H390,2)</f>
        <v>0</v>
      </c>
      <c r="K390" s="231" t="s">
        <v>239</v>
      </c>
      <c r="L390" s="235"/>
      <c r="M390" s="236" t="s">
        <v>1</v>
      </c>
      <c r="N390" s="237" t="s">
        <v>36</v>
      </c>
      <c r="O390" s="189">
        <v>0</v>
      </c>
      <c r="P390" s="189">
        <f>O390*H390</f>
        <v>0</v>
      </c>
      <c r="Q390" s="189">
        <v>2.0000000000000001E-4</v>
      </c>
      <c r="R390" s="189">
        <f>Q390*H390</f>
        <v>1.2694E-2</v>
      </c>
      <c r="S390" s="189">
        <v>0</v>
      </c>
      <c r="T390" s="190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91" t="s">
        <v>159</v>
      </c>
      <c r="AT390" s="191" t="s">
        <v>272</v>
      </c>
      <c r="AU390" s="191" t="s">
        <v>81</v>
      </c>
      <c r="AY390" s="18" t="s">
        <v>141</v>
      </c>
      <c r="BE390" s="192">
        <f>IF(N390="základní",J390,0)</f>
        <v>0</v>
      </c>
      <c r="BF390" s="192">
        <f>IF(N390="snížená",J390,0)</f>
        <v>0</v>
      </c>
      <c r="BG390" s="192">
        <f>IF(N390="zákl. přenesená",J390,0)</f>
        <v>0</v>
      </c>
      <c r="BH390" s="192">
        <f>IF(N390="sníž. přenesená",J390,0)</f>
        <v>0</v>
      </c>
      <c r="BI390" s="192">
        <f>IF(N390="nulová",J390,0)</f>
        <v>0</v>
      </c>
      <c r="BJ390" s="18" t="s">
        <v>79</v>
      </c>
      <c r="BK390" s="192">
        <f>ROUND(I390*H390,2)</f>
        <v>0</v>
      </c>
      <c r="BL390" s="18" t="s">
        <v>146</v>
      </c>
      <c r="BM390" s="191" t="s">
        <v>681</v>
      </c>
    </row>
    <row r="391" spans="1:65" s="14" customFormat="1">
      <c r="B391" s="203"/>
      <c r="C391" s="204"/>
      <c r="D391" s="195" t="s">
        <v>147</v>
      </c>
      <c r="E391" s="204"/>
      <c r="F391" s="206" t="s">
        <v>682</v>
      </c>
      <c r="G391" s="204"/>
      <c r="H391" s="207">
        <v>63.47</v>
      </c>
      <c r="I391" s="204"/>
      <c r="J391" s="204"/>
      <c r="K391" s="204"/>
      <c r="L391" s="208"/>
      <c r="M391" s="209"/>
      <c r="N391" s="210"/>
      <c r="O391" s="210"/>
      <c r="P391" s="210"/>
      <c r="Q391" s="210"/>
      <c r="R391" s="210"/>
      <c r="S391" s="210"/>
      <c r="T391" s="211"/>
      <c r="AT391" s="212" t="s">
        <v>147</v>
      </c>
      <c r="AU391" s="212" t="s">
        <v>81</v>
      </c>
      <c r="AV391" s="14" t="s">
        <v>81</v>
      </c>
      <c r="AW391" s="14" t="s">
        <v>4</v>
      </c>
      <c r="AX391" s="14" t="s">
        <v>79</v>
      </c>
      <c r="AY391" s="212" t="s">
        <v>141</v>
      </c>
    </row>
    <row r="392" spans="1:65" s="2" customFormat="1" ht="21.75" customHeight="1">
      <c r="A392" s="32"/>
      <c r="B392" s="33"/>
      <c r="C392" s="181" t="s">
        <v>683</v>
      </c>
      <c r="D392" s="181" t="s">
        <v>142</v>
      </c>
      <c r="E392" s="182" t="s">
        <v>684</v>
      </c>
      <c r="F392" s="183" t="s">
        <v>685</v>
      </c>
      <c r="G392" s="184" t="s">
        <v>249</v>
      </c>
      <c r="H392" s="185">
        <v>37.799999999999997</v>
      </c>
      <c r="I392" s="257"/>
      <c r="J392" s="186">
        <f>ROUND(I392*H392,2)</f>
        <v>0</v>
      </c>
      <c r="K392" s="183" t="s">
        <v>239</v>
      </c>
      <c r="L392" s="37"/>
      <c r="M392" s="187" t="s">
        <v>1</v>
      </c>
      <c r="N392" s="188" t="s">
        <v>36</v>
      </c>
      <c r="O392" s="189">
        <v>0.38</v>
      </c>
      <c r="P392" s="189">
        <f>O392*H392</f>
        <v>14.363999999999999</v>
      </c>
      <c r="Q392" s="189">
        <v>2.3099999999999999E-2</v>
      </c>
      <c r="R392" s="189">
        <f>Q392*H392</f>
        <v>0.87317999999999985</v>
      </c>
      <c r="S392" s="189">
        <v>0</v>
      </c>
      <c r="T392" s="190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91" t="s">
        <v>146</v>
      </c>
      <c r="AT392" s="191" t="s">
        <v>142</v>
      </c>
      <c r="AU392" s="191" t="s">
        <v>81</v>
      </c>
      <c r="AY392" s="18" t="s">
        <v>141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8" t="s">
        <v>79</v>
      </c>
      <c r="BK392" s="192">
        <f>ROUND(I392*H392,2)</f>
        <v>0</v>
      </c>
      <c r="BL392" s="18" t="s">
        <v>146</v>
      </c>
      <c r="BM392" s="191" t="s">
        <v>686</v>
      </c>
    </row>
    <row r="393" spans="1:65" s="13" customFormat="1">
      <c r="B393" s="193"/>
      <c r="C393" s="194"/>
      <c r="D393" s="195" t="s">
        <v>147</v>
      </c>
      <c r="E393" s="196" t="s">
        <v>1</v>
      </c>
      <c r="F393" s="197" t="s">
        <v>687</v>
      </c>
      <c r="G393" s="194"/>
      <c r="H393" s="196" t="s">
        <v>1</v>
      </c>
      <c r="I393" s="194"/>
      <c r="J393" s="194"/>
      <c r="K393" s="194"/>
      <c r="L393" s="198"/>
      <c r="M393" s="199"/>
      <c r="N393" s="200"/>
      <c r="O393" s="200"/>
      <c r="P393" s="200"/>
      <c r="Q393" s="200"/>
      <c r="R393" s="200"/>
      <c r="S393" s="200"/>
      <c r="T393" s="201"/>
      <c r="AT393" s="202" t="s">
        <v>147</v>
      </c>
      <c r="AU393" s="202" t="s">
        <v>81</v>
      </c>
      <c r="AV393" s="13" t="s">
        <v>79</v>
      </c>
      <c r="AW393" s="13" t="s">
        <v>26</v>
      </c>
      <c r="AX393" s="13" t="s">
        <v>71</v>
      </c>
      <c r="AY393" s="202" t="s">
        <v>141</v>
      </c>
    </row>
    <row r="394" spans="1:65" s="14" customFormat="1">
      <c r="B394" s="203"/>
      <c r="C394" s="204"/>
      <c r="D394" s="195" t="s">
        <v>147</v>
      </c>
      <c r="E394" s="205" t="s">
        <v>1</v>
      </c>
      <c r="F394" s="206" t="s">
        <v>688</v>
      </c>
      <c r="G394" s="204"/>
      <c r="H394" s="207">
        <v>3.9</v>
      </c>
      <c r="I394" s="204"/>
      <c r="J394" s="204"/>
      <c r="K394" s="204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147</v>
      </c>
      <c r="AU394" s="212" t="s">
        <v>81</v>
      </c>
      <c r="AV394" s="14" t="s">
        <v>81</v>
      </c>
      <c r="AW394" s="14" t="s">
        <v>26</v>
      </c>
      <c r="AX394" s="14" t="s">
        <v>71</v>
      </c>
      <c r="AY394" s="212" t="s">
        <v>141</v>
      </c>
    </row>
    <row r="395" spans="1:65" s="14" customFormat="1">
      <c r="B395" s="203"/>
      <c r="C395" s="204"/>
      <c r="D395" s="195" t="s">
        <v>147</v>
      </c>
      <c r="E395" s="205" t="s">
        <v>1</v>
      </c>
      <c r="F395" s="206" t="s">
        <v>689</v>
      </c>
      <c r="G395" s="204"/>
      <c r="H395" s="207">
        <v>3</v>
      </c>
      <c r="I395" s="204"/>
      <c r="J395" s="204"/>
      <c r="K395" s="204"/>
      <c r="L395" s="208"/>
      <c r="M395" s="209"/>
      <c r="N395" s="210"/>
      <c r="O395" s="210"/>
      <c r="P395" s="210"/>
      <c r="Q395" s="210"/>
      <c r="R395" s="210"/>
      <c r="S395" s="210"/>
      <c r="T395" s="211"/>
      <c r="AT395" s="212" t="s">
        <v>147</v>
      </c>
      <c r="AU395" s="212" t="s">
        <v>81</v>
      </c>
      <c r="AV395" s="14" t="s">
        <v>81</v>
      </c>
      <c r="AW395" s="14" t="s">
        <v>26</v>
      </c>
      <c r="AX395" s="14" t="s">
        <v>71</v>
      </c>
      <c r="AY395" s="212" t="s">
        <v>141</v>
      </c>
    </row>
    <row r="396" spans="1:65" s="14" customFormat="1">
      <c r="B396" s="203"/>
      <c r="C396" s="204"/>
      <c r="D396" s="195" t="s">
        <v>147</v>
      </c>
      <c r="E396" s="205" t="s">
        <v>1</v>
      </c>
      <c r="F396" s="206" t="s">
        <v>690</v>
      </c>
      <c r="G396" s="204"/>
      <c r="H396" s="207">
        <v>0.6</v>
      </c>
      <c r="I396" s="204"/>
      <c r="J396" s="204"/>
      <c r="K396" s="204"/>
      <c r="L396" s="208"/>
      <c r="M396" s="209"/>
      <c r="N396" s="210"/>
      <c r="O396" s="210"/>
      <c r="P396" s="210"/>
      <c r="Q396" s="210"/>
      <c r="R396" s="210"/>
      <c r="S396" s="210"/>
      <c r="T396" s="211"/>
      <c r="AT396" s="212" t="s">
        <v>147</v>
      </c>
      <c r="AU396" s="212" t="s">
        <v>81</v>
      </c>
      <c r="AV396" s="14" t="s">
        <v>81</v>
      </c>
      <c r="AW396" s="14" t="s">
        <v>26</v>
      </c>
      <c r="AX396" s="14" t="s">
        <v>71</v>
      </c>
      <c r="AY396" s="212" t="s">
        <v>141</v>
      </c>
    </row>
    <row r="397" spans="1:65" s="14" customFormat="1">
      <c r="B397" s="203"/>
      <c r="C397" s="204"/>
      <c r="D397" s="195" t="s">
        <v>147</v>
      </c>
      <c r="E397" s="205" t="s">
        <v>1</v>
      </c>
      <c r="F397" s="206" t="s">
        <v>691</v>
      </c>
      <c r="G397" s="204"/>
      <c r="H397" s="207">
        <v>2.7</v>
      </c>
      <c r="I397" s="204"/>
      <c r="J397" s="204"/>
      <c r="K397" s="204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147</v>
      </c>
      <c r="AU397" s="212" t="s">
        <v>81</v>
      </c>
      <c r="AV397" s="14" t="s">
        <v>81</v>
      </c>
      <c r="AW397" s="14" t="s">
        <v>26</v>
      </c>
      <c r="AX397" s="14" t="s">
        <v>71</v>
      </c>
      <c r="AY397" s="212" t="s">
        <v>141</v>
      </c>
    </row>
    <row r="398" spans="1:65" s="14" customFormat="1">
      <c r="B398" s="203"/>
      <c r="C398" s="204"/>
      <c r="D398" s="195" t="s">
        <v>147</v>
      </c>
      <c r="E398" s="205" t="s">
        <v>1</v>
      </c>
      <c r="F398" s="206" t="s">
        <v>584</v>
      </c>
      <c r="G398" s="204"/>
      <c r="H398" s="207">
        <v>1.62</v>
      </c>
      <c r="I398" s="204"/>
      <c r="J398" s="204"/>
      <c r="K398" s="204"/>
      <c r="L398" s="208"/>
      <c r="M398" s="209"/>
      <c r="N398" s="210"/>
      <c r="O398" s="210"/>
      <c r="P398" s="210"/>
      <c r="Q398" s="210"/>
      <c r="R398" s="210"/>
      <c r="S398" s="210"/>
      <c r="T398" s="211"/>
      <c r="AT398" s="212" t="s">
        <v>147</v>
      </c>
      <c r="AU398" s="212" t="s">
        <v>81</v>
      </c>
      <c r="AV398" s="14" t="s">
        <v>81</v>
      </c>
      <c r="AW398" s="14" t="s">
        <v>26</v>
      </c>
      <c r="AX398" s="14" t="s">
        <v>71</v>
      </c>
      <c r="AY398" s="212" t="s">
        <v>141</v>
      </c>
    </row>
    <row r="399" spans="1:65" s="14" customFormat="1">
      <c r="B399" s="203"/>
      <c r="C399" s="204"/>
      <c r="D399" s="195" t="s">
        <v>147</v>
      </c>
      <c r="E399" s="205" t="s">
        <v>1</v>
      </c>
      <c r="F399" s="206" t="s">
        <v>692</v>
      </c>
      <c r="G399" s="204"/>
      <c r="H399" s="207">
        <v>19.5</v>
      </c>
      <c r="I399" s="204"/>
      <c r="J399" s="204"/>
      <c r="K399" s="204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147</v>
      </c>
      <c r="AU399" s="212" t="s">
        <v>81</v>
      </c>
      <c r="AV399" s="14" t="s">
        <v>81</v>
      </c>
      <c r="AW399" s="14" t="s">
        <v>26</v>
      </c>
      <c r="AX399" s="14" t="s">
        <v>71</v>
      </c>
      <c r="AY399" s="212" t="s">
        <v>141</v>
      </c>
    </row>
    <row r="400" spans="1:65" s="13" customFormat="1">
      <c r="B400" s="193"/>
      <c r="C400" s="194"/>
      <c r="D400" s="195" t="s">
        <v>147</v>
      </c>
      <c r="E400" s="196" t="s">
        <v>1</v>
      </c>
      <c r="F400" s="197" t="s">
        <v>693</v>
      </c>
      <c r="G400" s="194"/>
      <c r="H400" s="196" t="s">
        <v>1</v>
      </c>
      <c r="I400" s="194"/>
      <c r="J400" s="194"/>
      <c r="K400" s="194"/>
      <c r="L400" s="198"/>
      <c r="M400" s="199"/>
      <c r="N400" s="200"/>
      <c r="O400" s="200"/>
      <c r="P400" s="200"/>
      <c r="Q400" s="200"/>
      <c r="R400" s="200"/>
      <c r="S400" s="200"/>
      <c r="T400" s="201"/>
      <c r="AT400" s="202" t="s">
        <v>147</v>
      </c>
      <c r="AU400" s="202" t="s">
        <v>81</v>
      </c>
      <c r="AV400" s="13" t="s">
        <v>79</v>
      </c>
      <c r="AW400" s="13" t="s">
        <v>26</v>
      </c>
      <c r="AX400" s="13" t="s">
        <v>71</v>
      </c>
      <c r="AY400" s="202" t="s">
        <v>141</v>
      </c>
    </row>
    <row r="401" spans="1:65" s="14" customFormat="1">
      <c r="B401" s="203"/>
      <c r="C401" s="204"/>
      <c r="D401" s="195" t="s">
        <v>147</v>
      </c>
      <c r="E401" s="205" t="s">
        <v>1</v>
      </c>
      <c r="F401" s="206" t="s">
        <v>694</v>
      </c>
      <c r="G401" s="204"/>
      <c r="H401" s="207">
        <v>6.48</v>
      </c>
      <c r="I401" s="204"/>
      <c r="J401" s="204"/>
      <c r="K401" s="204"/>
      <c r="L401" s="208"/>
      <c r="M401" s="209"/>
      <c r="N401" s="210"/>
      <c r="O401" s="210"/>
      <c r="P401" s="210"/>
      <c r="Q401" s="210"/>
      <c r="R401" s="210"/>
      <c r="S401" s="210"/>
      <c r="T401" s="211"/>
      <c r="AT401" s="212" t="s">
        <v>147</v>
      </c>
      <c r="AU401" s="212" t="s">
        <v>81</v>
      </c>
      <c r="AV401" s="14" t="s">
        <v>81</v>
      </c>
      <c r="AW401" s="14" t="s">
        <v>26</v>
      </c>
      <c r="AX401" s="14" t="s">
        <v>71</v>
      </c>
      <c r="AY401" s="212" t="s">
        <v>141</v>
      </c>
    </row>
    <row r="402" spans="1:65" s="15" customFormat="1">
      <c r="B402" s="219"/>
      <c r="C402" s="220"/>
      <c r="D402" s="195" t="s">
        <v>147</v>
      </c>
      <c r="E402" s="221" t="s">
        <v>1</v>
      </c>
      <c r="F402" s="222" t="s">
        <v>254</v>
      </c>
      <c r="G402" s="220"/>
      <c r="H402" s="223">
        <v>37.799999999999997</v>
      </c>
      <c r="I402" s="220"/>
      <c r="J402" s="220"/>
      <c r="K402" s="220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147</v>
      </c>
      <c r="AU402" s="228" t="s">
        <v>81</v>
      </c>
      <c r="AV402" s="15" t="s">
        <v>146</v>
      </c>
      <c r="AW402" s="15" t="s">
        <v>26</v>
      </c>
      <c r="AX402" s="15" t="s">
        <v>79</v>
      </c>
      <c r="AY402" s="228" t="s">
        <v>141</v>
      </c>
    </row>
    <row r="403" spans="1:65" s="2" customFormat="1" ht="21.75" customHeight="1">
      <c r="A403" s="32"/>
      <c r="B403" s="33"/>
      <c r="C403" s="181" t="s">
        <v>695</v>
      </c>
      <c r="D403" s="181" t="s">
        <v>142</v>
      </c>
      <c r="E403" s="182" t="s">
        <v>696</v>
      </c>
      <c r="F403" s="183" t="s">
        <v>697</v>
      </c>
      <c r="G403" s="184" t="s">
        <v>249</v>
      </c>
      <c r="H403" s="185">
        <v>80</v>
      </c>
      <c r="I403" s="257"/>
      <c r="J403" s="186">
        <f>ROUND(I403*H403,2)</f>
        <v>0</v>
      </c>
      <c r="K403" s="183" t="s">
        <v>239</v>
      </c>
      <c r="L403" s="37"/>
      <c r="M403" s="187" t="s">
        <v>1</v>
      </c>
      <c r="N403" s="188" t="s">
        <v>36</v>
      </c>
      <c r="O403" s="189">
        <v>7.8E-2</v>
      </c>
      <c r="P403" s="189">
        <f>O403*H403</f>
        <v>6.24</v>
      </c>
      <c r="Q403" s="189">
        <v>4.0800000000000003E-3</v>
      </c>
      <c r="R403" s="189">
        <f>Q403*H403</f>
        <v>0.32640000000000002</v>
      </c>
      <c r="S403" s="189">
        <v>0</v>
      </c>
      <c r="T403" s="190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91" t="s">
        <v>146</v>
      </c>
      <c r="AT403" s="191" t="s">
        <v>142</v>
      </c>
      <c r="AU403" s="191" t="s">
        <v>81</v>
      </c>
      <c r="AY403" s="18" t="s">
        <v>141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8" t="s">
        <v>79</v>
      </c>
      <c r="BK403" s="192">
        <f>ROUND(I403*H403,2)</f>
        <v>0</v>
      </c>
      <c r="BL403" s="18" t="s">
        <v>146</v>
      </c>
      <c r="BM403" s="191" t="s">
        <v>698</v>
      </c>
    </row>
    <row r="404" spans="1:65" s="2" customFormat="1" ht="21.75" customHeight="1">
      <c r="A404" s="32"/>
      <c r="B404" s="33"/>
      <c r="C404" s="181" t="s">
        <v>699</v>
      </c>
      <c r="D404" s="181" t="s">
        <v>142</v>
      </c>
      <c r="E404" s="182" t="s">
        <v>700</v>
      </c>
      <c r="F404" s="183" t="s">
        <v>701</v>
      </c>
      <c r="G404" s="184" t="s">
        <v>249</v>
      </c>
      <c r="H404" s="185">
        <v>28.8</v>
      </c>
      <c r="I404" s="257"/>
      <c r="J404" s="186">
        <f>ROUND(I404*H404,2)</f>
        <v>0</v>
      </c>
      <c r="K404" s="183" t="s">
        <v>239</v>
      </c>
      <c r="L404" s="37"/>
      <c r="M404" s="187" t="s">
        <v>1</v>
      </c>
      <c r="N404" s="188" t="s">
        <v>36</v>
      </c>
      <c r="O404" s="189">
        <v>0.29399999999999998</v>
      </c>
      <c r="P404" s="189">
        <f>O404*H404</f>
        <v>8.4672000000000001</v>
      </c>
      <c r="Q404" s="189">
        <v>6.28E-3</v>
      </c>
      <c r="R404" s="189">
        <f>Q404*H404</f>
        <v>0.180864</v>
      </c>
      <c r="S404" s="189">
        <v>0</v>
      </c>
      <c r="T404" s="190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91" t="s">
        <v>146</v>
      </c>
      <c r="AT404" s="191" t="s">
        <v>142</v>
      </c>
      <c r="AU404" s="191" t="s">
        <v>81</v>
      </c>
      <c r="AY404" s="18" t="s">
        <v>141</v>
      </c>
      <c r="BE404" s="192">
        <f>IF(N404="základní",J404,0)</f>
        <v>0</v>
      </c>
      <c r="BF404" s="192">
        <f>IF(N404="snížená",J404,0)</f>
        <v>0</v>
      </c>
      <c r="BG404" s="192">
        <f>IF(N404="zákl. přenesená",J404,0)</f>
        <v>0</v>
      </c>
      <c r="BH404" s="192">
        <f>IF(N404="sníž. přenesená",J404,0)</f>
        <v>0</v>
      </c>
      <c r="BI404" s="192">
        <f>IF(N404="nulová",J404,0)</f>
        <v>0</v>
      </c>
      <c r="BJ404" s="18" t="s">
        <v>79</v>
      </c>
      <c r="BK404" s="192">
        <f>ROUND(I404*H404,2)</f>
        <v>0</v>
      </c>
      <c r="BL404" s="18" t="s">
        <v>146</v>
      </c>
      <c r="BM404" s="191" t="s">
        <v>702</v>
      </c>
    </row>
    <row r="405" spans="1:65" s="13" customFormat="1">
      <c r="B405" s="193"/>
      <c r="C405" s="194"/>
      <c r="D405" s="195" t="s">
        <v>147</v>
      </c>
      <c r="E405" s="196" t="s">
        <v>1</v>
      </c>
      <c r="F405" s="197" t="s">
        <v>703</v>
      </c>
      <c r="G405" s="194"/>
      <c r="H405" s="196" t="s">
        <v>1</v>
      </c>
      <c r="I405" s="194"/>
      <c r="J405" s="194"/>
      <c r="K405" s="194"/>
      <c r="L405" s="198"/>
      <c r="M405" s="199"/>
      <c r="N405" s="200"/>
      <c r="O405" s="200"/>
      <c r="P405" s="200"/>
      <c r="Q405" s="200"/>
      <c r="R405" s="200"/>
      <c r="S405" s="200"/>
      <c r="T405" s="201"/>
      <c r="AT405" s="202" t="s">
        <v>147</v>
      </c>
      <c r="AU405" s="202" t="s">
        <v>81</v>
      </c>
      <c r="AV405" s="13" t="s">
        <v>79</v>
      </c>
      <c r="AW405" s="13" t="s">
        <v>26</v>
      </c>
      <c r="AX405" s="13" t="s">
        <v>71</v>
      </c>
      <c r="AY405" s="202" t="s">
        <v>141</v>
      </c>
    </row>
    <row r="406" spans="1:65" s="13" customFormat="1" ht="33.75">
      <c r="B406" s="193"/>
      <c r="C406" s="194"/>
      <c r="D406" s="195" t="s">
        <v>147</v>
      </c>
      <c r="E406" s="196" t="s">
        <v>1</v>
      </c>
      <c r="F406" s="197" t="s">
        <v>613</v>
      </c>
      <c r="G406" s="194"/>
      <c r="H406" s="196" t="s">
        <v>1</v>
      </c>
      <c r="I406" s="194"/>
      <c r="J406" s="194"/>
      <c r="K406" s="194"/>
      <c r="L406" s="198"/>
      <c r="M406" s="199"/>
      <c r="N406" s="200"/>
      <c r="O406" s="200"/>
      <c r="P406" s="200"/>
      <c r="Q406" s="200"/>
      <c r="R406" s="200"/>
      <c r="S406" s="200"/>
      <c r="T406" s="201"/>
      <c r="AT406" s="202" t="s">
        <v>147</v>
      </c>
      <c r="AU406" s="202" t="s">
        <v>81</v>
      </c>
      <c r="AV406" s="13" t="s">
        <v>79</v>
      </c>
      <c r="AW406" s="13" t="s">
        <v>26</v>
      </c>
      <c r="AX406" s="13" t="s">
        <v>71</v>
      </c>
      <c r="AY406" s="202" t="s">
        <v>141</v>
      </c>
    </row>
    <row r="407" spans="1:65" s="13" customFormat="1" ht="33.75">
      <c r="B407" s="193"/>
      <c r="C407" s="194"/>
      <c r="D407" s="195" t="s">
        <v>147</v>
      </c>
      <c r="E407" s="196" t="s">
        <v>1</v>
      </c>
      <c r="F407" s="197" t="s">
        <v>614</v>
      </c>
      <c r="G407" s="194"/>
      <c r="H407" s="196" t="s">
        <v>1</v>
      </c>
      <c r="I407" s="194"/>
      <c r="J407" s="194"/>
      <c r="K407" s="194"/>
      <c r="L407" s="198"/>
      <c r="M407" s="199"/>
      <c r="N407" s="200"/>
      <c r="O407" s="200"/>
      <c r="P407" s="200"/>
      <c r="Q407" s="200"/>
      <c r="R407" s="200"/>
      <c r="S407" s="200"/>
      <c r="T407" s="201"/>
      <c r="AT407" s="202" t="s">
        <v>147</v>
      </c>
      <c r="AU407" s="202" t="s">
        <v>81</v>
      </c>
      <c r="AV407" s="13" t="s">
        <v>79</v>
      </c>
      <c r="AW407" s="13" t="s">
        <v>26</v>
      </c>
      <c r="AX407" s="13" t="s">
        <v>71</v>
      </c>
      <c r="AY407" s="202" t="s">
        <v>141</v>
      </c>
    </row>
    <row r="408" spans="1:65" s="13" customFormat="1" ht="22.5">
      <c r="B408" s="193"/>
      <c r="C408" s="194"/>
      <c r="D408" s="195" t="s">
        <v>147</v>
      </c>
      <c r="E408" s="196" t="s">
        <v>1</v>
      </c>
      <c r="F408" s="197" t="s">
        <v>615</v>
      </c>
      <c r="G408" s="194"/>
      <c r="H408" s="196" t="s">
        <v>1</v>
      </c>
      <c r="I408" s="194"/>
      <c r="J408" s="194"/>
      <c r="K408" s="194"/>
      <c r="L408" s="198"/>
      <c r="M408" s="199"/>
      <c r="N408" s="200"/>
      <c r="O408" s="200"/>
      <c r="P408" s="200"/>
      <c r="Q408" s="200"/>
      <c r="R408" s="200"/>
      <c r="S408" s="200"/>
      <c r="T408" s="201"/>
      <c r="AT408" s="202" t="s">
        <v>147</v>
      </c>
      <c r="AU408" s="202" t="s">
        <v>81</v>
      </c>
      <c r="AV408" s="13" t="s">
        <v>79</v>
      </c>
      <c r="AW408" s="13" t="s">
        <v>26</v>
      </c>
      <c r="AX408" s="13" t="s">
        <v>71</v>
      </c>
      <c r="AY408" s="202" t="s">
        <v>141</v>
      </c>
    </row>
    <row r="409" spans="1:65" s="13" customFormat="1">
      <c r="B409" s="193"/>
      <c r="C409" s="194"/>
      <c r="D409" s="195" t="s">
        <v>147</v>
      </c>
      <c r="E409" s="196" t="s">
        <v>1</v>
      </c>
      <c r="F409" s="197" t="s">
        <v>616</v>
      </c>
      <c r="G409" s="194"/>
      <c r="H409" s="196" t="s">
        <v>1</v>
      </c>
      <c r="I409" s="194"/>
      <c r="J409" s="194"/>
      <c r="K409" s="194"/>
      <c r="L409" s="198"/>
      <c r="M409" s="199"/>
      <c r="N409" s="200"/>
      <c r="O409" s="200"/>
      <c r="P409" s="200"/>
      <c r="Q409" s="200"/>
      <c r="R409" s="200"/>
      <c r="S409" s="200"/>
      <c r="T409" s="201"/>
      <c r="AT409" s="202" t="s">
        <v>147</v>
      </c>
      <c r="AU409" s="202" t="s">
        <v>81</v>
      </c>
      <c r="AV409" s="13" t="s">
        <v>79</v>
      </c>
      <c r="AW409" s="13" t="s">
        <v>26</v>
      </c>
      <c r="AX409" s="13" t="s">
        <v>71</v>
      </c>
      <c r="AY409" s="202" t="s">
        <v>141</v>
      </c>
    </row>
    <row r="410" spans="1:65" s="13" customFormat="1">
      <c r="B410" s="193"/>
      <c r="C410" s="194"/>
      <c r="D410" s="195" t="s">
        <v>147</v>
      </c>
      <c r="E410" s="196" t="s">
        <v>1</v>
      </c>
      <c r="F410" s="197" t="s">
        <v>617</v>
      </c>
      <c r="G410" s="194"/>
      <c r="H410" s="196" t="s">
        <v>1</v>
      </c>
      <c r="I410" s="194"/>
      <c r="J410" s="194"/>
      <c r="K410" s="194"/>
      <c r="L410" s="198"/>
      <c r="M410" s="199"/>
      <c r="N410" s="200"/>
      <c r="O410" s="200"/>
      <c r="P410" s="200"/>
      <c r="Q410" s="200"/>
      <c r="R410" s="200"/>
      <c r="S410" s="200"/>
      <c r="T410" s="201"/>
      <c r="AT410" s="202" t="s">
        <v>147</v>
      </c>
      <c r="AU410" s="202" t="s">
        <v>81</v>
      </c>
      <c r="AV410" s="13" t="s">
        <v>79</v>
      </c>
      <c r="AW410" s="13" t="s">
        <v>26</v>
      </c>
      <c r="AX410" s="13" t="s">
        <v>71</v>
      </c>
      <c r="AY410" s="202" t="s">
        <v>141</v>
      </c>
    </row>
    <row r="411" spans="1:65" s="14" customFormat="1">
      <c r="B411" s="203"/>
      <c r="C411" s="204"/>
      <c r="D411" s="195" t="s">
        <v>147</v>
      </c>
      <c r="E411" s="205" t="s">
        <v>1</v>
      </c>
      <c r="F411" s="206" t="s">
        <v>618</v>
      </c>
      <c r="G411" s="204"/>
      <c r="H411" s="207">
        <v>11.5</v>
      </c>
      <c r="I411" s="204"/>
      <c r="J411" s="204"/>
      <c r="K411" s="204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147</v>
      </c>
      <c r="AU411" s="212" t="s">
        <v>81</v>
      </c>
      <c r="AV411" s="14" t="s">
        <v>81</v>
      </c>
      <c r="AW411" s="14" t="s">
        <v>26</v>
      </c>
      <c r="AX411" s="14" t="s">
        <v>71</v>
      </c>
      <c r="AY411" s="212" t="s">
        <v>141</v>
      </c>
    </row>
    <row r="412" spans="1:65" s="13" customFormat="1">
      <c r="B412" s="193"/>
      <c r="C412" s="194"/>
      <c r="D412" s="195" t="s">
        <v>147</v>
      </c>
      <c r="E412" s="196" t="s">
        <v>1</v>
      </c>
      <c r="F412" s="197" t="s">
        <v>619</v>
      </c>
      <c r="G412" s="194"/>
      <c r="H412" s="196" t="s">
        <v>1</v>
      </c>
      <c r="I412" s="194"/>
      <c r="J412" s="194"/>
      <c r="K412" s="194"/>
      <c r="L412" s="198"/>
      <c r="M412" s="199"/>
      <c r="N412" s="200"/>
      <c r="O412" s="200"/>
      <c r="P412" s="200"/>
      <c r="Q412" s="200"/>
      <c r="R412" s="200"/>
      <c r="S412" s="200"/>
      <c r="T412" s="201"/>
      <c r="AT412" s="202" t="s">
        <v>147</v>
      </c>
      <c r="AU412" s="202" t="s">
        <v>81</v>
      </c>
      <c r="AV412" s="13" t="s">
        <v>79</v>
      </c>
      <c r="AW412" s="13" t="s">
        <v>26</v>
      </c>
      <c r="AX412" s="13" t="s">
        <v>71</v>
      </c>
      <c r="AY412" s="202" t="s">
        <v>141</v>
      </c>
    </row>
    <row r="413" spans="1:65" s="14" customFormat="1">
      <c r="B413" s="203"/>
      <c r="C413" s="204"/>
      <c r="D413" s="195" t="s">
        <v>147</v>
      </c>
      <c r="E413" s="205" t="s">
        <v>1</v>
      </c>
      <c r="F413" s="206" t="s">
        <v>620</v>
      </c>
      <c r="G413" s="204"/>
      <c r="H413" s="207">
        <v>9.1</v>
      </c>
      <c r="I413" s="204"/>
      <c r="J413" s="204"/>
      <c r="K413" s="204"/>
      <c r="L413" s="208"/>
      <c r="M413" s="209"/>
      <c r="N413" s="210"/>
      <c r="O413" s="210"/>
      <c r="P413" s="210"/>
      <c r="Q413" s="210"/>
      <c r="R413" s="210"/>
      <c r="S413" s="210"/>
      <c r="T413" s="211"/>
      <c r="AT413" s="212" t="s">
        <v>147</v>
      </c>
      <c r="AU413" s="212" t="s">
        <v>81</v>
      </c>
      <c r="AV413" s="14" t="s">
        <v>81</v>
      </c>
      <c r="AW413" s="14" t="s">
        <v>26</v>
      </c>
      <c r="AX413" s="14" t="s">
        <v>71</v>
      </c>
      <c r="AY413" s="212" t="s">
        <v>141</v>
      </c>
    </row>
    <row r="414" spans="1:65" s="13" customFormat="1">
      <c r="B414" s="193"/>
      <c r="C414" s="194"/>
      <c r="D414" s="195" t="s">
        <v>147</v>
      </c>
      <c r="E414" s="196" t="s">
        <v>1</v>
      </c>
      <c r="F414" s="197" t="s">
        <v>621</v>
      </c>
      <c r="G414" s="194"/>
      <c r="H414" s="196" t="s">
        <v>1</v>
      </c>
      <c r="I414" s="194"/>
      <c r="J414" s="194"/>
      <c r="K414" s="194"/>
      <c r="L414" s="198"/>
      <c r="M414" s="199"/>
      <c r="N414" s="200"/>
      <c r="O414" s="200"/>
      <c r="P414" s="200"/>
      <c r="Q414" s="200"/>
      <c r="R414" s="200"/>
      <c r="S414" s="200"/>
      <c r="T414" s="201"/>
      <c r="AT414" s="202" t="s">
        <v>147</v>
      </c>
      <c r="AU414" s="202" t="s">
        <v>81</v>
      </c>
      <c r="AV414" s="13" t="s">
        <v>79</v>
      </c>
      <c r="AW414" s="13" t="s">
        <v>26</v>
      </c>
      <c r="AX414" s="13" t="s">
        <v>71</v>
      </c>
      <c r="AY414" s="202" t="s">
        <v>141</v>
      </c>
    </row>
    <row r="415" spans="1:65" s="14" customFormat="1">
      <c r="B415" s="203"/>
      <c r="C415" s="204"/>
      <c r="D415" s="195" t="s">
        <v>147</v>
      </c>
      <c r="E415" s="205" t="s">
        <v>1</v>
      </c>
      <c r="F415" s="206" t="s">
        <v>622</v>
      </c>
      <c r="G415" s="204"/>
      <c r="H415" s="207">
        <v>5.2</v>
      </c>
      <c r="I415" s="204"/>
      <c r="J415" s="204"/>
      <c r="K415" s="204"/>
      <c r="L415" s="208"/>
      <c r="M415" s="209"/>
      <c r="N415" s="210"/>
      <c r="O415" s="210"/>
      <c r="P415" s="210"/>
      <c r="Q415" s="210"/>
      <c r="R415" s="210"/>
      <c r="S415" s="210"/>
      <c r="T415" s="211"/>
      <c r="AT415" s="212" t="s">
        <v>147</v>
      </c>
      <c r="AU415" s="212" t="s">
        <v>81</v>
      </c>
      <c r="AV415" s="14" t="s">
        <v>81</v>
      </c>
      <c r="AW415" s="14" t="s">
        <v>26</v>
      </c>
      <c r="AX415" s="14" t="s">
        <v>71</v>
      </c>
      <c r="AY415" s="212" t="s">
        <v>141</v>
      </c>
    </row>
    <row r="416" spans="1:65" s="13" customFormat="1">
      <c r="B416" s="193"/>
      <c r="C416" s="194"/>
      <c r="D416" s="195" t="s">
        <v>147</v>
      </c>
      <c r="E416" s="196" t="s">
        <v>1</v>
      </c>
      <c r="F416" s="197" t="s">
        <v>623</v>
      </c>
      <c r="G416" s="194"/>
      <c r="H416" s="196" t="s">
        <v>1</v>
      </c>
      <c r="I416" s="194"/>
      <c r="J416" s="194"/>
      <c r="K416" s="194"/>
      <c r="L416" s="198"/>
      <c r="M416" s="199"/>
      <c r="N416" s="200"/>
      <c r="O416" s="200"/>
      <c r="P416" s="200"/>
      <c r="Q416" s="200"/>
      <c r="R416" s="200"/>
      <c r="S416" s="200"/>
      <c r="T416" s="201"/>
      <c r="AT416" s="202" t="s">
        <v>147</v>
      </c>
      <c r="AU416" s="202" t="s">
        <v>81</v>
      </c>
      <c r="AV416" s="13" t="s">
        <v>79</v>
      </c>
      <c r="AW416" s="13" t="s">
        <v>26</v>
      </c>
      <c r="AX416" s="13" t="s">
        <v>71</v>
      </c>
      <c r="AY416" s="202" t="s">
        <v>141</v>
      </c>
    </row>
    <row r="417" spans="1:65" s="14" customFormat="1">
      <c r="B417" s="203"/>
      <c r="C417" s="204"/>
      <c r="D417" s="195" t="s">
        <v>147</v>
      </c>
      <c r="E417" s="205" t="s">
        <v>1</v>
      </c>
      <c r="F417" s="206" t="s">
        <v>153</v>
      </c>
      <c r="G417" s="204"/>
      <c r="H417" s="207">
        <v>3</v>
      </c>
      <c r="I417" s="204"/>
      <c r="J417" s="204"/>
      <c r="K417" s="204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147</v>
      </c>
      <c r="AU417" s="212" t="s">
        <v>81</v>
      </c>
      <c r="AV417" s="14" t="s">
        <v>81</v>
      </c>
      <c r="AW417" s="14" t="s">
        <v>26</v>
      </c>
      <c r="AX417" s="14" t="s">
        <v>71</v>
      </c>
      <c r="AY417" s="212" t="s">
        <v>141</v>
      </c>
    </row>
    <row r="418" spans="1:65" s="15" customFormat="1">
      <c r="B418" s="219"/>
      <c r="C418" s="220"/>
      <c r="D418" s="195" t="s">
        <v>147</v>
      </c>
      <c r="E418" s="221" t="s">
        <v>1</v>
      </c>
      <c r="F418" s="222" t="s">
        <v>254</v>
      </c>
      <c r="G418" s="220"/>
      <c r="H418" s="223">
        <v>28.8</v>
      </c>
      <c r="I418" s="220"/>
      <c r="J418" s="220"/>
      <c r="K418" s="220"/>
      <c r="L418" s="224"/>
      <c r="M418" s="225"/>
      <c r="N418" s="226"/>
      <c r="O418" s="226"/>
      <c r="P418" s="226"/>
      <c r="Q418" s="226"/>
      <c r="R418" s="226"/>
      <c r="S418" s="226"/>
      <c r="T418" s="227"/>
      <c r="AT418" s="228" t="s">
        <v>147</v>
      </c>
      <c r="AU418" s="228" t="s">
        <v>81</v>
      </c>
      <c r="AV418" s="15" t="s">
        <v>146</v>
      </c>
      <c r="AW418" s="15" t="s">
        <v>26</v>
      </c>
      <c r="AX418" s="15" t="s">
        <v>79</v>
      </c>
      <c r="AY418" s="228" t="s">
        <v>141</v>
      </c>
    </row>
    <row r="419" spans="1:65" s="2" customFormat="1" ht="21.75" customHeight="1">
      <c r="A419" s="32"/>
      <c r="B419" s="33"/>
      <c r="C419" s="181" t="s">
        <v>704</v>
      </c>
      <c r="D419" s="181" t="s">
        <v>142</v>
      </c>
      <c r="E419" s="182" t="s">
        <v>705</v>
      </c>
      <c r="F419" s="183" t="s">
        <v>706</v>
      </c>
      <c r="G419" s="184" t="s">
        <v>249</v>
      </c>
      <c r="H419" s="185">
        <v>716.42899999999997</v>
      </c>
      <c r="I419" s="257"/>
      <c r="J419" s="186">
        <f>ROUND(I419*H419,2)</f>
        <v>0</v>
      </c>
      <c r="K419" s="183" t="s">
        <v>239</v>
      </c>
      <c r="L419" s="37"/>
      <c r="M419" s="187" t="s">
        <v>1</v>
      </c>
      <c r="N419" s="188" t="s">
        <v>36</v>
      </c>
      <c r="O419" s="189">
        <v>0.245</v>
      </c>
      <c r="P419" s="189">
        <f>O419*H419</f>
        <v>175.525105</v>
      </c>
      <c r="Q419" s="189">
        <v>3.48E-3</v>
      </c>
      <c r="R419" s="189">
        <f>Q419*H419</f>
        <v>2.4931729200000001</v>
      </c>
      <c r="S419" s="189">
        <v>0</v>
      </c>
      <c r="T419" s="190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91" t="s">
        <v>146</v>
      </c>
      <c r="AT419" s="191" t="s">
        <v>142</v>
      </c>
      <c r="AU419" s="191" t="s">
        <v>81</v>
      </c>
      <c r="AY419" s="18" t="s">
        <v>141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8" t="s">
        <v>79</v>
      </c>
      <c r="BK419" s="192">
        <f>ROUND(I419*H419,2)</f>
        <v>0</v>
      </c>
      <c r="BL419" s="18" t="s">
        <v>146</v>
      </c>
      <c r="BM419" s="191" t="s">
        <v>707</v>
      </c>
    </row>
    <row r="420" spans="1:65" s="13" customFormat="1" ht="33.75">
      <c r="B420" s="193"/>
      <c r="C420" s="194"/>
      <c r="D420" s="195" t="s">
        <v>147</v>
      </c>
      <c r="E420" s="196" t="s">
        <v>1</v>
      </c>
      <c r="F420" s="197" t="s">
        <v>708</v>
      </c>
      <c r="G420" s="194"/>
      <c r="H420" s="196" t="s">
        <v>1</v>
      </c>
      <c r="I420" s="194"/>
      <c r="J420" s="194"/>
      <c r="K420" s="194"/>
      <c r="L420" s="198"/>
      <c r="M420" s="199"/>
      <c r="N420" s="200"/>
      <c r="O420" s="200"/>
      <c r="P420" s="200"/>
      <c r="Q420" s="200"/>
      <c r="R420" s="200"/>
      <c r="S420" s="200"/>
      <c r="T420" s="201"/>
      <c r="AT420" s="202" t="s">
        <v>147</v>
      </c>
      <c r="AU420" s="202" t="s">
        <v>81</v>
      </c>
      <c r="AV420" s="13" t="s">
        <v>79</v>
      </c>
      <c r="AW420" s="13" t="s">
        <v>26</v>
      </c>
      <c r="AX420" s="13" t="s">
        <v>71</v>
      </c>
      <c r="AY420" s="202" t="s">
        <v>141</v>
      </c>
    </row>
    <row r="421" spans="1:65" s="13" customFormat="1" ht="33.75">
      <c r="B421" s="193"/>
      <c r="C421" s="194"/>
      <c r="D421" s="195" t="s">
        <v>147</v>
      </c>
      <c r="E421" s="196" t="s">
        <v>1</v>
      </c>
      <c r="F421" s="197" t="s">
        <v>613</v>
      </c>
      <c r="G421" s="194"/>
      <c r="H421" s="196" t="s">
        <v>1</v>
      </c>
      <c r="I421" s="194"/>
      <c r="J421" s="194"/>
      <c r="K421" s="194"/>
      <c r="L421" s="198"/>
      <c r="M421" s="199"/>
      <c r="N421" s="200"/>
      <c r="O421" s="200"/>
      <c r="P421" s="200"/>
      <c r="Q421" s="200"/>
      <c r="R421" s="200"/>
      <c r="S421" s="200"/>
      <c r="T421" s="201"/>
      <c r="AT421" s="202" t="s">
        <v>147</v>
      </c>
      <c r="AU421" s="202" t="s">
        <v>81</v>
      </c>
      <c r="AV421" s="13" t="s">
        <v>79</v>
      </c>
      <c r="AW421" s="13" t="s">
        <v>26</v>
      </c>
      <c r="AX421" s="13" t="s">
        <v>71</v>
      </c>
      <c r="AY421" s="202" t="s">
        <v>141</v>
      </c>
    </row>
    <row r="422" spans="1:65" s="13" customFormat="1" ht="33.75">
      <c r="B422" s="193"/>
      <c r="C422" s="194"/>
      <c r="D422" s="195" t="s">
        <v>147</v>
      </c>
      <c r="E422" s="196" t="s">
        <v>1</v>
      </c>
      <c r="F422" s="197" t="s">
        <v>614</v>
      </c>
      <c r="G422" s="194"/>
      <c r="H422" s="196" t="s">
        <v>1</v>
      </c>
      <c r="I422" s="194"/>
      <c r="J422" s="194"/>
      <c r="K422" s="194"/>
      <c r="L422" s="198"/>
      <c r="M422" s="199"/>
      <c r="N422" s="200"/>
      <c r="O422" s="200"/>
      <c r="P422" s="200"/>
      <c r="Q422" s="200"/>
      <c r="R422" s="200"/>
      <c r="S422" s="200"/>
      <c r="T422" s="201"/>
      <c r="AT422" s="202" t="s">
        <v>147</v>
      </c>
      <c r="AU422" s="202" t="s">
        <v>81</v>
      </c>
      <c r="AV422" s="13" t="s">
        <v>79</v>
      </c>
      <c r="AW422" s="13" t="s">
        <v>26</v>
      </c>
      <c r="AX422" s="13" t="s">
        <v>71</v>
      </c>
      <c r="AY422" s="202" t="s">
        <v>141</v>
      </c>
    </row>
    <row r="423" spans="1:65" s="13" customFormat="1" ht="22.5">
      <c r="B423" s="193"/>
      <c r="C423" s="194"/>
      <c r="D423" s="195" t="s">
        <v>147</v>
      </c>
      <c r="E423" s="196" t="s">
        <v>1</v>
      </c>
      <c r="F423" s="197" t="s">
        <v>615</v>
      </c>
      <c r="G423" s="194"/>
      <c r="H423" s="196" t="s">
        <v>1</v>
      </c>
      <c r="I423" s="194"/>
      <c r="J423" s="194"/>
      <c r="K423" s="194"/>
      <c r="L423" s="198"/>
      <c r="M423" s="199"/>
      <c r="N423" s="200"/>
      <c r="O423" s="200"/>
      <c r="P423" s="200"/>
      <c r="Q423" s="200"/>
      <c r="R423" s="200"/>
      <c r="S423" s="200"/>
      <c r="T423" s="201"/>
      <c r="AT423" s="202" t="s">
        <v>147</v>
      </c>
      <c r="AU423" s="202" t="s">
        <v>81</v>
      </c>
      <c r="AV423" s="13" t="s">
        <v>79</v>
      </c>
      <c r="AW423" s="13" t="s">
        <v>26</v>
      </c>
      <c r="AX423" s="13" t="s">
        <v>71</v>
      </c>
      <c r="AY423" s="202" t="s">
        <v>141</v>
      </c>
    </row>
    <row r="424" spans="1:65" s="13" customFormat="1">
      <c r="B424" s="193"/>
      <c r="C424" s="194"/>
      <c r="D424" s="195" t="s">
        <v>147</v>
      </c>
      <c r="E424" s="196" t="s">
        <v>1</v>
      </c>
      <c r="F424" s="197" t="s">
        <v>709</v>
      </c>
      <c r="G424" s="194"/>
      <c r="H424" s="196" t="s">
        <v>1</v>
      </c>
      <c r="I424" s="194"/>
      <c r="J424" s="194"/>
      <c r="K424" s="194"/>
      <c r="L424" s="198"/>
      <c r="M424" s="199"/>
      <c r="N424" s="200"/>
      <c r="O424" s="200"/>
      <c r="P424" s="200"/>
      <c r="Q424" s="200"/>
      <c r="R424" s="200"/>
      <c r="S424" s="200"/>
      <c r="T424" s="201"/>
      <c r="AT424" s="202" t="s">
        <v>147</v>
      </c>
      <c r="AU424" s="202" t="s">
        <v>81</v>
      </c>
      <c r="AV424" s="13" t="s">
        <v>79</v>
      </c>
      <c r="AW424" s="13" t="s">
        <v>26</v>
      </c>
      <c r="AX424" s="13" t="s">
        <v>71</v>
      </c>
      <c r="AY424" s="202" t="s">
        <v>141</v>
      </c>
    </row>
    <row r="425" spans="1:65" s="13" customFormat="1">
      <c r="B425" s="193"/>
      <c r="C425" s="194"/>
      <c r="D425" s="195" t="s">
        <v>147</v>
      </c>
      <c r="E425" s="196" t="s">
        <v>1</v>
      </c>
      <c r="F425" s="197" t="s">
        <v>617</v>
      </c>
      <c r="G425" s="194"/>
      <c r="H425" s="196" t="s">
        <v>1</v>
      </c>
      <c r="I425" s="194"/>
      <c r="J425" s="194"/>
      <c r="K425" s="194"/>
      <c r="L425" s="198"/>
      <c r="M425" s="199"/>
      <c r="N425" s="200"/>
      <c r="O425" s="200"/>
      <c r="P425" s="200"/>
      <c r="Q425" s="200"/>
      <c r="R425" s="200"/>
      <c r="S425" s="200"/>
      <c r="T425" s="201"/>
      <c r="AT425" s="202" t="s">
        <v>147</v>
      </c>
      <c r="AU425" s="202" t="s">
        <v>81</v>
      </c>
      <c r="AV425" s="13" t="s">
        <v>79</v>
      </c>
      <c r="AW425" s="13" t="s">
        <v>26</v>
      </c>
      <c r="AX425" s="13" t="s">
        <v>71</v>
      </c>
      <c r="AY425" s="202" t="s">
        <v>141</v>
      </c>
    </row>
    <row r="426" spans="1:65" s="14" customFormat="1">
      <c r="B426" s="203"/>
      <c r="C426" s="204"/>
      <c r="D426" s="195" t="s">
        <v>147</v>
      </c>
      <c r="E426" s="205" t="s">
        <v>1</v>
      </c>
      <c r="F426" s="206" t="s">
        <v>637</v>
      </c>
      <c r="G426" s="204"/>
      <c r="H426" s="207">
        <v>89</v>
      </c>
      <c r="I426" s="204"/>
      <c r="J426" s="204"/>
      <c r="K426" s="204"/>
      <c r="L426" s="208"/>
      <c r="M426" s="209"/>
      <c r="N426" s="210"/>
      <c r="O426" s="210"/>
      <c r="P426" s="210"/>
      <c r="Q426" s="210"/>
      <c r="R426" s="210"/>
      <c r="S426" s="210"/>
      <c r="T426" s="211"/>
      <c r="AT426" s="212" t="s">
        <v>147</v>
      </c>
      <c r="AU426" s="212" t="s">
        <v>81</v>
      </c>
      <c r="AV426" s="14" t="s">
        <v>81</v>
      </c>
      <c r="AW426" s="14" t="s">
        <v>26</v>
      </c>
      <c r="AX426" s="14" t="s">
        <v>71</v>
      </c>
      <c r="AY426" s="212" t="s">
        <v>141</v>
      </c>
    </row>
    <row r="427" spans="1:65" s="13" customFormat="1">
      <c r="B427" s="193"/>
      <c r="C427" s="194"/>
      <c r="D427" s="195" t="s">
        <v>147</v>
      </c>
      <c r="E427" s="196" t="s">
        <v>1</v>
      </c>
      <c r="F427" s="197" t="s">
        <v>619</v>
      </c>
      <c r="G427" s="194"/>
      <c r="H427" s="196" t="s">
        <v>1</v>
      </c>
      <c r="I427" s="194"/>
      <c r="J427" s="194"/>
      <c r="K427" s="194"/>
      <c r="L427" s="198"/>
      <c r="M427" s="199"/>
      <c r="N427" s="200"/>
      <c r="O427" s="200"/>
      <c r="P427" s="200"/>
      <c r="Q427" s="200"/>
      <c r="R427" s="200"/>
      <c r="S427" s="200"/>
      <c r="T427" s="201"/>
      <c r="AT427" s="202" t="s">
        <v>147</v>
      </c>
      <c r="AU427" s="202" t="s">
        <v>81</v>
      </c>
      <c r="AV427" s="13" t="s">
        <v>79</v>
      </c>
      <c r="AW427" s="13" t="s">
        <v>26</v>
      </c>
      <c r="AX427" s="13" t="s">
        <v>71</v>
      </c>
      <c r="AY427" s="202" t="s">
        <v>141</v>
      </c>
    </row>
    <row r="428" spans="1:65" s="14" customFormat="1">
      <c r="B428" s="203"/>
      <c r="C428" s="204"/>
      <c r="D428" s="195" t="s">
        <v>147</v>
      </c>
      <c r="E428" s="205" t="s">
        <v>1</v>
      </c>
      <c r="F428" s="206" t="s">
        <v>638</v>
      </c>
      <c r="G428" s="204"/>
      <c r="H428" s="207">
        <v>135</v>
      </c>
      <c r="I428" s="204"/>
      <c r="J428" s="204"/>
      <c r="K428" s="204"/>
      <c r="L428" s="208"/>
      <c r="M428" s="209"/>
      <c r="N428" s="210"/>
      <c r="O428" s="210"/>
      <c r="P428" s="210"/>
      <c r="Q428" s="210"/>
      <c r="R428" s="210"/>
      <c r="S428" s="210"/>
      <c r="T428" s="211"/>
      <c r="AT428" s="212" t="s">
        <v>147</v>
      </c>
      <c r="AU428" s="212" t="s">
        <v>81</v>
      </c>
      <c r="AV428" s="14" t="s">
        <v>81</v>
      </c>
      <c r="AW428" s="14" t="s">
        <v>26</v>
      </c>
      <c r="AX428" s="14" t="s">
        <v>71</v>
      </c>
      <c r="AY428" s="212" t="s">
        <v>141</v>
      </c>
    </row>
    <row r="429" spans="1:65" s="13" customFormat="1">
      <c r="B429" s="193"/>
      <c r="C429" s="194"/>
      <c r="D429" s="195" t="s">
        <v>147</v>
      </c>
      <c r="E429" s="196" t="s">
        <v>1</v>
      </c>
      <c r="F429" s="197" t="s">
        <v>621</v>
      </c>
      <c r="G429" s="194"/>
      <c r="H429" s="196" t="s">
        <v>1</v>
      </c>
      <c r="I429" s="194"/>
      <c r="J429" s="194"/>
      <c r="K429" s="194"/>
      <c r="L429" s="198"/>
      <c r="M429" s="199"/>
      <c r="N429" s="200"/>
      <c r="O429" s="200"/>
      <c r="P429" s="200"/>
      <c r="Q429" s="200"/>
      <c r="R429" s="200"/>
      <c r="S429" s="200"/>
      <c r="T429" s="201"/>
      <c r="AT429" s="202" t="s">
        <v>147</v>
      </c>
      <c r="AU429" s="202" t="s">
        <v>81</v>
      </c>
      <c r="AV429" s="13" t="s">
        <v>79</v>
      </c>
      <c r="AW429" s="13" t="s">
        <v>26</v>
      </c>
      <c r="AX429" s="13" t="s">
        <v>71</v>
      </c>
      <c r="AY429" s="202" t="s">
        <v>141</v>
      </c>
    </row>
    <row r="430" spans="1:65" s="14" customFormat="1">
      <c r="B430" s="203"/>
      <c r="C430" s="204"/>
      <c r="D430" s="195" t="s">
        <v>147</v>
      </c>
      <c r="E430" s="205" t="s">
        <v>1</v>
      </c>
      <c r="F430" s="206" t="s">
        <v>639</v>
      </c>
      <c r="G430" s="204"/>
      <c r="H430" s="207">
        <v>39.200000000000003</v>
      </c>
      <c r="I430" s="204"/>
      <c r="J430" s="204"/>
      <c r="K430" s="204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147</v>
      </c>
      <c r="AU430" s="212" t="s">
        <v>81</v>
      </c>
      <c r="AV430" s="14" t="s">
        <v>81</v>
      </c>
      <c r="AW430" s="14" t="s">
        <v>26</v>
      </c>
      <c r="AX430" s="14" t="s">
        <v>71</v>
      </c>
      <c r="AY430" s="212" t="s">
        <v>141</v>
      </c>
    </row>
    <row r="431" spans="1:65" s="13" customFormat="1">
      <c r="B431" s="193"/>
      <c r="C431" s="194"/>
      <c r="D431" s="195" t="s">
        <v>147</v>
      </c>
      <c r="E431" s="196" t="s">
        <v>1</v>
      </c>
      <c r="F431" s="197" t="s">
        <v>623</v>
      </c>
      <c r="G431" s="194"/>
      <c r="H431" s="196" t="s">
        <v>1</v>
      </c>
      <c r="I431" s="194"/>
      <c r="J431" s="194"/>
      <c r="K431" s="194"/>
      <c r="L431" s="198"/>
      <c r="M431" s="199"/>
      <c r="N431" s="200"/>
      <c r="O431" s="200"/>
      <c r="P431" s="200"/>
      <c r="Q431" s="200"/>
      <c r="R431" s="200"/>
      <c r="S431" s="200"/>
      <c r="T431" s="201"/>
      <c r="AT431" s="202" t="s">
        <v>147</v>
      </c>
      <c r="AU431" s="202" t="s">
        <v>81</v>
      </c>
      <c r="AV431" s="13" t="s">
        <v>79</v>
      </c>
      <c r="AW431" s="13" t="s">
        <v>26</v>
      </c>
      <c r="AX431" s="13" t="s">
        <v>71</v>
      </c>
      <c r="AY431" s="202" t="s">
        <v>141</v>
      </c>
    </row>
    <row r="432" spans="1:65" s="14" customFormat="1">
      <c r="B432" s="203"/>
      <c r="C432" s="204"/>
      <c r="D432" s="195" t="s">
        <v>147</v>
      </c>
      <c r="E432" s="205" t="s">
        <v>1</v>
      </c>
      <c r="F432" s="206" t="s">
        <v>640</v>
      </c>
      <c r="G432" s="204"/>
      <c r="H432" s="207">
        <v>14.5</v>
      </c>
      <c r="I432" s="204"/>
      <c r="J432" s="204"/>
      <c r="K432" s="204"/>
      <c r="L432" s="208"/>
      <c r="M432" s="209"/>
      <c r="N432" s="210"/>
      <c r="O432" s="210"/>
      <c r="P432" s="210"/>
      <c r="Q432" s="210"/>
      <c r="R432" s="210"/>
      <c r="S432" s="210"/>
      <c r="T432" s="211"/>
      <c r="AT432" s="212" t="s">
        <v>147</v>
      </c>
      <c r="AU432" s="212" t="s">
        <v>81</v>
      </c>
      <c r="AV432" s="14" t="s">
        <v>81</v>
      </c>
      <c r="AW432" s="14" t="s">
        <v>26</v>
      </c>
      <c r="AX432" s="14" t="s">
        <v>71</v>
      </c>
      <c r="AY432" s="212" t="s">
        <v>141</v>
      </c>
    </row>
    <row r="433" spans="2:51" s="16" customFormat="1">
      <c r="B433" s="241"/>
      <c r="C433" s="242"/>
      <c r="D433" s="195" t="s">
        <v>147</v>
      </c>
      <c r="E433" s="243" t="s">
        <v>1</v>
      </c>
      <c r="F433" s="244" t="s">
        <v>629</v>
      </c>
      <c r="G433" s="242"/>
      <c r="H433" s="245">
        <v>277.7</v>
      </c>
      <c r="I433" s="242"/>
      <c r="J433" s="242"/>
      <c r="K433" s="242"/>
      <c r="L433" s="246"/>
      <c r="M433" s="247"/>
      <c r="N433" s="248"/>
      <c r="O433" s="248"/>
      <c r="P433" s="248"/>
      <c r="Q433" s="248"/>
      <c r="R433" s="248"/>
      <c r="S433" s="248"/>
      <c r="T433" s="249"/>
      <c r="AT433" s="250" t="s">
        <v>147</v>
      </c>
      <c r="AU433" s="250" t="s">
        <v>81</v>
      </c>
      <c r="AV433" s="16" t="s">
        <v>153</v>
      </c>
      <c r="AW433" s="16" t="s">
        <v>26</v>
      </c>
      <c r="AX433" s="16" t="s">
        <v>71</v>
      </c>
      <c r="AY433" s="250" t="s">
        <v>141</v>
      </c>
    </row>
    <row r="434" spans="2:51" s="14" customFormat="1">
      <c r="B434" s="203"/>
      <c r="C434" s="204"/>
      <c r="D434" s="195" t="s">
        <v>147</v>
      </c>
      <c r="E434" s="205" t="s">
        <v>1</v>
      </c>
      <c r="F434" s="206" t="s">
        <v>641</v>
      </c>
      <c r="G434" s="204"/>
      <c r="H434" s="207">
        <v>-40.588000000000001</v>
      </c>
      <c r="I434" s="204"/>
      <c r="J434" s="204"/>
      <c r="K434" s="204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147</v>
      </c>
      <c r="AU434" s="212" t="s">
        <v>81</v>
      </c>
      <c r="AV434" s="14" t="s">
        <v>81</v>
      </c>
      <c r="AW434" s="14" t="s">
        <v>26</v>
      </c>
      <c r="AX434" s="14" t="s">
        <v>71</v>
      </c>
      <c r="AY434" s="212" t="s">
        <v>141</v>
      </c>
    </row>
    <row r="435" spans="2:51" s="14" customFormat="1">
      <c r="B435" s="203"/>
      <c r="C435" s="204"/>
      <c r="D435" s="195" t="s">
        <v>147</v>
      </c>
      <c r="E435" s="205" t="s">
        <v>1</v>
      </c>
      <c r="F435" s="206" t="s">
        <v>642</v>
      </c>
      <c r="G435" s="204"/>
      <c r="H435" s="207">
        <v>-25.55</v>
      </c>
      <c r="I435" s="204"/>
      <c r="J435" s="204"/>
      <c r="K435" s="204"/>
      <c r="L435" s="208"/>
      <c r="M435" s="209"/>
      <c r="N435" s="210"/>
      <c r="O435" s="210"/>
      <c r="P435" s="210"/>
      <c r="Q435" s="210"/>
      <c r="R435" s="210"/>
      <c r="S435" s="210"/>
      <c r="T435" s="211"/>
      <c r="AT435" s="212" t="s">
        <v>147</v>
      </c>
      <c r="AU435" s="212" t="s">
        <v>81</v>
      </c>
      <c r="AV435" s="14" t="s">
        <v>81</v>
      </c>
      <c r="AW435" s="14" t="s">
        <v>26</v>
      </c>
      <c r="AX435" s="14" t="s">
        <v>71</v>
      </c>
      <c r="AY435" s="212" t="s">
        <v>141</v>
      </c>
    </row>
    <row r="436" spans="2:51" s="16" customFormat="1">
      <c r="B436" s="241"/>
      <c r="C436" s="242"/>
      <c r="D436" s="195" t="s">
        <v>147</v>
      </c>
      <c r="E436" s="243" t="s">
        <v>1</v>
      </c>
      <c r="F436" s="244" t="s">
        <v>629</v>
      </c>
      <c r="G436" s="242"/>
      <c r="H436" s="245">
        <v>-66.138000000000005</v>
      </c>
      <c r="I436" s="242"/>
      <c r="J436" s="242"/>
      <c r="K436" s="242"/>
      <c r="L436" s="246"/>
      <c r="M436" s="247"/>
      <c r="N436" s="248"/>
      <c r="O436" s="248"/>
      <c r="P436" s="248"/>
      <c r="Q436" s="248"/>
      <c r="R436" s="248"/>
      <c r="S436" s="248"/>
      <c r="T436" s="249"/>
      <c r="AT436" s="250" t="s">
        <v>147</v>
      </c>
      <c r="AU436" s="250" t="s">
        <v>81</v>
      </c>
      <c r="AV436" s="16" t="s">
        <v>153</v>
      </c>
      <c r="AW436" s="16" t="s">
        <v>26</v>
      </c>
      <c r="AX436" s="16" t="s">
        <v>71</v>
      </c>
      <c r="AY436" s="250" t="s">
        <v>141</v>
      </c>
    </row>
    <row r="437" spans="2:51" s="13" customFormat="1">
      <c r="B437" s="193"/>
      <c r="C437" s="194"/>
      <c r="D437" s="195" t="s">
        <v>147</v>
      </c>
      <c r="E437" s="196" t="s">
        <v>1</v>
      </c>
      <c r="F437" s="197" t="s">
        <v>631</v>
      </c>
      <c r="G437" s="194"/>
      <c r="H437" s="196" t="s">
        <v>1</v>
      </c>
      <c r="I437" s="194"/>
      <c r="J437" s="194"/>
      <c r="K437" s="194"/>
      <c r="L437" s="198"/>
      <c r="M437" s="199"/>
      <c r="N437" s="200"/>
      <c r="O437" s="200"/>
      <c r="P437" s="200"/>
      <c r="Q437" s="200"/>
      <c r="R437" s="200"/>
      <c r="S437" s="200"/>
      <c r="T437" s="201"/>
      <c r="AT437" s="202" t="s">
        <v>147</v>
      </c>
      <c r="AU437" s="202" t="s">
        <v>81</v>
      </c>
      <c r="AV437" s="13" t="s">
        <v>79</v>
      </c>
      <c r="AW437" s="13" t="s">
        <v>26</v>
      </c>
      <c r="AX437" s="13" t="s">
        <v>71</v>
      </c>
      <c r="AY437" s="202" t="s">
        <v>141</v>
      </c>
    </row>
    <row r="438" spans="2:51" s="14" customFormat="1" ht="22.5">
      <c r="B438" s="203"/>
      <c r="C438" s="204"/>
      <c r="D438" s="195" t="s">
        <v>147</v>
      </c>
      <c r="E438" s="205" t="s">
        <v>1</v>
      </c>
      <c r="F438" s="206" t="s">
        <v>710</v>
      </c>
      <c r="G438" s="204"/>
      <c r="H438" s="207">
        <v>19.646999999999998</v>
      </c>
      <c r="I438" s="204"/>
      <c r="J438" s="204"/>
      <c r="K438" s="204"/>
      <c r="L438" s="208"/>
      <c r="M438" s="209"/>
      <c r="N438" s="210"/>
      <c r="O438" s="210"/>
      <c r="P438" s="210"/>
      <c r="Q438" s="210"/>
      <c r="R438" s="210"/>
      <c r="S438" s="210"/>
      <c r="T438" s="211"/>
      <c r="AT438" s="212" t="s">
        <v>147</v>
      </c>
      <c r="AU438" s="212" t="s">
        <v>81</v>
      </c>
      <c r="AV438" s="14" t="s">
        <v>81</v>
      </c>
      <c r="AW438" s="14" t="s">
        <v>26</v>
      </c>
      <c r="AX438" s="14" t="s">
        <v>71</v>
      </c>
      <c r="AY438" s="212" t="s">
        <v>141</v>
      </c>
    </row>
    <row r="439" spans="2:51" s="16" customFormat="1">
      <c r="B439" s="241"/>
      <c r="C439" s="242"/>
      <c r="D439" s="195" t="s">
        <v>147</v>
      </c>
      <c r="E439" s="243" t="s">
        <v>1</v>
      </c>
      <c r="F439" s="244" t="s">
        <v>629</v>
      </c>
      <c r="G439" s="242"/>
      <c r="H439" s="245">
        <v>19.646999999999998</v>
      </c>
      <c r="I439" s="242"/>
      <c r="J439" s="242"/>
      <c r="K439" s="242"/>
      <c r="L439" s="246"/>
      <c r="M439" s="247"/>
      <c r="N439" s="248"/>
      <c r="O439" s="248"/>
      <c r="P439" s="248"/>
      <c r="Q439" s="248"/>
      <c r="R439" s="248"/>
      <c r="S439" s="248"/>
      <c r="T439" s="249"/>
      <c r="AT439" s="250" t="s">
        <v>147</v>
      </c>
      <c r="AU439" s="250" t="s">
        <v>81</v>
      </c>
      <c r="AV439" s="16" t="s">
        <v>153</v>
      </c>
      <c r="AW439" s="16" t="s">
        <v>26</v>
      </c>
      <c r="AX439" s="16" t="s">
        <v>71</v>
      </c>
      <c r="AY439" s="250" t="s">
        <v>141</v>
      </c>
    </row>
    <row r="440" spans="2:51" s="13" customFormat="1">
      <c r="B440" s="193"/>
      <c r="C440" s="194"/>
      <c r="D440" s="195" t="s">
        <v>147</v>
      </c>
      <c r="E440" s="196" t="s">
        <v>1</v>
      </c>
      <c r="F440" s="197" t="s">
        <v>597</v>
      </c>
      <c r="G440" s="194"/>
      <c r="H440" s="196" t="s">
        <v>1</v>
      </c>
      <c r="I440" s="194"/>
      <c r="J440" s="194"/>
      <c r="K440" s="194"/>
      <c r="L440" s="198"/>
      <c r="M440" s="199"/>
      <c r="N440" s="200"/>
      <c r="O440" s="200"/>
      <c r="P440" s="200"/>
      <c r="Q440" s="200"/>
      <c r="R440" s="200"/>
      <c r="S440" s="200"/>
      <c r="T440" s="201"/>
      <c r="AT440" s="202" t="s">
        <v>147</v>
      </c>
      <c r="AU440" s="202" t="s">
        <v>81</v>
      </c>
      <c r="AV440" s="13" t="s">
        <v>79</v>
      </c>
      <c r="AW440" s="13" t="s">
        <v>26</v>
      </c>
      <c r="AX440" s="13" t="s">
        <v>71</v>
      </c>
      <c r="AY440" s="202" t="s">
        <v>141</v>
      </c>
    </row>
    <row r="441" spans="2:51" s="14" customFormat="1">
      <c r="B441" s="203"/>
      <c r="C441" s="204"/>
      <c r="D441" s="195" t="s">
        <v>147</v>
      </c>
      <c r="E441" s="205" t="s">
        <v>1</v>
      </c>
      <c r="F441" s="206" t="s">
        <v>598</v>
      </c>
      <c r="G441" s="204"/>
      <c r="H441" s="207">
        <v>158.1</v>
      </c>
      <c r="I441" s="204"/>
      <c r="J441" s="204"/>
      <c r="K441" s="204"/>
      <c r="L441" s="208"/>
      <c r="M441" s="209"/>
      <c r="N441" s="210"/>
      <c r="O441" s="210"/>
      <c r="P441" s="210"/>
      <c r="Q441" s="210"/>
      <c r="R441" s="210"/>
      <c r="S441" s="210"/>
      <c r="T441" s="211"/>
      <c r="AT441" s="212" t="s">
        <v>147</v>
      </c>
      <c r="AU441" s="212" t="s">
        <v>81</v>
      </c>
      <c r="AV441" s="14" t="s">
        <v>81</v>
      </c>
      <c r="AW441" s="14" t="s">
        <v>26</v>
      </c>
      <c r="AX441" s="14" t="s">
        <v>71</v>
      </c>
      <c r="AY441" s="212" t="s">
        <v>141</v>
      </c>
    </row>
    <row r="442" spans="2:51" s="16" customFormat="1">
      <c r="B442" s="241"/>
      <c r="C442" s="242"/>
      <c r="D442" s="195" t="s">
        <v>147</v>
      </c>
      <c r="E442" s="243" t="s">
        <v>1</v>
      </c>
      <c r="F442" s="244" t="s">
        <v>629</v>
      </c>
      <c r="G442" s="242"/>
      <c r="H442" s="245">
        <v>158.1</v>
      </c>
      <c r="I442" s="242"/>
      <c r="J442" s="242"/>
      <c r="K442" s="242"/>
      <c r="L442" s="246"/>
      <c r="M442" s="247"/>
      <c r="N442" s="248"/>
      <c r="O442" s="248"/>
      <c r="P442" s="248"/>
      <c r="Q442" s="248"/>
      <c r="R442" s="248"/>
      <c r="S442" s="248"/>
      <c r="T442" s="249"/>
      <c r="AT442" s="250" t="s">
        <v>147</v>
      </c>
      <c r="AU442" s="250" t="s">
        <v>81</v>
      </c>
      <c r="AV442" s="16" t="s">
        <v>153</v>
      </c>
      <c r="AW442" s="16" t="s">
        <v>26</v>
      </c>
      <c r="AX442" s="16" t="s">
        <v>71</v>
      </c>
      <c r="AY442" s="250" t="s">
        <v>141</v>
      </c>
    </row>
    <row r="443" spans="2:51" s="13" customFormat="1">
      <c r="B443" s="193"/>
      <c r="C443" s="194"/>
      <c r="D443" s="195" t="s">
        <v>147</v>
      </c>
      <c r="E443" s="196" t="s">
        <v>1</v>
      </c>
      <c r="F443" s="197" t="s">
        <v>624</v>
      </c>
      <c r="G443" s="194"/>
      <c r="H443" s="196" t="s">
        <v>1</v>
      </c>
      <c r="I443" s="194"/>
      <c r="J443" s="194"/>
      <c r="K443" s="194"/>
      <c r="L443" s="198"/>
      <c r="M443" s="199"/>
      <c r="N443" s="200"/>
      <c r="O443" s="200"/>
      <c r="P443" s="200"/>
      <c r="Q443" s="200"/>
      <c r="R443" s="200"/>
      <c r="S443" s="200"/>
      <c r="T443" s="201"/>
      <c r="AT443" s="202" t="s">
        <v>147</v>
      </c>
      <c r="AU443" s="202" t="s">
        <v>81</v>
      </c>
      <c r="AV443" s="13" t="s">
        <v>79</v>
      </c>
      <c r="AW443" s="13" t="s">
        <v>26</v>
      </c>
      <c r="AX443" s="13" t="s">
        <v>71</v>
      </c>
      <c r="AY443" s="202" t="s">
        <v>141</v>
      </c>
    </row>
    <row r="444" spans="2:51" s="13" customFormat="1">
      <c r="B444" s="193"/>
      <c r="C444" s="194"/>
      <c r="D444" s="195" t="s">
        <v>147</v>
      </c>
      <c r="E444" s="196" t="s">
        <v>1</v>
      </c>
      <c r="F444" s="197" t="s">
        <v>617</v>
      </c>
      <c r="G444" s="194"/>
      <c r="H444" s="196" t="s">
        <v>1</v>
      </c>
      <c r="I444" s="194"/>
      <c r="J444" s="194"/>
      <c r="K444" s="194"/>
      <c r="L444" s="198"/>
      <c r="M444" s="199"/>
      <c r="N444" s="200"/>
      <c r="O444" s="200"/>
      <c r="P444" s="200"/>
      <c r="Q444" s="200"/>
      <c r="R444" s="200"/>
      <c r="S444" s="200"/>
      <c r="T444" s="201"/>
      <c r="AT444" s="202" t="s">
        <v>147</v>
      </c>
      <c r="AU444" s="202" t="s">
        <v>81</v>
      </c>
      <c r="AV444" s="13" t="s">
        <v>79</v>
      </c>
      <c r="AW444" s="13" t="s">
        <v>26</v>
      </c>
      <c r="AX444" s="13" t="s">
        <v>71</v>
      </c>
      <c r="AY444" s="202" t="s">
        <v>141</v>
      </c>
    </row>
    <row r="445" spans="2:51" s="14" customFormat="1">
      <c r="B445" s="203"/>
      <c r="C445" s="204"/>
      <c r="D445" s="195" t="s">
        <v>147</v>
      </c>
      <c r="E445" s="205" t="s">
        <v>1</v>
      </c>
      <c r="F445" s="206" t="s">
        <v>625</v>
      </c>
      <c r="G445" s="204"/>
      <c r="H445" s="207">
        <v>143.5</v>
      </c>
      <c r="I445" s="204"/>
      <c r="J445" s="204"/>
      <c r="K445" s="204"/>
      <c r="L445" s="208"/>
      <c r="M445" s="209"/>
      <c r="N445" s="210"/>
      <c r="O445" s="210"/>
      <c r="P445" s="210"/>
      <c r="Q445" s="210"/>
      <c r="R445" s="210"/>
      <c r="S445" s="210"/>
      <c r="T445" s="211"/>
      <c r="AT445" s="212" t="s">
        <v>147</v>
      </c>
      <c r="AU445" s="212" t="s">
        <v>81</v>
      </c>
      <c r="AV445" s="14" t="s">
        <v>81</v>
      </c>
      <c r="AW445" s="14" t="s">
        <v>26</v>
      </c>
      <c r="AX445" s="14" t="s">
        <v>71</v>
      </c>
      <c r="AY445" s="212" t="s">
        <v>141</v>
      </c>
    </row>
    <row r="446" spans="2:51" s="13" customFormat="1">
      <c r="B446" s="193"/>
      <c r="C446" s="194"/>
      <c r="D446" s="195" t="s">
        <v>147</v>
      </c>
      <c r="E446" s="196" t="s">
        <v>1</v>
      </c>
      <c r="F446" s="197" t="s">
        <v>619</v>
      </c>
      <c r="G446" s="194"/>
      <c r="H446" s="196" t="s">
        <v>1</v>
      </c>
      <c r="I446" s="194"/>
      <c r="J446" s="194"/>
      <c r="K446" s="194"/>
      <c r="L446" s="198"/>
      <c r="M446" s="199"/>
      <c r="N446" s="200"/>
      <c r="O446" s="200"/>
      <c r="P446" s="200"/>
      <c r="Q446" s="200"/>
      <c r="R446" s="200"/>
      <c r="S446" s="200"/>
      <c r="T446" s="201"/>
      <c r="AT446" s="202" t="s">
        <v>147</v>
      </c>
      <c r="AU446" s="202" t="s">
        <v>81</v>
      </c>
      <c r="AV446" s="13" t="s">
        <v>79</v>
      </c>
      <c r="AW446" s="13" t="s">
        <v>26</v>
      </c>
      <c r="AX446" s="13" t="s">
        <v>71</v>
      </c>
      <c r="AY446" s="202" t="s">
        <v>141</v>
      </c>
    </row>
    <row r="447" spans="2:51" s="14" customFormat="1">
      <c r="B447" s="203"/>
      <c r="C447" s="204"/>
      <c r="D447" s="195" t="s">
        <v>147</v>
      </c>
      <c r="E447" s="205" t="s">
        <v>1</v>
      </c>
      <c r="F447" s="206" t="s">
        <v>626</v>
      </c>
      <c r="G447" s="204"/>
      <c r="H447" s="207">
        <v>146.9</v>
      </c>
      <c r="I447" s="204"/>
      <c r="J447" s="204"/>
      <c r="K447" s="204"/>
      <c r="L447" s="208"/>
      <c r="M447" s="209"/>
      <c r="N447" s="210"/>
      <c r="O447" s="210"/>
      <c r="P447" s="210"/>
      <c r="Q447" s="210"/>
      <c r="R447" s="210"/>
      <c r="S447" s="210"/>
      <c r="T447" s="211"/>
      <c r="AT447" s="212" t="s">
        <v>147</v>
      </c>
      <c r="AU447" s="212" t="s">
        <v>81</v>
      </c>
      <c r="AV447" s="14" t="s">
        <v>81</v>
      </c>
      <c r="AW447" s="14" t="s">
        <v>26</v>
      </c>
      <c r="AX447" s="14" t="s">
        <v>71</v>
      </c>
      <c r="AY447" s="212" t="s">
        <v>141</v>
      </c>
    </row>
    <row r="448" spans="2:51" s="13" customFormat="1">
      <c r="B448" s="193"/>
      <c r="C448" s="194"/>
      <c r="D448" s="195" t="s">
        <v>147</v>
      </c>
      <c r="E448" s="196" t="s">
        <v>1</v>
      </c>
      <c r="F448" s="197" t="s">
        <v>621</v>
      </c>
      <c r="G448" s="194"/>
      <c r="H448" s="196" t="s">
        <v>1</v>
      </c>
      <c r="I448" s="194"/>
      <c r="J448" s="194"/>
      <c r="K448" s="194"/>
      <c r="L448" s="198"/>
      <c r="M448" s="199"/>
      <c r="N448" s="200"/>
      <c r="O448" s="200"/>
      <c r="P448" s="200"/>
      <c r="Q448" s="200"/>
      <c r="R448" s="200"/>
      <c r="S448" s="200"/>
      <c r="T448" s="201"/>
      <c r="AT448" s="202" t="s">
        <v>147</v>
      </c>
      <c r="AU448" s="202" t="s">
        <v>81</v>
      </c>
      <c r="AV448" s="13" t="s">
        <v>79</v>
      </c>
      <c r="AW448" s="13" t="s">
        <v>26</v>
      </c>
      <c r="AX448" s="13" t="s">
        <v>71</v>
      </c>
      <c r="AY448" s="202" t="s">
        <v>141</v>
      </c>
    </row>
    <row r="449" spans="1:65" s="14" customFormat="1">
      <c r="B449" s="203"/>
      <c r="C449" s="204"/>
      <c r="D449" s="195" t="s">
        <v>147</v>
      </c>
      <c r="E449" s="205" t="s">
        <v>1</v>
      </c>
      <c r="F449" s="206" t="s">
        <v>627</v>
      </c>
      <c r="G449" s="204"/>
      <c r="H449" s="207">
        <v>51.3</v>
      </c>
      <c r="I449" s="204"/>
      <c r="J449" s="204"/>
      <c r="K449" s="204"/>
      <c r="L449" s="208"/>
      <c r="M449" s="209"/>
      <c r="N449" s="210"/>
      <c r="O449" s="210"/>
      <c r="P449" s="210"/>
      <c r="Q449" s="210"/>
      <c r="R449" s="210"/>
      <c r="S449" s="210"/>
      <c r="T449" s="211"/>
      <c r="AT449" s="212" t="s">
        <v>147</v>
      </c>
      <c r="AU449" s="212" t="s">
        <v>81</v>
      </c>
      <c r="AV449" s="14" t="s">
        <v>81</v>
      </c>
      <c r="AW449" s="14" t="s">
        <v>26</v>
      </c>
      <c r="AX449" s="14" t="s">
        <v>71</v>
      </c>
      <c r="AY449" s="212" t="s">
        <v>141</v>
      </c>
    </row>
    <row r="450" spans="1:65" s="13" customFormat="1">
      <c r="B450" s="193"/>
      <c r="C450" s="194"/>
      <c r="D450" s="195" t="s">
        <v>147</v>
      </c>
      <c r="E450" s="196" t="s">
        <v>1</v>
      </c>
      <c r="F450" s="197" t="s">
        <v>623</v>
      </c>
      <c r="G450" s="194"/>
      <c r="H450" s="196" t="s">
        <v>1</v>
      </c>
      <c r="I450" s="194"/>
      <c r="J450" s="194"/>
      <c r="K450" s="194"/>
      <c r="L450" s="198"/>
      <c r="M450" s="199"/>
      <c r="N450" s="200"/>
      <c r="O450" s="200"/>
      <c r="P450" s="200"/>
      <c r="Q450" s="200"/>
      <c r="R450" s="200"/>
      <c r="S450" s="200"/>
      <c r="T450" s="201"/>
      <c r="AT450" s="202" t="s">
        <v>147</v>
      </c>
      <c r="AU450" s="202" t="s">
        <v>81</v>
      </c>
      <c r="AV450" s="13" t="s">
        <v>79</v>
      </c>
      <c r="AW450" s="13" t="s">
        <v>26</v>
      </c>
      <c r="AX450" s="13" t="s">
        <v>71</v>
      </c>
      <c r="AY450" s="202" t="s">
        <v>141</v>
      </c>
    </row>
    <row r="451" spans="1:65" s="14" customFormat="1">
      <c r="B451" s="203"/>
      <c r="C451" s="204"/>
      <c r="D451" s="195" t="s">
        <v>147</v>
      </c>
      <c r="E451" s="205" t="s">
        <v>1</v>
      </c>
      <c r="F451" s="206" t="s">
        <v>628</v>
      </c>
      <c r="G451" s="204"/>
      <c r="H451" s="207">
        <v>26.9</v>
      </c>
      <c r="I451" s="204"/>
      <c r="J451" s="204"/>
      <c r="K451" s="204"/>
      <c r="L451" s="208"/>
      <c r="M451" s="209"/>
      <c r="N451" s="210"/>
      <c r="O451" s="210"/>
      <c r="P451" s="210"/>
      <c r="Q451" s="210"/>
      <c r="R451" s="210"/>
      <c r="S451" s="210"/>
      <c r="T451" s="211"/>
      <c r="AT451" s="212" t="s">
        <v>147</v>
      </c>
      <c r="AU451" s="212" t="s">
        <v>81</v>
      </c>
      <c r="AV451" s="14" t="s">
        <v>81</v>
      </c>
      <c r="AW451" s="14" t="s">
        <v>26</v>
      </c>
      <c r="AX451" s="14" t="s">
        <v>71</v>
      </c>
      <c r="AY451" s="212" t="s">
        <v>141</v>
      </c>
    </row>
    <row r="452" spans="1:65" s="16" customFormat="1">
      <c r="B452" s="241"/>
      <c r="C452" s="242"/>
      <c r="D452" s="195" t="s">
        <v>147</v>
      </c>
      <c r="E452" s="243" t="s">
        <v>1</v>
      </c>
      <c r="F452" s="244" t="s">
        <v>629</v>
      </c>
      <c r="G452" s="242"/>
      <c r="H452" s="245">
        <v>368.59999999999997</v>
      </c>
      <c r="I452" s="242"/>
      <c r="J452" s="242"/>
      <c r="K452" s="242"/>
      <c r="L452" s="246"/>
      <c r="M452" s="247"/>
      <c r="N452" s="248"/>
      <c r="O452" s="248"/>
      <c r="P452" s="248"/>
      <c r="Q452" s="248"/>
      <c r="R452" s="248"/>
      <c r="S452" s="248"/>
      <c r="T452" s="249"/>
      <c r="AT452" s="250" t="s">
        <v>147</v>
      </c>
      <c r="AU452" s="250" t="s">
        <v>81</v>
      </c>
      <c r="AV452" s="16" t="s">
        <v>153</v>
      </c>
      <c r="AW452" s="16" t="s">
        <v>26</v>
      </c>
      <c r="AX452" s="16" t="s">
        <v>71</v>
      </c>
      <c r="AY452" s="250" t="s">
        <v>141</v>
      </c>
    </row>
    <row r="453" spans="1:65" s="14" customFormat="1">
      <c r="B453" s="203"/>
      <c r="C453" s="204"/>
      <c r="D453" s="195" t="s">
        <v>147</v>
      </c>
      <c r="E453" s="205" t="s">
        <v>1</v>
      </c>
      <c r="F453" s="206" t="s">
        <v>630</v>
      </c>
      <c r="G453" s="204"/>
      <c r="H453" s="207">
        <v>-60.8</v>
      </c>
      <c r="I453" s="204"/>
      <c r="J453" s="204"/>
      <c r="K453" s="204"/>
      <c r="L453" s="208"/>
      <c r="M453" s="209"/>
      <c r="N453" s="210"/>
      <c r="O453" s="210"/>
      <c r="P453" s="210"/>
      <c r="Q453" s="210"/>
      <c r="R453" s="210"/>
      <c r="S453" s="210"/>
      <c r="T453" s="211"/>
      <c r="AT453" s="212" t="s">
        <v>147</v>
      </c>
      <c r="AU453" s="212" t="s">
        <v>81</v>
      </c>
      <c r="AV453" s="14" t="s">
        <v>81</v>
      </c>
      <c r="AW453" s="14" t="s">
        <v>26</v>
      </c>
      <c r="AX453" s="14" t="s">
        <v>71</v>
      </c>
      <c r="AY453" s="212" t="s">
        <v>141</v>
      </c>
    </row>
    <row r="454" spans="1:65" s="16" customFormat="1">
      <c r="B454" s="241"/>
      <c r="C454" s="242"/>
      <c r="D454" s="195" t="s">
        <v>147</v>
      </c>
      <c r="E454" s="243" t="s">
        <v>1</v>
      </c>
      <c r="F454" s="244" t="s">
        <v>629</v>
      </c>
      <c r="G454" s="242"/>
      <c r="H454" s="245">
        <v>-60.8</v>
      </c>
      <c r="I454" s="242"/>
      <c r="J454" s="242"/>
      <c r="K454" s="242"/>
      <c r="L454" s="246"/>
      <c r="M454" s="247"/>
      <c r="N454" s="248"/>
      <c r="O454" s="248"/>
      <c r="P454" s="248"/>
      <c r="Q454" s="248"/>
      <c r="R454" s="248"/>
      <c r="S454" s="248"/>
      <c r="T454" s="249"/>
      <c r="AT454" s="250" t="s">
        <v>147</v>
      </c>
      <c r="AU454" s="250" t="s">
        <v>81</v>
      </c>
      <c r="AV454" s="16" t="s">
        <v>153</v>
      </c>
      <c r="AW454" s="16" t="s">
        <v>26</v>
      </c>
      <c r="AX454" s="16" t="s">
        <v>71</v>
      </c>
      <c r="AY454" s="250" t="s">
        <v>141</v>
      </c>
    </row>
    <row r="455" spans="1:65" s="13" customFormat="1">
      <c r="B455" s="193"/>
      <c r="C455" s="194"/>
      <c r="D455" s="195" t="s">
        <v>147</v>
      </c>
      <c r="E455" s="196" t="s">
        <v>1</v>
      </c>
      <c r="F455" s="197" t="s">
        <v>631</v>
      </c>
      <c r="G455" s="194"/>
      <c r="H455" s="196" t="s">
        <v>1</v>
      </c>
      <c r="I455" s="194"/>
      <c r="J455" s="194"/>
      <c r="K455" s="194"/>
      <c r="L455" s="198"/>
      <c r="M455" s="199"/>
      <c r="N455" s="200"/>
      <c r="O455" s="200"/>
      <c r="P455" s="200"/>
      <c r="Q455" s="200"/>
      <c r="R455" s="200"/>
      <c r="S455" s="200"/>
      <c r="T455" s="201"/>
      <c r="AT455" s="202" t="s">
        <v>147</v>
      </c>
      <c r="AU455" s="202" t="s">
        <v>81</v>
      </c>
      <c r="AV455" s="13" t="s">
        <v>79</v>
      </c>
      <c r="AW455" s="13" t="s">
        <v>26</v>
      </c>
      <c r="AX455" s="13" t="s">
        <v>71</v>
      </c>
      <c r="AY455" s="202" t="s">
        <v>141</v>
      </c>
    </row>
    <row r="456" spans="1:65" s="14" customFormat="1" ht="22.5">
      <c r="B456" s="203"/>
      <c r="C456" s="204"/>
      <c r="D456" s="195" t="s">
        <v>147</v>
      </c>
      <c r="E456" s="205" t="s">
        <v>1</v>
      </c>
      <c r="F456" s="206" t="s">
        <v>632</v>
      </c>
      <c r="G456" s="204"/>
      <c r="H456" s="207">
        <v>19.32</v>
      </c>
      <c r="I456" s="204"/>
      <c r="J456" s="204"/>
      <c r="K456" s="204"/>
      <c r="L456" s="208"/>
      <c r="M456" s="209"/>
      <c r="N456" s="210"/>
      <c r="O456" s="210"/>
      <c r="P456" s="210"/>
      <c r="Q456" s="210"/>
      <c r="R456" s="210"/>
      <c r="S456" s="210"/>
      <c r="T456" s="211"/>
      <c r="AT456" s="212" t="s">
        <v>147</v>
      </c>
      <c r="AU456" s="212" t="s">
        <v>81</v>
      </c>
      <c r="AV456" s="14" t="s">
        <v>81</v>
      </c>
      <c r="AW456" s="14" t="s">
        <v>26</v>
      </c>
      <c r="AX456" s="14" t="s">
        <v>71</v>
      </c>
      <c r="AY456" s="212" t="s">
        <v>141</v>
      </c>
    </row>
    <row r="457" spans="1:65" s="16" customFormat="1">
      <c r="B457" s="241"/>
      <c r="C457" s="242"/>
      <c r="D457" s="195" t="s">
        <v>147</v>
      </c>
      <c r="E457" s="243" t="s">
        <v>1</v>
      </c>
      <c r="F457" s="244" t="s">
        <v>629</v>
      </c>
      <c r="G457" s="242"/>
      <c r="H457" s="245">
        <v>19.32</v>
      </c>
      <c r="I457" s="242"/>
      <c r="J457" s="242"/>
      <c r="K457" s="242"/>
      <c r="L457" s="246"/>
      <c r="M457" s="247"/>
      <c r="N457" s="248"/>
      <c r="O457" s="248"/>
      <c r="P457" s="248"/>
      <c r="Q457" s="248"/>
      <c r="R457" s="248"/>
      <c r="S457" s="248"/>
      <c r="T457" s="249"/>
      <c r="AT457" s="250" t="s">
        <v>147</v>
      </c>
      <c r="AU457" s="250" t="s">
        <v>81</v>
      </c>
      <c r="AV457" s="16" t="s">
        <v>153</v>
      </c>
      <c r="AW457" s="16" t="s">
        <v>26</v>
      </c>
      <c r="AX457" s="16" t="s">
        <v>71</v>
      </c>
      <c r="AY457" s="250" t="s">
        <v>141</v>
      </c>
    </row>
    <row r="458" spans="1:65" s="15" customFormat="1">
      <c r="B458" s="219"/>
      <c r="C458" s="220"/>
      <c r="D458" s="195" t="s">
        <v>147</v>
      </c>
      <c r="E458" s="221" t="s">
        <v>1</v>
      </c>
      <c r="F458" s="222" t="s">
        <v>254</v>
      </c>
      <c r="G458" s="220"/>
      <c r="H458" s="223">
        <v>716.42899999999997</v>
      </c>
      <c r="I458" s="220"/>
      <c r="J458" s="220"/>
      <c r="K458" s="220"/>
      <c r="L458" s="224"/>
      <c r="M458" s="225"/>
      <c r="N458" s="226"/>
      <c r="O458" s="226"/>
      <c r="P458" s="226"/>
      <c r="Q458" s="226"/>
      <c r="R458" s="226"/>
      <c r="S458" s="226"/>
      <c r="T458" s="227"/>
      <c r="AT458" s="228" t="s">
        <v>147</v>
      </c>
      <c r="AU458" s="228" t="s">
        <v>81</v>
      </c>
      <c r="AV458" s="15" t="s">
        <v>146</v>
      </c>
      <c r="AW458" s="15" t="s">
        <v>26</v>
      </c>
      <c r="AX458" s="15" t="s">
        <v>79</v>
      </c>
      <c r="AY458" s="228" t="s">
        <v>141</v>
      </c>
    </row>
    <row r="459" spans="1:65" s="2" customFormat="1" ht="21.75" customHeight="1">
      <c r="A459" s="32"/>
      <c r="B459" s="33"/>
      <c r="C459" s="181" t="s">
        <v>711</v>
      </c>
      <c r="D459" s="181" t="s">
        <v>142</v>
      </c>
      <c r="E459" s="182" t="s">
        <v>712</v>
      </c>
      <c r="F459" s="183" t="s">
        <v>713</v>
      </c>
      <c r="G459" s="184" t="s">
        <v>249</v>
      </c>
      <c r="H459" s="185">
        <v>144.79900000000001</v>
      </c>
      <c r="I459" s="257"/>
      <c r="J459" s="186">
        <f>ROUND(I459*H459,2)</f>
        <v>0</v>
      </c>
      <c r="K459" s="183" t="s">
        <v>239</v>
      </c>
      <c r="L459" s="37"/>
      <c r="M459" s="187" t="s">
        <v>1</v>
      </c>
      <c r="N459" s="188" t="s">
        <v>36</v>
      </c>
      <c r="O459" s="189">
        <v>0.06</v>
      </c>
      <c r="P459" s="189">
        <f>O459*H459</f>
        <v>8.6879399999999993</v>
      </c>
      <c r="Q459" s="189">
        <v>0</v>
      </c>
      <c r="R459" s="189">
        <f>Q459*H459</f>
        <v>0</v>
      </c>
      <c r="S459" s="189">
        <v>0</v>
      </c>
      <c r="T459" s="190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91" t="s">
        <v>146</v>
      </c>
      <c r="AT459" s="191" t="s">
        <v>142</v>
      </c>
      <c r="AU459" s="191" t="s">
        <v>81</v>
      </c>
      <c r="AY459" s="18" t="s">
        <v>141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8" t="s">
        <v>79</v>
      </c>
      <c r="BK459" s="192">
        <f>ROUND(I459*H459,2)</f>
        <v>0</v>
      </c>
      <c r="BL459" s="18" t="s">
        <v>146</v>
      </c>
      <c r="BM459" s="191" t="s">
        <v>714</v>
      </c>
    </row>
    <row r="460" spans="1:65" s="14" customFormat="1">
      <c r="B460" s="203"/>
      <c r="C460" s="204"/>
      <c r="D460" s="195" t="s">
        <v>147</v>
      </c>
      <c r="E460" s="205" t="s">
        <v>1</v>
      </c>
      <c r="F460" s="206" t="s">
        <v>641</v>
      </c>
      <c r="G460" s="204"/>
      <c r="H460" s="207">
        <v>-40.588000000000001</v>
      </c>
      <c r="I460" s="204"/>
      <c r="J460" s="204"/>
      <c r="K460" s="204"/>
      <c r="L460" s="208"/>
      <c r="M460" s="209"/>
      <c r="N460" s="210"/>
      <c r="O460" s="210"/>
      <c r="P460" s="210"/>
      <c r="Q460" s="210"/>
      <c r="R460" s="210"/>
      <c r="S460" s="210"/>
      <c r="T460" s="211"/>
      <c r="AT460" s="212" t="s">
        <v>147</v>
      </c>
      <c r="AU460" s="212" t="s">
        <v>81</v>
      </c>
      <c r="AV460" s="14" t="s">
        <v>81</v>
      </c>
      <c r="AW460" s="14" t="s">
        <v>26</v>
      </c>
      <c r="AX460" s="14" t="s">
        <v>71</v>
      </c>
      <c r="AY460" s="212" t="s">
        <v>141</v>
      </c>
    </row>
    <row r="461" spans="1:65" s="14" customFormat="1">
      <c r="B461" s="203"/>
      <c r="C461" s="204"/>
      <c r="D461" s="195" t="s">
        <v>147</v>
      </c>
      <c r="E461" s="205" t="s">
        <v>1</v>
      </c>
      <c r="F461" s="206" t="s">
        <v>642</v>
      </c>
      <c r="G461" s="204"/>
      <c r="H461" s="207">
        <v>-25.55</v>
      </c>
      <c r="I461" s="204"/>
      <c r="J461" s="204"/>
      <c r="K461" s="204"/>
      <c r="L461" s="208"/>
      <c r="M461" s="209"/>
      <c r="N461" s="210"/>
      <c r="O461" s="210"/>
      <c r="P461" s="210"/>
      <c r="Q461" s="210"/>
      <c r="R461" s="210"/>
      <c r="S461" s="210"/>
      <c r="T461" s="211"/>
      <c r="AT461" s="212" t="s">
        <v>147</v>
      </c>
      <c r="AU461" s="212" t="s">
        <v>81</v>
      </c>
      <c r="AV461" s="14" t="s">
        <v>81</v>
      </c>
      <c r="AW461" s="14" t="s">
        <v>26</v>
      </c>
      <c r="AX461" s="14" t="s">
        <v>71</v>
      </c>
      <c r="AY461" s="212" t="s">
        <v>141</v>
      </c>
    </row>
    <row r="462" spans="1:65" s="14" customFormat="1">
      <c r="B462" s="203"/>
      <c r="C462" s="204"/>
      <c r="D462" s="195" t="s">
        <v>147</v>
      </c>
      <c r="E462" s="205" t="s">
        <v>1</v>
      </c>
      <c r="F462" s="206" t="s">
        <v>630</v>
      </c>
      <c r="G462" s="204"/>
      <c r="H462" s="207">
        <v>-60.8</v>
      </c>
      <c r="I462" s="204"/>
      <c r="J462" s="204"/>
      <c r="K462" s="204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147</v>
      </c>
      <c r="AU462" s="212" t="s">
        <v>81</v>
      </c>
      <c r="AV462" s="14" t="s">
        <v>81</v>
      </c>
      <c r="AW462" s="14" t="s">
        <v>26</v>
      </c>
      <c r="AX462" s="14" t="s">
        <v>71</v>
      </c>
      <c r="AY462" s="212" t="s">
        <v>141</v>
      </c>
    </row>
    <row r="463" spans="1:65" s="14" customFormat="1">
      <c r="B463" s="203"/>
      <c r="C463" s="204"/>
      <c r="D463" s="195" t="s">
        <v>147</v>
      </c>
      <c r="E463" s="205" t="s">
        <v>1</v>
      </c>
      <c r="F463" s="206" t="s">
        <v>715</v>
      </c>
      <c r="G463" s="204"/>
      <c r="H463" s="207">
        <v>-17.861000000000001</v>
      </c>
      <c r="I463" s="204"/>
      <c r="J463" s="204"/>
      <c r="K463" s="204"/>
      <c r="L463" s="208"/>
      <c r="M463" s="209"/>
      <c r="N463" s="210"/>
      <c r="O463" s="210"/>
      <c r="P463" s="210"/>
      <c r="Q463" s="210"/>
      <c r="R463" s="210"/>
      <c r="S463" s="210"/>
      <c r="T463" s="211"/>
      <c r="AT463" s="212" t="s">
        <v>147</v>
      </c>
      <c r="AU463" s="212" t="s">
        <v>81</v>
      </c>
      <c r="AV463" s="14" t="s">
        <v>81</v>
      </c>
      <c r="AW463" s="14" t="s">
        <v>26</v>
      </c>
      <c r="AX463" s="14" t="s">
        <v>71</v>
      </c>
      <c r="AY463" s="212" t="s">
        <v>141</v>
      </c>
    </row>
    <row r="464" spans="1:65" s="15" customFormat="1">
      <c r="B464" s="219"/>
      <c r="C464" s="220"/>
      <c r="D464" s="195" t="s">
        <v>147</v>
      </c>
      <c r="E464" s="221" t="s">
        <v>1</v>
      </c>
      <c r="F464" s="222" t="s">
        <v>254</v>
      </c>
      <c r="G464" s="220"/>
      <c r="H464" s="223">
        <v>-144.79900000000001</v>
      </c>
      <c r="I464" s="220"/>
      <c r="J464" s="220"/>
      <c r="K464" s="220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147</v>
      </c>
      <c r="AU464" s="228" t="s">
        <v>81</v>
      </c>
      <c r="AV464" s="15" t="s">
        <v>146</v>
      </c>
      <c r="AW464" s="15" t="s">
        <v>26</v>
      </c>
      <c r="AX464" s="15" t="s">
        <v>79</v>
      </c>
      <c r="AY464" s="228" t="s">
        <v>141</v>
      </c>
    </row>
    <row r="465" spans="1:65" s="14" customFormat="1">
      <c r="B465" s="203"/>
      <c r="C465" s="204"/>
      <c r="D465" s="195" t="s">
        <v>147</v>
      </c>
      <c r="E465" s="204"/>
      <c r="F465" s="206" t="s">
        <v>716</v>
      </c>
      <c r="G465" s="204"/>
      <c r="H465" s="207">
        <v>144.79900000000001</v>
      </c>
      <c r="I465" s="204"/>
      <c r="J465" s="204"/>
      <c r="K465" s="204"/>
      <c r="L465" s="208"/>
      <c r="M465" s="209"/>
      <c r="N465" s="210"/>
      <c r="O465" s="210"/>
      <c r="P465" s="210"/>
      <c r="Q465" s="210"/>
      <c r="R465" s="210"/>
      <c r="S465" s="210"/>
      <c r="T465" s="211"/>
      <c r="AT465" s="212" t="s">
        <v>147</v>
      </c>
      <c r="AU465" s="212" t="s">
        <v>81</v>
      </c>
      <c r="AV465" s="14" t="s">
        <v>81</v>
      </c>
      <c r="AW465" s="14" t="s">
        <v>4</v>
      </c>
      <c r="AX465" s="14" t="s">
        <v>79</v>
      </c>
      <c r="AY465" s="212" t="s">
        <v>141</v>
      </c>
    </row>
    <row r="466" spans="1:65" s="2" customFormat="1" ht="16.5" customHeight="1">
      <c r="A466" s="32"/>
      <c r="B466" s="33"/>
      <c r="C466" s="181" t="s">
        <v>717</v>
      </c>
      <c r="D466" s="181" t="s">
        <v>142</v>
      </c>
      <c r="E466" s="182" t="s">
        <v>718</v>
      </c>
      <c r="F466" s="183" t="s">
        <v>719</v>
      </c>
      <c r="G466" s="184" t="s">
        <v>249</v>
      </c>
      <c r="H466" s="185">
        <v>327.12</v>
      </c>
      <c r="I466" s="257"/>
      <c r="J466" s="186">
        <f>ROUND(I466*H466,2)</f>
        <v>0</v>
      </c>
      <c r="K466" s="183" t="s">
        <v>239</v>
      </c>
      <c r="L466" s="37"/>
      <c r="M466" s="187" t="s">
        <v>1</v>
      </c>
      <c r="N466" s="188" t="s">
        <v>36</v>
      </c>
      <c r="O466" s="189">
        <v>0.14000000000000001</v>
      </c>
      <c r="P466" s="189">
        <f>O466*H466</f>
        <v>45.796800000000005</v>
      </c>
      <c r="Q466" s="189">
        <v>0</v>
      </c>
      <c r="R466" s="189">
        <f>Q466*H466</f>
        <v>0</v>
      </c>
      <c r="S466" s="189">
        <v>0</v>
      </c>
      <c r="T466" s="190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91" t="s">
        <v>146</v>
      </c>
      <c r="AT466" s="191" t="s">
        <v>142</v>
      </c>
      <c r="AU466" s="191" t="s">
        <v>81</v>
      </c>
      <c r="AY466" s="18" t="s">
        <v>141</v>
      </c>
      <c r="BE466" s="192">
        <f>IF(N466="základní",J466,0)</f>
        <v>0</v>
      </c>
      <c r="BF466" s="192">
        <f>IF(N466="snížená",J466,0)</f>
        <v>0</v>
      </c>
      <c r="BG466" s="192">
        <f>IF(N466="zákl. přenesená",J466,0)</f>
        <v>0</v>
      </c>
      <c r="BH466" s="192">
        <f>IF(N466="sníž. přenesená",J466,0)</f>
        <v>0</v>
      </c>
      <c r="BI466" s="192">
        <f>IF(N466="nulová",J466,0)</f>
        <v>0</v>
      </c>
      <c r="BJ466" s="18" t="s">
        <v>79</v>
      </c>
      <c r="BK466" s="192">
        <f>ROUND(I466*H466,2)</f>
        <v>0</v>
      </c>
      <c r="BL466" s="18" t="s">
        <v>146</v>
      </c>
      <c r="BM466" s="191" t="s">
        <v>720</v>
      </c>
    </row>
    <row r="467" spans="1:65" s="13" customFormat="1">
      <c r="B467" s="193"/>
      <c r="C467" s="194"/>
      <c r="D467" s="195" t="s">
        <v>147</v>
      </c>
      <c r="E467" s="196" t="s">
        <v>1</v>
      </c>
      <c r="F467" s="197" t="s">
        <v>624</v>
      </c>
      <c r="G467" s="194"/>
      <c r="H467" s="196" t="s">
        <v>1</v>
      </c>
      <c r="I467" s="194"/>
      <c r="J467" s="194"/>
      <c r="K467" s="194"/>
      <c r="L467" s="198"/>
      <c r="M467" s="199"/>
      <c r="N467" s="200"/>
      <c r="O467" s="200"/>
      <c r="P467" s="200"/>
      <c r="Q467" s="200"/>
      <c r="R467" s="200"/>
      <c r="S467" s="200"/>
      <c r="T467" s="201"/>
      <c r="AT467" s="202" t="s">
        <v>147</v>
      </c>
      <c r="AU467" s="202" t="s">
        <v>81</v>
      </c>
      <c r="AV467" s="13" t="s">
        <v>79</v>
      </c>
      <c r="AW467" s="13" t="s">
        <v>26</v>
      </c>
      <c r="AX467" s="13" t="s">
        <v>71</v>
      </c>
      <c r="AY467" s="202" t="s">
        <v>141</v>
      </c>
    </row>
    <row r="468" spans="1:65" s="13" customFormat="1">
      <c r="B468" s="193"/>
      <c r="C468" s="194"/>
      <c r="D468" s="195" t="s">
        <v>147</v>
      </c>
      <c r="E468" s="196" t="s">
        <v>1</v>
      </c>
      <c r="F468" s="197" t="s">
        <v>617</v>
      </c>
      <c r="G468" s="194"/>
      <c r="H468" s="196" t="s">
        <v>1</v>
      </c>
      <c r="I468" s="194"/>
      <c r="J468" s="194"/>
      <c r="K468" s="194"/>
      <c r="L468" s="198"/>
      <c r="M468" s="199"/>
      <c r="N468" s="200"/>
      <c r="O468" s="200"/>
      <c r="P468" s="200"/>
      <c r="Q468" s="200"/>
      <c r="R468" s="200"/>
      <c r="S468" s="200"/>
      <c r="T468" s="201"/>
      <c r="AT468" s="202" t="s">
        <v>147</v>
      </c>
      <c r="AU468" s="202" t="s">
        <v>81</v>
      </c>
      <c r="AV468" s="13" t="s">
        <v>79</v>
      </c>
      <c r="AW468" s="13" t="s">
        <v>26</v>
      </c>
      <c r="AX468" s="13" t="s">
        <v>71</v>
      </c>
      <c r="AY468" s="202" t="s">
        <v>141</v>
      </c>
    </row>
    <row r="469" spans="1:65" s="14" customFormat="1">
      <c r="B469" s="203"/>
      <c r="C469" s="204"/>
      <c r="D469" s="195" t="s">
        <v>147</v>
      </c>
      <c r="E469" s="205" t="s">
        <v>1</v>
      </c>
      <c r="F469" s="206" t="s">
        <v>625</v>
      </c>
      <c r="G469" s="204"/>
      <c r="H469" s="207">
        <v>143.5</v>
      </c>
      <c r="I469" s="204"/>
      <c r="J469" s="204"/>
      <c r="K469" s="204"/>
      <c r="L469" s="208"/>
      <c r="M469" s="209"/>
      <c r="N469" s="210"/>
      <c r="O469" s="210"/>
      <c r="P469" s="210"/>
      <c r="Q469" s="210"/>
      <c r="R469" s="210"/>
      <c r="S469" s="210"/>
      <c r="T469" s="211"/>
      <c r="AT469" s="212" t="s">
        <v>147</v>
      </c>
      <c r="AU469" s="212" t="s">
        <v>81</v>
      </c>
      <c r="AV469" s="14" t="s">
        <v>81</v>
      </c>
      <c r="AW469" s="14" t="s">
        <v>26</v>
      </c>
      <c r="AX469" s="14" t="s">
        <v>71</v>
      </c>
      <c r="AY469" s="212" t="s">
        <v>141</v>
      </c>
    </row>
    <row r="470" spans="1:65" s="13" customFormat="1">
      <c r="B470" s="193"/>
      <c r="C470" s="194"/>
      <c r="D470" s="195" t="s">
        <v>147</v>
      </c>
      <c r="E470" s="196" t="s">
        <v>1</v>
      </c>
      <c r="F470" s="197" t="s">
        <v>619</v>
      </c>
      <c r="G470" s="194"/>
      <c r="H470" s="196" t="s">
        <v>1</v>
      </c>
      <c r="I470" s="194"/>
      <c r="J470" s="194"/>
      <c r="K470" s="194"/>
      <c r="L470" s="198"/>
      <c r="M470" s="199"/>
      <c r="N470" s="200"/>
      <c r="O470" s="200"/>
      <c r="P470" s="200"/>
      <c r="Q470" s="200"/>
      <c r="R470" s="200"/>
      <c r="S470" s="200"/>
      <c r="T470" s="201"/>
      <c r="AT470" s="202" t="s">
        <v>147</v>
      </c>
      <c r="AU470" s="202" t="s">
        <v>81</v>
      </c>
      <c r="AV470" s="13" t="s">
        <v>79</v>
      </c>
      <c r="AW470" s="13" t="s">
        <v>26</v>
      </c>
      <c r="AX470" s="13" t="s">
        <v>71</v>
      </c>
      <c r="AY470" s="202" t="s">
        <v>141</v>
      </c>
    </row>
    <row r="471" spans="1:65" s="14" customFormat="1">
      <c r="B471" s="203"/>
      <c r="C471" s="204"/>
      <c r="D471" s="195" t="s">
        <v>147</v>
      </c>
      <c r="E471" s="205" t="s">
        <v>1</v>
      </c>
      <c r="F471" s="206" t="s">
        <v>626</v>
      </c>
      <c r="G471" s="204"/>
      <c r="H471" s="207">
        <v>146.9</v>
      </c>
      <c r="I471" s="204"/>
      <c r="J471" s="204"/>
      <c r="K471" s="204"/>
      <c r="L471" s="208"/>
      <c r="M471" s="209"/>
      <c r="N471" s="210"/>
      <c r="O471" s="210"/>
      <c r="P471" s="210"/>
      <c r="Q471" s="210"/>
      <c r="R471" s="210"/>
      <c r="S471" s="210"/>
      <c r="T471" s="211"/>
      <c r="AT471" s="212" t="s">
        <v>147</v>
      </c>
      <c r="AU471" s="212" t="s">
        <v>81</v>
      </c>
      <c r="AV471" s="14" t="s">
        <v>81</v>
      </c>
      <c r="AW471" s="14" t="s">
        <v>26</v>
      </c>
      <c r="AX471" s="14" t="s">
        <v>71</v>
      </c>
      <c r="AY471" s="212" t="s">
        <v>141</v>
      </c>
    </row>
    <row r="472" spans="1:65" s="13" customFormat="1">
      <c r="B472" s="193"/>
      <c r="C472" s="194"/>
      <c r="D472" s="195" t="s">
        <v>147</v>
      </c>
      <c r="E472" s="196" t="s">
        <v>1</v>
      </c>
      <c r="F472" s="197" t="s">
        <v>621</v>
      </c>
      <c r="G472" s="194"/>
      <c r="H472" s="196" t="s">
        <v>1</v>
      </c>
      <c r="I472" s="194"/>
      <c r="J472" s="194"/>
      <c r="K472" s="194"/>
      <c r="L472" s="198"/>
      <c r="M472" s="199"/>
      <c r="N472" s="200"/>
      <c r="O472" s="200"/>
      <c r="P472" s="200"/>
      <c r="Q472" s="200"/>
      <c r="R472" s="200"/>
      <c r="S472" s="200"/>
      <c r="T472" s="201"/>
      <c r="AT472" s="202" t="s">
        <v>147</v>
      </c>
      <c r="AU472" s="202" t="s">
        <v>81</v>
      </c>
      <c r="AV472" s="13" t="s">
        <v>79</v>
      </c>
      <c r="AW472" s="13" t="s">
        <v>26</v>
      </c>
      <c r="AX472" s="13" t="s">
        <v>71</v>
      </c>
      <c r="AY472" s="202" t="s">
        <v>141</v>
      </c>
    </row>
    <row r="473" spans="1:65" s="14" customFormat="1">
      <c r="B473" s="203"/>
      <c r="C473" s="204"/>
      <c r="D473" s="195" t="s">
        <v>147</v>
      </c>
      <c r="E473" s="205" t="s">
        <v>1</v>
      </c>
      <c r="F473" s="206" t="s">
        <v>627</v>
      </c>
      <c r="G473" s="204"/>
      <c r="H473" s="207">
        <v>51.3</v>
      </c>
      <c r="I473" s="204"/>
      <c r="J473" s="204"/>
      <c r="K473" s="204"/>
      <c r="L473" s="208"/>
      <c r="M473" s="209"/>
      <c r="N473" s="210"/>
      <c r="O473" s="210"/>
      <c r="P473" s="210"/>
      <c r="Q473" s="210"/>
      <c r="R473" s="210"/>
      <c r="S473" s="210"/>
      <c r="T473" s="211"/>
      <c r="AT473" s="212" t="s">
        <v>147</v>
      </c>
      <c r="AU473" s="212" t="s">
        <v>81</v>
      </c>
      <c r="AV473" s="14" t="s">
        <v>81</v>
      </c>
      <c r="AW473" s="14" t="s">
        <v>26</v>
      </c>
      <c r="AX473" s="14" t="s">
        <v>71</v>
      </c>
      <c r="AY473" s="212" t="s">
        <v>141</v>
      </c>
    </row>
    <row r="474" spans="1:65" s="13" customFormat="1">
      <c r="B474" s="193"/>
      <c r="C474" s="194"/>
      <c r="D474" s="195" t="s">
        <v>147</v>
      </c>
      <c r="E474" s="196" t="s">
        <v>1</v>
      </c>
      <c r="F474" s="197" t="s">
        <v>623</v>
      </c>
      <c r="G474" s="194"/>
      <c r="H474" s="196" t="s">
        <v>1</v>
      </c>
      <c r="I474" s="194"/>
      <c r="J474" s="194"/>
      <c r="K474" s="194"/>
      <c r="L474" s="198"/>
      <c r="M474" s="199"/>
      <c r="N474" s="200"/>
      <c r="O474" s="200"/>
      <c r="P474" s="200"/>
      <c r="Q474" s="200"/>
      <c r="R474" s="200"/>
      <c r="S474" s="200"/>
      <c r="T474" s="201"/>
      <c r="AT474" s="202" t="s">
        <v>147</v>
      </c>
      <c r="AU474" s="202" t="s">
        <v>81</v>
      </c>
      <c r="AV474" s="13" t="s">
        <v>79</v>
      </c>
      <c r="AW474" s="13" t="s">
        <v>26</v>
      </c>
      <c r="AX474" s="13" t="s">
        <v>71</v>
      </c>
      <c r="AY474" s="202" t="s">
        <v>141</v>
      </c>
    </row>
    <row r="475" spans="1:65" s="14" customFormat="1">
      <c r="B475" s="203"/>
      <c r="C475" s="204"/>
      <c r="D475" s="195" t="s">
        <v>147</v>
      </c>
      <c r="E475" s="205" t="s">
        <v>1</v>
      </c>
      <c r="F475" s="206" t="s">
        <v>628</v>
      </c>
      <c r="G475" s="204"/>
      <c r="H475" s="207">
        <v>26.9</v>
      </c>
      <c r="I475" s="204"/>
      <c r="J475" s="204"/>
      <c r="K475" s="204"/>
      <c r="L475" s="208"/>
      <c r="M475" s="209"/>
      <c r="N475" s="210"/>
      <c r="O475" s="210"/>
      <c r="P475" s="210"/>
      <c r="Q475" s="210"/>
      <c r="R475" s="210"/>
      <c r="S475" s="210"/>
      <c r="T475" s="211"/>
      <c r="AT475" s="212" t="s">
        <v>147</v>
      </c>
      <c r="AU475" s="212" t="s">
        <v>81</v>
      </c>
      <c r="AV475" s="14" t="s">
        <v>81</v>
      </c>
      <c r="AW475" s="14" t="s">
        <v>26</v>
      </c>
      <c r="AX475" s="14" t="s">
        <v>71</v>
      </c>
      <c r="AY475" s="212" t="s">
        <v>141</v>
      </c>
    </row>
    <row r="476" spans="1:65" s="16" customFormat="1">
      <c r="B476" s="241"/>
      <c r="C476" s="242"/>
      <c r="D476" s="195" t="s">
        <v>147</v>
      </c>
      <c r="E476" s="243" t="s">
        <v>1</v>
      </c>
      <c r="F476" s="244" t="s">
        <v>629</v>
      </c>
      <c r="G476" s="242"/>
      <c r="H476" s="245">
        <v>368.59999999999997</v>
      </c>
      <c r="I476" s="242"/>
      <c r="J476" s="242"/>
      <c r="K476" s="242"/>
      <c r="L476" s="246"/>
      <c r="M476" s="247"/>
      <c r="N476" s="248"/>
      <c r="O476" s="248"/>
      <c r="P476" s="248"/>
      <c r="Q476" s="248"/>
      <c r="R476" s="248"/>
      <c r="S476" s="248"/>
      <c r="T476" s="249"/>
      <c r="AT476" s="250" t="s">
        <v>147</v>
      </c>
      <c r="AU476" s="250" t="s">
        <v>81</v>
      </c>
      <c r="AV476" s="16" t="s">
        <v>153</v>
      </c>
      <c r="AW476" s="16" t="s">
        <v>26</v>
      </c>
      <c r="AX476" s="16" t="s">
        <v>71</v>
      </c>
      <c r="AY476" s="250" t="s">
        <v>141</v>
      </c>
    </row>
    <row r="477" spans="1:65" s="14" customFormat="1">
      <c r="B477" s="203"/>
      <c r="C477" s="204"/>
      <c r="D477" s="195" t="s">
        <v>147</v>
      </c>
      <c r="E477" s="205" t="s">
        <v>1</v>
      </c>
      <c r="F477" s="206" t="s">
        <v>630</v>
      </c>
      <c r="G477" s="204"/>
      <c r="H477" s="207">
        <v>-60.8</v>
      </c>
      <c r="I477" s="204"/>
      <c r="J477" s="204"/>
      <c r="K477" s="204"/>
      <c r="L477" s="208"/>
      <c r="M477" s="209"/>
      <c r="N477" s="210"/>
      <c r="O477" s="210"/>
      <c r="P477" s="210"/>
      <c r="Q477" s="210"/>
      <c r="R477" s="210"/>
      <c r="S477" s="210"/>
      <c r="T477" s="211"/>
      <c r="AT477" s="212" t="s">
        <v>147</v>
      </c>
      <c r="AU477" s="212" t="s">
        <v>81</v>
      </c>
      <c r="AV477" s="14" t="s">
        <v>81</v>
      </c>
      <c r="AW477" s="14" t="s">
        <v>26</v>
      </c>
      <c r="AX477" s="14" t="s">
        <v>71</v>
      </c>
      <c r="AY477" s="212" t="s">
        <v>141</v>
      </c>
    </row>
    <row r="478" spans="1:65" s="16" customFormat="1">
      <c r="B478" s="241"/>
      <c r="C478" s="242"/>
      <c r="D478" s="195" t="s">
        <v>147</v>
      </c>
      <c r="E478" s="243" t="s">
        <v>1</v>
      </c>
      <c r="F478" s="244" t="s">
        <v>629</v>
      </c>
      <c r="G478" s="242"/>
      <c r="H478" s="245">
        <v>-60.8</v>
      </c>
      <c r="I478" s="242"/>
      <c r="J478" s="242"/>
      <c r="K478" s="242"/>
      <c r="L478" s="246"/>
      <c r="M478" s="247"/>
      <c r="N478" s="248"/>
      <c r="O478" s="248"/>
      <c r="P478" s="248"/>
      <c r="Q478" s="248"/>
      <c r="R478" s="248"/>
      <c r="S478" s="248"/>
      <c r="T478" s="249"/>
      <c r="AT478" s="250" t="s">
        <v>147</v>
      </c>
      <c r="AU478" s="250" t="s">
        <v>81</v>
      </c>
      <c r="AV478" s="16" t="s">
        <v>153</v>
      </c>
      <c r="AW478" s="16" t="s">
        <v>26</v>
      </c>
      <c r="AX478" s="16" t="s">
        <v>71</v>
      </c>
      <c r="AY478" s="250" t="s">
        <v>141</v>
      </c>
    </row>
    <row r="479" spans="1:65" s="13" customFormat="1">
      <c r="B479" s="193"/>
      <c r="C479" s="194"/>
      <c r="D479" s="195" t="s">
        <v>147</v>
      </c>
      <c r="E479" s="196" t="s">
        <v>1</v>
      </c>
      <c r="F479" s="197" t="s">
        <v>631</v>
      </c>
      <c r="G479" s="194"/>
      <c r="H479" s="196" t="s">
        <v>1</v>
      </c>
      <c r="I479" s="194"/>
      <c r="J479" s="194"/>
      <c r="K479" s="194"/>
      <c r="L479" s="198"/>
      <c r="M479" s="199"/>
      <c r="N479" s="200"/>
      <c r="O479" s="200"/>
      <c r="P479" s="200"/>
      <c r="Q479" s="200"/>
      <c r="R479" s="200"/>
      <c r="S479" s="200"/>
      <c r="T479" s="201"/>
      <c r="AT479" s="202" t="s">
        <v>147</v>
      </c>
      <c r="AU479" s="202" t="s">
        <v>81</v>
      </c>
      <c r="AV479" s="13" t="s">
        <v>79</v>
      </c>
      <c r="AW479" s="13" t="s">
        <v>26</v>
      </c>
      <c r="AX479" s="13" t="s">
        <v>71</v>
      </c>
      <c r="AY479" s="202" t="s">
        <v>141</v>
      </c>
    </row>
    <row r="480" spans="1:65" s="14" customFormat="1" ht="22.5">
      <c r="B480" s="203"/>
      <c r="C480" s="204"/>
      <c r="D480" s="195" t="s">
        <v>147</v>
      </c>
      <c r="E480" s="205" t="s">
        <v>1</v>
      </c>
      <c r="F480" s="206" t="s">
        <v>632</v>
      </c>
      <c r="G480" s="204"/>
      <c r="H480" s="207">
        <v>19.32</v>
      </c>
      <c r="I480" s="204"/>
      <c r="J480" s="204"/>
      <c r="K480" s="204"/>
      <c r="L480" s="208"/>
      <c r="M480" s="209"/>
      <c r="N480" s="210"/>
      <c r="O480" s="210"/>
      <c r="P480" s="210"/>
      <c r="Q480" s="210"/>
      <c r="R480" s="210"/>
      <c r="S480" s="210"/>
      <c r="T480" s="211"/>
      <c r="AT480" s="212" t="s">
        <v>147</v>
      </c>
      <c r="AU480" s="212" t="s">
        <v>81</v>
      </c>
      <c r="AV480" s="14" t="s">
        <v>81</v>
      </c>
      <c r="AW480" s="14" t="s">
        <v>26</v>
      </c>
      <c r="AX480" s="14" t="s">
        <v>71</v>
      </c>
      <c r="AY480" s="212" t="s">
        <v>141</v>
      </c>
    </row>
    <row r="481" spans="1:65" s="16" customFormat="1">
      <c r="B481" s="241"/>
      <c r="C481" s="242"/>
      <c r="D481" s="195" t="s">
        <v>147</v>
      </c>
      <c r="E481" s="243" t="s">
        <v>1</v>
      </c>
      <c r="F481" s="244" t="s">
        <v>629</v>
      </c>
      <c r="G481" s="242"/>
      <c r="H481" s="245">
        <v>19.32</v>
      </c>
      <c r="I481" s="242"/>
      <c r="J481" s="242"/>
      <c r="K481" s="242"/>
      <c r="L481" s="246"/>
      <c r="M481" s="247"/>
      <c r="N481" s="248"/>
      <c r="O481" s="248"/>
      <c r="P481" s="248"/>
      <c r="Q481" s="248"/>
      <c r="R481" s="248"/>
      <c r="S481" s="248"/>
      <c r="T481" s="249"/>
      <c r="AT481" s="250" t="s">
        <v>147</v>
      </c>
      <c r="AU481" s="250" t="s">
        <v>81</v>
      </c>
      <c r="AV481" s="16" t="s">
        <v>153</v>
      </c>
      <c r="AW481" s="16" t="s">
        <v>26</v>
      </c>
      <c r="AX481" s="16" t="s">
        <v>71</v>
      </c>
      <c r="AY481" s="250" t="s">
        <v>141</v>
      </c>
    </row>
    <row r="482" spans="1:65" s="15" customFormat="1">
      <c r="B482" s="219"/>
      <c r="C482" s="220"/>
      <c r="D482" s="195" t="s">
        <v>147</v>
      </c>
      <c r="E482" s="221" t="s">
        <v>1</v>
      </c>
      <c r="F482" s="222" t="s">
        <v>254</v>
      </c>
      <c r="G482" s="220"/>
      <c r="H482" s="223">
        <v>327.11999999999995</v>
      </c>
      <c r="I482" s="220"/>
      <c r="J482" s="220"/>
      <c r="K482" s="220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147</v>
      </c>
      <c r="AU482" s="228" t="s">
        <v>81</v>
      </c>
      <c r="AV482" s="15" t="s">
        <v>146</v>
      </c>
      <c r="AW482" s="15" t="s">
        <v>26</v>
      </c>
      <c r="AX482" s="15" t="s">
        <v>79</v>
      </c>
      <c r="AY482" s="228" t="s">
        <v>141</v>
      </c>
    </row>
    <row r="483" spans="1:65" s="2" customFormat="1" ht="21.75" customHeight="1">
      <c r="A483" s="32"/>
      <c r="B483" s="33"/>
      <c r="C483" s="181" t="s">
        <v>721</v>
      </c>
      <c r="D483" s="181" t="s">
        <v>142</v>
      </c>
      <c r="E483" s="182" t="s">
        <v>722</v>
      </c>
      <c r="F483" s="183" t="s">
        <v>723</v>
      </c>
      <c r="G483" s="184" t="s">
        <v>313</v>
      </c>
      <c r="H483" s="185">
        <v>12.522</v>
      </c>
      <c r="I483" s="257"/>
      <c r="J483" s="186">
        <f>ROUND(I483*H483,2)</f>
        <v>0</v>
      </c>
      <c r="K483" s="183" t="s">
        <v>239</v>
      </c>
      <c r="L483" s="37"/>
      <c r="M483" s="187" t="s">
        <v>1</v>
      </c>
      <c r="N483" s="188" t="s">
        <v>36</v>
      </c>
      <c r="O483" s="189">
        <v>3.2130000000000001</v>
      </c>
      <c r="P483" s="189">
        <f>O483*H483</f>
        <v>40.233186000000003</v>
      </c>
      <c r="Q483" s="189">
        <v>2.45329</v>
      </c>
      <c r="R483" s="189">
        <f>Q483*H483</f>
        <v>30.720097379999999</v>
      </c>
      <c r="S483" s="189">
        <v>0</v>
      </c>
      <c r="T483" s="190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91" t="s">
        <v>146</v>
      </c>
      <c r="AT483" s="191" t="s">
        <v>142</v>
      </c>
      <c r="AU483" s="191" t="s">
        <v>81</v>
      </c>
      <c r="AY483" s="18" t="s">
        <v>141</v>
      </c>
      <c r="BE483" s="192">
        <f>IF(N483="základní",J483,0)</f>
        <v>0</v>
      </c>
      <c r="BF483" s="192">
        <f>IF(N483="snížená",J483,0)</f>
        <v>0</v>
      </c>
      <c r="BG483" s="192">
        <f>IF(N483="zákl. přenesená",J483,0)</f>
        <v>0</v>
      </c>
      <c r="BH483" s="192">
        <f>IF(N483="sníž. přenesená",J483,0)</f>
        <v>0</v>
      </c>
      <c r="BI483" s="192">
        <f>IF(N483="nulová",J483,0)</f>
        <v>0</v>
      </c>
      <c r="BJ483" s="18" t="s">
        <v>79</v>
      </c>
      <c r="BK483" s="192">
        <f>ROUND(I483*H483,2)</f>
        <v>0</v>
      </c>
      <c r="BL483" s="18" t="s">
        <v>146</v>
      </c>
      <c r="BM483" s="191" t="s">
        <v>724</v>
      </c>
    </row>
    <row r="484" spans="1:65" s="13" customFormat="1">
      <c r="B484" s="193"/>
      <c r="C484" s="194"/>
      <c r="D484" s="195" t="s">
        <v>147</v>
      </c>
      <c r="E484" s="196" t="s">
        <v>1</v>
      </c>
      <c r="F484" s="197" t="s">
        <v>725</v>
      </c>
      <c r="G484" s="194"/>
      <c r="H484" s="196" t="s">
        <v>1</v>
      </c>
      <c r="I484" s="194"/>
      <c r="J484" s="194"/>
      <c r="K484" s="194"/>
      <c r="L484" s="198"/>
      <c r="M484" s="199"/>
      <c r="N484" s="200"/>
      <c r="O484" s="200"/>
      <c r="P484" s="200"/>
      <c r="Q484" s="200"/>
      <c r="R484" s="200"/>
      <c r="S484" s="200"/>
      <c r="T484" s="201"/>
      <c r="AT484" s="202" t="s">
        <v>147</v>
      </c>
      <c r="AU484" s="202" t="s">
        <v>81</v>
      </c>
      <c r="AV484" s="13" t="s">
        <v>79</v>
      </c>
      <c r="AW484" s="13" t="s">
        <v>26</v>
      </c>
      <c r="AX484" s="13" t="s">
        <v>71</v>
      </c>
      <c r="AY484" s="202" t="s">
        <v>141</v>
      </c>
    </row>
    <row r="485" spans="1:65" s="14" customFormat="1">
      <c r="B485" s="203"/>
      <c r="C485" s="204"/>
      <c r="D485" s="195" t="s">
        <v>147</v>
      </c>
      <c r="E485" s="205" t="s">
        <v>1</v>
      </c>
      <c r="F485" s="206" t="s">
        <v>726</v>
      </c>
      <c r="G485" s="204"/>
      <c r="H485" s="207">
        <v>2.0739999999999998</v>
      </c>
      <c r="I485" s="204"/>
      <c r="J485" s="204"/>
      <c r="K485" s="204"/>
      <c r="L485" s="208"/>
      <c r="M485" s="209"/>
      <c r="N485" s="210"/>
      <c r="O485" s="210"/>
      <c r="P485" s="210"/>
      <c r="Q485" s="210"/>
      <c r="R485" s="210"/>
      <c r="S485" s="210"/>
      <c r="T485" s="211"/>
      <c r="AT485" s="212" t="s">
        <v>147</v>
      </c>
      <c r="AU485" s="212" t="s">
        <v>81</v>
      </c>
      <c r="AV485" s="14" t="s">
        <v>81</v>
      </c>
      <c r="AW485" s="14" t="s">
        <v>26</v>
      </c>
      <c r="AX485" s="14" t="s">
        <v>71</v>
      </c>
      <c r="AY485" s="212" t="s">
        <v>141</v>
      </c>
    </row>
    <row r="486" spans="1:65" s="13" customFormat="1">
      <c r="B486" s="193"/>
      <c r="C486" s="194"/>
      <c r="D486" s="195" t="s">
        <v>147</v>
      </c>
      <c r="E486" s="196" t="s">
        <v>1</v>
      </c>
      <c r="F486" s="197" t="s">
        <v>727</v>
      </c>
      <c r="G486" s="194"/>
      <c r="H486" s="196" t="s">
        <v>1</v>
      </c>
      <c r="I486" s="194"/>
      <c r="J486" s="194"/>
      <c r="K486" s="194"/>
      <c r="L486" s="198"/>
      <c r="M486" s="199"/>
      <c r="N486" s="200"/>
      <c r="O486" s="200"/>
      <c r="P486" s="200"/>
      <c r="Q486" s="200"/>
      <c r="R486" s="200"/>
      <c r="S486" s="200"/>
      <c r="T486" s="201"/>
      <c r="AT486" s="202" t="s">
        <v>147</v>
      </c>
      <c r="AU486" s="202" t="s">
        <v>81</v>
      </c>
      <c r="AV486" s="13" t="s">
        <v>79</v>
      </c>
      <c r="AW486" s="13" t="s">
        <v>26</v>
      </c>
      <c r="AX486" s="13" t="s">
        <v>71</v>
      </c>
      <c r="AY486" s="202" t="s">
        <v>141</v>
      </c>
    </row>
    <row r="487" spans="1:65" s="14" customFormat="1">
      <c r="B487" s="203"/>
      <c r="C487" s="204"/>
      <c r="D487" s="195" t="s">
        <v>147</v>
      </c>
      <c r="E487" s="205" t="s">
        <v>1</v>
      </c>
      <c r="F487" s="206" t="s">
        <v>728</v>
      </c>
      <c r="G487" s="204"/>
      <c r="H487" s="207">
        <v>10.448</v>
      </c>
      <c r="I487" s="204"/>
      <c r="J487" s="204"/>
      <c r="K487" s="204"/>
      <c r="L487" s="208"/>
      <c r="M487" s="209"/>
      <c r="N487" s="210"/>
      <c r="O487" s="210"/>
      <c r="P487" s="210"/>
      <c r="Q487" s="210"/>
      <c r="R487" s="210"/>
      <c r="S487" s="210"/>
      <c r="T487" s="211"/>
      <c r="AT487" s="212" t="s">
        <v>147</v>
      </c>
      <c r="AU487" s="212" t="s">
        <v>81</v>
      </c>
      <c r="AV487" s="14" t="s">
        <v>81</v>
      </c>
      <c r="AW487" s="14" t="s">
        <v>26</v>
      </c>
      <c r="AX487" s="14" t="s">
        <v>71</v>
      </c>
      <c r="AY487" s="212" t="s">
        <v>141</v>
      </c>
    </row>
    <row r="488" spans="1:65" s="15" customFormat="1">
      <c r="B488" s="219"/>
      <c r="C488" s="220"/>
      <c r="D488" s="195" t="s">
        <v>147</v>
      </c>
      <c r="E488" s="221" t="s">
        <v>1</v>
      </c>
      <c r="F488" s="222" t="s">
        <v>254</v>
      </c>
      <c r="G488" s="220"/>
      <c r="H488" s="223">
        <v>12.522</v>
      </c>
      <c r="I488" s="220"/>
      <c r="J488" s="220"/>
      <c r="K488" s="220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147</v>
      </c>
      <c r="AU488" s="228" t="s">
        <v>81</v>
      </c>
      <c r="AV488" s="15" t="s">
        <v>146</v>
      </c>
      <c r="AW488" s="15" t="s">
        <v>26</v>
      </c>
      <c r="AX488" s="15" t="s">
        <v>79</v>
      </c>
      <c r="AY488" s="228" t="s">
        <v>141</v>
      </c>
    </row>
    <row r="489" spans="1:65" s="2" customFormat="1" ht="21.75" customHeight="1">
      <c r="A489" s="32"/>
      <c r="B489" s="33"/>
      <c r="C489" s="181" t="s">
        <v>729</v>
      </c>
      <c r="D489" s="181" t="s">
        <v>142</v>
      </c>
      <c r="E489" s="182" t="s">
        <v>730</v>
      </c>
      <c r="F489" s="183" t="s">
        <v>731</v>
      </c>
      <c r="G489" s="184" t="s">
        <v>313</v>
      </c>
      <c r="H489" s="185">
        <v>9.423</v>
      </c>
      <c r="I489" s="257"/>
      <c r="J489" s="186">
        <f>ROUND(I489*H489,2)</f>
        <v>0</v>
      </c>
      <c r="K489" s="183" t="s">
        <v>239</v>
      </c>
      <c r="L489" s="37"/>
      <c r="M489" s="187" t="s">
        <v>1</v>
      </c>
      <c r="N489" s="188" t="s">
        <v>36</v>
      </c>
      <c r="O489" s="189">
        <v>2.58</v>
      </c>
      <c r="P489" s="189">
        <f>O489*H489</f>
        <v>24.311340000000001</v>
      </c>
      <c r="Q489" s="189">
        <v>2.45329</v>
      </c>
      <c r="R489" s="189">
        <f>Q489*H489</f>
        <v>23.117351670000001</v>
      </c>
      <c r="S489" s="189">
        <v>0</v>
      </c>
      <c r="T489" s="190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91" t="s">
        <v>146</v>
      </c>
      <c r="AT489" s="191" t="s">
        <v>142</v>
      </c>
      <c r="AU489" s="191" t="s">
        <v>81</v>
      </c>
      <c r="AY489" s="18" t="s">
        <v>141</v>
      </c>
      <c r="BE489" s="192">
        <f>IF(N489="základní",J489,0)</f>
        <v>0</v>
      </c>
      <c r="BF489" s="192">
        <f>IF(N489="snížená",J489,0)</f>
        <v>0</v>
      </c>
      <c r="BG489" s="192">
        <f>IF(N489="zákl. přenesená",J489,0)</f>
        <v>0</v>
      </c>
      <c r="BH489" s="192">
        <f>IF(N489="sníž. přenesená",J489,0)</f>
        <v>0</v>
      </c>
      <c r="BI489" s="192">
        <f>IF(N489="nulová",J489,0)</f>
        <v>0</v>
      </c>
      <c r="BJ489" s="18" t="s">
        <v>79</v>
      </c>
      <c r="BK489" s="192">
        <f>ROUND(I489*H489,2)</f>
        <v>0</v>
      </c>
      <c r="BL489" s="18" t="s">
        <v>146</v>
      </c>
      <c r="BM489" s="191" t="s">
        <v>732</v>
      </c>
    </row>
    <row r="490" spans="1:65" s="13" customFormat="1">
      <c r="B490" s="193"/>
      <c r="C490" s="194"/>
      <c r="D490" s="195" t="s">
        <v>147</v>
      </c>
      <c r="E490" s="196" t="s">
        <v>1</v>
      </c>
      <c r="F490" s="197" t="s">
        <v>733</v>
      </c>
      <c r="G490" s="194"/>
      <c r="H490" s="196" t="s">
        <v>1</v>
      </c>
      <c r="I490" s="194"/>
      <c r="J490" s="194"/>
      <c r="K490" s="194"/>
      <c r="L490" s="198"/>
      <c r="M490" s="199"/>
      <c r="N490" s="200"/>
      <c r="O490" s="200"/>
      <c r="P490" s="200"/>
      <c r="Q490" s="200"/>
      <c r="R490" s="200"/>
      <c r="S490" s="200"/>
      <c r="T490" s="201"/>
      <c r="AT490" s="202" t="s">
        <v>147</v>
      </c>
      <c r="AU490" s="202" t="s">
        <v>81</v>
      </c>
      <c r="AV490" s="13" t="s">
        <v>79</v>
      </c>
      <c r="AW490" s="13" t="s">
        <v>26</v>
      </c>
      <c r="AX490" s="13" t="s">
        <v>71</v>
      </c>
      <c r="AY490" s="202" t="s">
        <v>141</v>
      </c>
    </row>
    <row r="491" spans="1:65" s="14" customFormat="1">
      <c r="B491" s="203"/>
      <c r="C491" s="204"/>
      <c r="D491" s="195" t="s">
        <v>147</v>
      </c>
      <c r="E491" s="205" t="s">
        <v>1</v>
      </c>
      <c r="F491" s="206" t="s">
        <v>734</v>
      </c>
      <c r="G491" s="204"/>
      <c r="H491" s="207">
        <v>9.423</v>
      </c>
      <c r="I491" s="204"/>
      <c r="J491" s="204"/>
      <c r="K491" s="204"/>
      <c r="L491" s="208"/>
      <c r="M491" s="209"/>
      <c r="N491" s="210"/>
      <c r="O491" s="210"/>
      <c r="P491" s="210"/>
      <c r="Q491" s="210"/>
      <c r="R491" s="210"/>
      <c r="S491" s="210"/>
      <c r="T491" s="211"/>
      <c r="AT491" s="212" t="s">
        <v>147</v>
      </c>
      <c r="AU491" s="212" t="s">
        <v>81</v>
      </c>
      <c r="AV491" s="14" t="s">
        <v>81</v>
      </c>
      <c r="AW491" s="14" t="s">
        <v>26</v>
      </c>
      <c r="AX491" s="14" t="s">
        <v>79</v>
      </c>
      <c r="AY491" s="212" t="s">
        <v>141</v>
      </c>
    </row>
    <row r="492" spans="1:65" s="2" customFormat="1" ht="21.75" customHeight="1">
      <c r="A492" s="32"/>
      <c r="B492" s="33"/>
      <c r="C492" s="181" t="s">
        <v>735</v>
      </c>
      <c r="D492" s="181" t="s">
        <v>142</v>
      </c>
      <c r="E492" s="182" t="s">
        <v>736</v>
      </c>
      <c r="F492" s="183" t="s">
        <v>737</v>
      </c>
      <c r="G492" s="184" t="s">
        <v>313</v>
      </c>
      <c r="H492" s="185">
        <v>12.522</v>
      </c>
      <c r="I492" s="257"/>
      <c r="J492" s="186">
        <f>ROUND(I492*H492,2)</f>
        <v>0</v>
      </c>
      <c r="K492" s="183" t="s">
        <v>239</v>
      </c>
      <c r="L492" s="37"/>
      <c r="M492" s="187" t="s">
        <v>1</v>
      </c>
      <c r="N492" s="188" t="s">
        <v>36</v>
      </c>
      <c r="O492" s="189">
        <v>2.7</v>
      </c>
      <c r="P492" s="189">
        <f>O492*H492</f>
        <v>33.809400000000004</v>
      </c>
      <c r="Q492" s="189">
        <v>0</v>
      </c>
      <c r="R492" s="189">
        <f>Q492*H492</f>
        <v>0</v>
      </c>
      <c r="S492" s="189">
        <v>0</v>
      </c>
      <c r="T492" s="190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91" t="s">
        <v>146</v>
      </c>
      <c r="AT492" s="191" t="s">
        <v>142</v>
      </c>
      <c r="AU492" s="191" t="s">
        <v>81</v>
      </c>
      <c r="AY492" s="18" t="s">
        <v>141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8" t="s">
        <v>79</v>
      </c>
      <c r="BK492" s="192">
        <f>ROUND(I492*H492,2)</f>
        <v>0</v>
      </c>
      <c r="BL492" s="18" t="s">
        <v>146</v>
      </c>
      <c r="BM492" s="191" t="s">
        <v>738</v>
      </c>
    </row>
    <row r="493" spans="1:65" s="2" customFormat="1" ht="21.75" customHeight="1">
      <c r="A493" s="32"/>
      <c r="B493" s="33"/>
      <c r="C493" s="181" t="s">
        <v>739</v>
      </c>
      <c r="D493" s="181" t="s">
        <v>142</v>
      </c>
      <c r="E493" s="182" t="s">
        <v>740</v>
      </c>
      <c r="F493" s="183" t="s">
        <v>741</v>
      </c>
      <c r="G493" s="184" t="s">
        <v>313</v>
      </c>
      <c r="H493" s="185">
        <v>9.423</v>
      </c>
      <c r="I493" s="257"/>
      <c r="J493" s="186">
        <f>ROUND(I493*H493,2)</f>
        <v>0</v>
      </c>
      <c r="K493" s="183" t="s">
        <v>239</v>
      </c>
      <c r="L493" s="37"/>
      <c r="M493" s="187" t="s">
        <v>1</v>
      </c>
      <c r="N493" s="188" t="s">
        <v>36</v>
      </c>
      <c r="O493" s="189">
        <v>1.35</v>
      </c>
      <c r="P493" s="189">
        <f>O493*H493</f>
        <v>12.721050000000002</v>
      </c>
      <c r="Q493" s="189">
        <v>0</v>
      </c>
      <c r="R493" s="189">
        <f>Q493*H493</f>
        <v>0</v>
      </c>
      <c r="S493" s="189">
        <v>0</v>
      </c>
      <c r="T493" s="190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91" t="s">
        <v>146</v>
      </c>
      <c r="AT493" s="191" t="s">
        <v>142</v>
      </c>
      <c r="AU493" s="191" t="s">
        <v>81</v>
      </c>
      <c r="AY493" s="18" t="s">
        <v>141</v>
      </c>
      <c r="BE493" s="192">
        <f>IF(N493="základní",J493,0)</f>
        <v>0</v>
      </c>
      <c r="BF493" s="192">
        <f>IF(N493="snížená",J493,0)</f>
        <v>0</v>
      </c>
      <c r="BG493" s="192">
        <f>IF(N493="zákl. přenesená",J493,0)</f>
        <v>0</v>
      </c>
      <c r="BH493" s="192">
        <f>IF(N493="sníž. přenesená",J493,0)</f>
        <v>0</v>
      </c>
      <c r="BI493" s="192">
        <f>IF(N493="nulová",J493,0)</f>
        <v>0</v>
      </c>
      <c r="BJ493" s="18" t="s">
        <v>79</v>
      </c>
      <c r="BK493" s="192">
        <f>ROUND(I493*H493,2)</f>
        <v>0</v>
      </c>
      <c r="BL493" s="18" t="s">
        <v>146</v>
      </c>
      <c r="BM493" s="191" t="s">
        <v>742</v>
      </c>
    </row>
    <row r="494" spans="1:65" s="2" customFormat="1" ht="21.75" customHeight="1">
      <c r="A494" s="32"/>
      <c r="B494" s="33"/>
      <c r="C494" s="181" t="s">
        <v>743</v>
      </c>
      <c r="D494" s="181" t="s">
        <v>142</v>
      </c>
      <c r="E494" s="182" t="s">
        <v>744</v>
      </c>
      <c r="F494" s="183" t="s">
        <v>745</v>
      </c>
      <c r="G494" s="184" t="s">
        <v>313</v>
      </c>
      <c r="H494" s="185">
        <v>12.522</v>
      </c>
      <c r="I494" s="257"/>
      <c r="J494" s="186">
        <f>ROUND(I494*H494,2)</f>
        <v>0</v>
      </c>
      <c r="K494" s="183" t="s">
        <v>239</v>
      </c>
      <c r="L494" s="37"/>
      <c r="M494" s="187" t="s">
        <v>1</v>
      </c>
      <c r="N494" s="188" t="s">
        <v>36</v>
      </c>
      <c r="O494" s="189">
        <v>0.82</v>
      </c>
      <c r="P494" s="189">
        <f>O494*H494</f>
        <v>10.268039999999999</v>
      </c>
      <c r="Q494" s="189">
        <v>0</v>
      </c>
      <c r="R494" s="189">
        <f>Q494*H494</f>
        <v>0</v>
      </c>
      <c r="S494" s="189">
        <v>0</v>
      </c>
      <c r="T494" s="190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91" t="s">
        <v>146</v>
      </c>
      <c r="AT494" s="191" t="s">
        <v>142</v>
      </c>
      <c r="AU494" s="191" t="s">
        <v>81</v>
      </c>
      <c r="AY494" s="18" t="s">
        <v>141</v>
      </c>
      <c r="BE494" s="192">
        <f>IF(N494="základní",J494,0)</f>
        <v>0</v>
      </c>
      <c r="BF494" s="192">
        <f>IF(N494="snížená",J494,0)</f>
        <v>0</v>
      </c>
      <c r="BG494" s="192">
        <f>IF(N494="zákl. přenesená",J494,0)</f>
        <v>0</v>
      </c>
      <c r="BH494" s="192">
        <f>IF(N494="sníž. přenesená",J494,0)</f>
        <v>0</v>
      </c>
      <c r="BI494" s="192">
        <f>IF(N494="nulová",J494,0)</f>
        <v>0</v>
      </c>
      <c r="BJ494" s="18" t="s">
        <v>79</v>
      </c>
      <c r="BK494" s="192">
        <f>ROUND(I494*H494,2)</f>
        <v>0</v>
      </c>
      <c r="BL494" s="18" t="s">
        <v>146</v>
      </c>
      <c r="BM494" s="191" t="s">
        <v>746</v>
      </c>
    </row>
    <row r="495" spans="1:65" s="2" customFormat="1" ht="21.75" customHeight="1">
      <c r="A495" s="32"/>
      <c r="B495" s="33"/>
      <c r="C495" s="181" t="s">
        <v>747</v>
      </c>
      <c r="D495" s="181" t="s">
        <v>142</v>
      </c>
      <c r="E495" s="182" t="s">
        <v>748</v>
      </c>
      <c r="F495" s="183" t="s">
        <v>749</v>
      </c>
      <c r="G495" s="184" t="s">
        <v>313</v>
      </c>
      <c r="H495" s="185">
        <v>9.423</v>
      </c>
      <c r="I495" s="257"/>
      <c r="J495" s="186">
        <f>ROUND(I495*H495,2)</f>
        <v>0</v>
      </c>
      <c r="K495" s="183" t="s">
        <v>239</v>
      </c>
      <c r="L495" s="37"/>
      <c r="M495" s="187" t="s">
        <v>1</v>
      </c>
      <c r="N495" s="188" t="s">
        <v>36</v>
      </c>
      <c r="O495" s="189">
        <v>0.41</v>
      </c>
      <c r="P495" s="189">
        <f>O495*H495</f>
        <v>3.8634299999999997</v>
      </c>
      <c r="Q495" s="189">
        <v>0</v>
      </c>
      <c r="R495" s="189">
        <f>Q495*H495</f>
        <v>0</v>
      </c>
      <c r="S495" s="189">
        <v>0</v>
      </c>
      <c r="T495" s="190">
        <f>S495*H495</f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91" t="s">
        <v>146</v>
      </c>
      <c r="AT495" s="191" t="s">
        <v>142</v>
      </c>
      <c r="AU495" s="191" t="s">
        <v>81</v>
      </c>
      <c r="AY495" s="18" t="s">
        <v>141</v>
      </c>
      <c r="BE495" s="192">
        <f>IF(N495="základní",J495,0)</f>
        <v>0</v>
      </c>
      <c r="BF495" s="192">
        <f>IF(N495="snížená",J495,0)</f>
        <v>0</v>
      </c>
      <c r="BG495" s="192">
        <f>IF(N495="zákl. přenesená",J495,0)</f>
        <v>0</v>
      </c>
      <c r="BH495" s="192">
        <f>IF(N495="sníž. přenesená",J495,0)</f>
        <v>0</v>
      </c>
      <c r="BI495" s="192">
        <f>IF(N495="nulová",J495,0)</f>
        <v>0</v>
      </c>
      <c r="BJ495" s="18" t="s">
        <v>79</v>
      </c>
      <c r="BK495" s="192">
        <f>ROUND(I495*H495,2)</f>
        <v>0</v>
      </c>
      <c r="BL495" s="18" t="s">
        <v>146</v>
      </c>
      <c r="BM495" s="191" t="s">
        <v>750</v>
      </c>
    </row>
    <row r="496" spans="1:65" s="2" customFormat="1" ht="16.5" customHeight="1">
      <c r="A496" s="32"/>
      <c r="B496" s="33"/>
      <c r="C496" s="181" t="s">
        <v>751</v>
      </c>
      <c r="D496" s="181" t="s">
        <v>142</v>
      </c>
      <c r="E496" s="182" t="s">
        <v>752</v>
      </c>
      <c r="F496" s="183" t="s">
        <v>753</v>
      </c>
      <c r="G496" s="184" t="s">
        <v>338</v>
      </c>
      <c r="H496" s="185">
        <v>0.38900000000000001</v>
      </c>
      <c r="I496" s="257"/>
      <c r="J496" s="186">
        <f>ROUND(I496*H496,2)</f>
        <v>0</v>
      </c>
      <c r="K496" s="183" t="s">
        <v>239</v>
      </c>
      <c r="L496" s="37"/>
      <c r="M496" s="187" t="s">
        <v>1</v>
      </c>
      <c r="N496" s="188" t="s">
        <v>36</v>
      </c>
      <c r="O496" s="189">
        <v>15.231</v>
      </c>
      <c r="P496" s="189">
        <f>O496*H496</f>
        <v>5.9248590000000005</v>
      </c>
      <c r="Q496" s="189">
        <v>1.06277</v>
      </c>
      <c r="R496" s="189">
        <f>Q496*H496</f>
        <v>0.41341753000000003</v>
      </c>
      <c r="S496" s="189">
        <v>0</v>
      </c>
      <c r="T496" s="190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91" t="s">
        <v>146</v>
      </c>
      <c r="AT496" s="191" t="s">
        <v>142</v>
      </c>
      <c r="AU496" s="191" t="s">
        <v>81</v>
      </c>
      <c r="AY496" s="18" t="s">
        <v>141</v>
      </c>
      <c r="BE496" s="192">
        <f>IF(N496="základní",J496,0)</f>
        <v>0</v>
      </c>
      <c r="BF496" s="192">
        <f>IF(N496="snížená",J496,0)</f>
        <v>0</v>
      </c>
      <c r="BG496" s="192">
        <f>IF(N496="zákl. přenesená",J496,0)</f>
        <v>0</v>
      </c>
      <c r="BH496" s="192">
        <f>IF(N496="sníž. přenesená",J496,0)</f>
        <v>0</v>
      </c>
      <c r="BI496" s="192">
        <f>IF(N496="nulová",J496,0)</f>
        <v>0</v>
      </c>
      <c r="BJ496" s="18" t="s">
        <v>79</v>
      </c>
      <c r="BK496" s="192">
        <f>ROUND(I496*H496,2)</f>
        <v>0</v>
      </c>
      <c r="BL496" s="18" t="s">
        <v>146</v>
      </c>
      <c r="BM496" s="191" t="s">
        <v>754</v>
      </c>
    </row>
    <row r="497" spans="1:65" s="13" customFormat="1">
      <c r="B497" s="193"/>
      <c r="C497" s="194"/>
      <c r="D497" s="195" t="s">
        <v>147</v>
      </c>
      <c r="E497" s="196" t="s">
        <v>1</v>
      </c>
      <c r="F497" s="197" t="s">
        <v>725</v>
      </c>
      <c r="G497" s="194"/>
      <c r="H497" s="196" t="s">
        <v>1</v>
      </c>
      <c r="I497" s="194"/>
      <c r="J497" s="194"/>
      <c r="K497" s="194"/>
      <c r="L497" s="198"/>
      <c r="M497" s="199"/>
      <c r="N497" s="200"/>
      <c r="O497" s="200"/>
      <c r="P497" s="200"/>
      <c r="Q497" s="200"/>
      <c r="R497" s="200"/>
      <c r="S497" s="200"/>
      <c r="T497" s="201"/>
      <c r="AT497" s="202" t="s">
        <v>147</v>
      </c>
      <c r="AU497" s="202" t="s">
        <v>81</v>
      </c>
      <c r="AV497" s="13" t="s">
        <v>79</v>
      </c>
      <c r="AW497" s="13" t="s">
        <v>26</v>
      </c>
      <c r="AX497" s="13" t="s">
        <v>71</v>
      </c>
      <c r="AY497" s="202" t="s">
        <v>141</v>
      </c>
    </row>
    <row r="498" spans="1:65" s="14" customFormat="1">
      <c r="B498" s="203"/>
      <c r="C498" s="204"/>
      <c r="D498" s="195" t="s">
        <v>147</v>
      </c>
      <c r="E498" s="205" t="s">
        <v>1</v>
      </c>
      <c r="F498" s="206" t="s">
        <v>755</v>
      </c>
      <c r="G498" s="204"/>
      <c r="H498" s="207">
        <v>4.4999999999999998E-2</v>
      </c>
      <c r="I498" s="204"/>
      <c r="J498" s="204"/>
      <c r="K498" s="204"/>
      <c r="L498" s="208"/>
      <c r="M498" s="209"/>
      <c r="N498" s="210"/>
      <c r="O498" s="210"/>
      <c r="P498" s="210"/>
      <c r="Q498" s="210"/>
      <c r="R498" s="210"/>
      <c r="S498" s="210"/>
      <c r="T498" s="211"/>
      <c r="AT498" s="212" t="s">
        <v>147</v>
      </c>
      <c r="AU498" s="212" t="s">
        <v>81</v>
      </c>
      <c r="AV498" s="14" t="s">
        <v>81</v>
      </c>
      <c r="AW498" s="14" t="s">
        <v>26</v>
      </c>
      <c r="AX498" s="14" t="s">
        <v>71</v>
      </c>
      <c r="AY498" s="212" t="s">
        <v>141</v>
      </c>
    </row>
    <row r="499" spans="1:65" s="13" customFormat="1">
      <c r="B499" s="193"/>
      <c r="C499" s="194"/>
      <c r="D499" s="195" t="s">
        <v>147</v>
      </c>
      <c r="E499" s="196" t="s">
        <v>1</v>
      </c>
      <c r="F499" s="197" t="s">
        <v>727</v>
      </c>
      <c r="G499" s="194"/>
      <c r="H499" s="196" t="s">
        <v>1</v>
      </c>
      <c r="I499" s="194"/>
      <c r="J499" s="194"/>
      <c r="K499" s="194"/>
      <c r="L499" s="198"/>
      <c r="M499" s="199"/>
      <c r="N499" s="200"/>
      <c r="O499" s="200"/>
      <c r="P499" s="200"/>
      <c r="Q499" s="200"/>
      <c r="R499" s="200"/>
      <c r="S499" s="200"/>
      <c r="T499" s="201"/>
      <c r="AT499" s="202" t="s">
        <v>147</v>
      </c>
      <c r="AU499" s="202" t="s">
        <v>81</v>
      </c>
      <c r="AV499" s="13" t="s">
        <v>79</v>
      </c>
      <c r="AW499" s="13" t="s">
        <v>26</v>
      </c>
      <c r="AX499" s="13" t="s">
        <v>71</v>
      </c>
      <c r="AY499" s="202" t="s">
        <v>141</v>
      </c>
    </row>
    <row r="500" spans="1:65" s="14" customFormat="1">
      <c r="B500" s="203"/>
      <c r="C500" s="204"/>
      <c r="D500" s="195" t="s">
        <v>147</v>
      </c>
      <c r="E500" s="205" t="s">
        <v>1</v>
      </c>
      <c r="F500" s="206" t="s">
        <v>756</v>
      </c>
      <c r="G500" s="204"/>
      <c r="H500" s="207">
        <v>0.22600000000000001</v>
      </c>
      <c r="I500" s="204"/>
      <c r="J500" s="204"/>
      <c r="K500" s="204"/>
      <c r="L500" s="208"/>
      <c r="M500" s="209"/>
      <c r="N500" s="210"/>
      <c r="O500" s="210"/>
      <c r="P500" s="210"/>
      <c r="Q500" s="210"/>
      <c r="R500" s="210"/>
      <c r="S500" s="210"/>
      <c r="T500" s="211"/>
      <c r="AT500" s="212" t="s">
        <v>147</v>
      </c>
      <c r="AU500" s="212" t="s">
        <v>81</v>
      </c>
      <c r="AV500" s="14" t="s">
        <v>81</v>
      </c>
      <c r="AW500" s="14" t="s">
        <v>26</v>
      </c>
      <c r="AX500" s="14" t="s">
        <v>71</v>
      </c>
      <c r="AY500" s="212" t="s">
        <v>141</v>
      </c>
    </row>
    <row r="501" spans="1:65" s="13" customFormat="1">
      <c r="B501" s="193"/>
      <c r="C501" s="194"/>
      <c r="D501" s="195" t="s">
        <v>147</v>
      </c>
      <c r="E501" s="196" t="s">
        <v>1</v>
      </c>
      <c r="F501" s="197" t="s">
        <v>733</v>
      </c>
      <c r="G501" s="194"/>
      <c r="H501" s="196" t="s">
        <v>1</v>
      </c>
      <c r="I501" s="194"/>
      <c r="J501" s="194"/>
      <c r="K501" s="194"/>
      <c r="L501" s="198"/>
      <c r="M501" s="199"/>
      <c r="N501" s="200"/>
      <c r="O501" s="200"/>
      <c r="P501" s="200"/>
      <c r="Q501" s="200"/>
      <c r="R501" s="200"/>
      <c r="S501" s="200"/>
      <c r="T501" s="201"/>
      <c r="AT501" s="202" t="s">
        <v>147</v>
      </c>
      <c r="AU501" s="202" t="s">
        <v>81</v>
      </c>
      <c r="AV501" s="13" t="s">
        <v>79</v>
      </c>
      <c r="AW501" s="13" t="s">
        <v>26</v>
      </c>
      <c r="AX501" s="13" t="s">
        <v>71</v>
      </c>
      <c r="AY501" s="202" t="s">
        <v>141</v>
      </c>
    </row>
    <row r="502" spans="1:65" s="14" customFormat="1">
      <c r="B502" s="203"/>
      <c r="C502" s="204"/>
      <c r="D502" s="195" t="s">
        <v>147</v>
      </c>
      <c r="E502" s="205" t="s">
        <v>1</v>
      </c>
      <c r="F502" s="206" t="s">
        <v>757</v>
      </c>
      <c r="G502" s="204"/>
      <c r="H502" s="207">
        <v>0.11799999999999999</v>
      </c>
      <c r="I502" s="204"/>
      <c r="J502" s="204"/>
      <c r="K502" s="204"/>
      <c r="L502" s="208"/>
      <c r="M502" s="209"/>
      <c r="N502" s="210"/>
      <c r="O502" s="210"/>
      <c r="P502" s="210"/>
      <c r="Q502" s="210"/>
      <c r="R502" s="210"/>
      <c r="S502" s="210"/>
      <c r="T502" s="211"/>
      <c r="AT502" s="212" t="s">
        <v>147</v>
      </c>
      <c r="AU502" s="212" t="s">
        <v>81</v>
      </c>
      <c r="AV502" s="14" t="s">
        <v>81</v>
      </c>
      <c r="AW502" s="14" t="s">
        <v>26</v>
      </c>
      <c r="AX502" s="14" t="s">
        <v>71</v>
      </c>
      <c r="AY502" s="212" t="s">
        <v>141</v>
      </c>
    </row>
    <row r="503" spans="1:65" s="15" customFormat="1">
      <c r="B503" s="219"/>
      <c r="C503" s="220"/>
      <c r="D503" s="195" t="s">
        <v>147</v>
      </c>
      <c r="E503" s="221" t="s">
        <v>1</v>
      </c>
      <c r="F503" s="222" t="s">
        <v>254</v>
      </c>
      <c r="G503" s="220"/>
      <c r="H503" s="223">
        <v>0.38900000000000001</v>
      </c>
      <c r="I503" s="220"/>
      <c r="J503" s="220"/>
      <c r="K503" s="220"/>
      <c r="L503" s="224"/>
      <c r="M503" s="225"/>
      <c r="N503" s="226"/>
      <c r="O503" s="226"/>
      <c r="P503" s="226"/>
      <c r="Q503" s="226"/>
      <c r="R503" s="226"/>
      <c r="S503" s="226"/>
      <c r="T503" s="227"/>
      <c r="AT503" s="228" t="s">
        <v>147</v>
      </c>
      <c r="AU503" s="228" t="s">
        <v>81</v>
      </c>
      <c r="AV503" s="15" t="s">
        <v>146</v>
      </c>
      <c r="AW503" s="15" t="s">
        <v>26</v>
      </c>
      <c r="AX503" s="15" t="s">
        <v>79</v>
      </c>
      <c r="AY503" s="228" t="s">
        <v>141</v>
      </c>
    </row>
    <row r="504" spans="1:65" s="2" customFormat="1" ht="16.5" customHeight="1">
      <c r="A504" s="32"/>
      <c r="B504" s="33"/>
      <c r="C504" s="181" t="s">
        <v>758</v>
      </c>
      <c r="D504" s="181" t="s">
        <v>142</v>
      </c>
      <c r="E504" s="182" t="s">
        <v>759</v>
      </c>
      <c r="F504" s="183" t="s">
        <v>760</v>
      </c>
      <c r="G504" s="184" t="s">
        <v>249</v>
      </c>
      <c r="H504" s="185">
        <v>20</v>
      </c>
      <c r="I504" s="257"/>
      <c r="J504" s="186">
        <f>ROUND(I504*H504,2)</f>
        <v>0</v>
      </c>
      <c r="K504" s="183" t="s">
        <v>239</v>
      </c>
      <c r="L504" s="37"/>
      <c r="M504" s="187" t="s">
        <v>1</v>
      </c>
      <c r="N504" s="188" t="s">
        <v>36</v>
      </c>
      <c r="O504" s="189">
        <v>0.30499999999999999</v>
      </c>
      <c r="P504" s="189">
        <f>O504*H504</f>
        <v>6.1</v>
      </c>
      <c r="Q504" s="189">
        <v>0.1173</v>
      </c>
      <c r="R504" s="189">
        <f>Q504*H504</f>
        <v>2.3460000000000001</v>
      </c>
      <c r="S504" s="189">
        <v>0</v>
      </c>
      <c r="T504" s="190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91" t="s">
        <v>146</v>
      </c>
      <c r="AT504" s="191" t="s">
        <v>142</v>
      </c>
      <c r="AU504" s="191" t="s">
        <v>81</v>
      </c>
      <c r="AY504" s="18" t="s">
        <v>141</v>
      </c>
      <c r="BE504" s="192">
        <f>IF(N504="základní",J504,0)</f>
        <v>0</v>
      </c>
      <c r="BF504" s="192">
        <f>IF(N504="snížená",J504,0)</f>
        <v>0</v>
      </c>
      <c r="BG504" s="192">
        <f>IF(N504="zákl. přenesená",J504,0)</f>
        <v>0</v>
      </c>
      <c r="BH504" s="192">
        <f>IF(N504="sníž. přenesená",J504,0)</f>
        <v>0</v>
      </c>
      <c r="BI504" s="192">
        <f>IF(N504="nulová",J504,0)</f>
        <v>0</v>
      </c>
      <c r="BJ504" s="18" t="s">
        <v>79</v>
      </c>
      <c r="BK504" s="192">
        <f>ROUND(I504*H504,2)</f>
        <v>0</v>
      </c>
      <c r="BL504" s="18" t="s">
        <v>146</v>
      </c>
      <c r="BM504" s="191" t="s">
        <v>761</v>
      </c>
    </row>
    <row r="505" spans="1:65" s="13" customFormat="1">
      <c r="B505" s="193"/>
      <c r="C505" s="194"/>
      <c r="D505" s="195" t="s">
        <v>147</v>
      </c>
      <c r="E505" s="196" t="s">
        <v>1</v>
      </c>
      <c r="F505" s="197" t="s">
        <v>493</v>
      </c>
      <c r="G505" s="194"/>
      <c r="H505" s="196" t="s">
        <v>1</v>
      </c>
      <c r="I505" s="194"/>
      <c r="J505" s="194"/>
      <c r="K505" s="194"/>
      <c r="L505" s="198"/>
      <c r="M505" s="199"/>
      <c r="N505" s="200"/>
      <c r="O505" s="200"/>
      <c r="P505" s="200"/>
      <c r="Q505" s="200"/>
      <c r="R505" s="200"/>
      <c r="S505" s="200"/>
      <c r="T505" s="201"/>
      <c r="AT505" s="202" t="s">
        <v>147</v>
      </c>
      <c r="AU505" s="202" t="s">
        <v>81</v>
      </c>
      <c r="AV505" s="13" t="s">
        <v>79</v>
      </c>
      <c r="AW505" s="13" t="s">
        <v>26</v>
      </c>
      <c r="AX505" s="13" t="s">
        <v>71</v>
      </c>
      <c r="AY505" s="202" t="s">
        <v>141</v>
      </c>
    </row>
    <row r="506" spans="1:65" s="14" customFormat="1">
      <c r="B506" s="203"/>
      <c r="C506" s="204"/>
      <c r="D506" s="195" t="s">
        <v>147</v>
      </c>
      <c r="E506" s="205" t="s">
        <v>1</v>
      </c>
      <c r="F506" s="206" t="s">
        <v>191</v>
      </c>
      <c r="G506" s="204"/>
      <c r="H506" s="207">
        <v>20</v>
      </c>
      <c r="I506" s="204"/>
      <c r="J506" s="204"/>
      <c r="K506" s="204"/>
      <c r="L506" s="208"/>
      <c r="M506" s="209"/>
      <c r="N506" s="210"/>
      <c r="O506" s="210"/>
      <c r="P506" s="210"/>
      <c r="Q506" s="210"/>
      <c r="R506" s="210"/>
      <c r="S506" s="210"/>
      <c r="T506" s="211"/>
      <c r="AT506" s="212" t="s">
        <v>147</v>
      </c>
      <c r="AU506" s="212" t="s">
        <v>81</v>
      </c>
      <c r="AV506" s="14" t="s">
        <v>81</v>
      </c>
      <c r="AW506" s="14" t="s">
        <v>26</v>
      </c>
      <c r="AX506" s="14" t="s">
        <v>79</v>
      </c>
      <c r="AY506" s="212" t="s">
        <v>141</v>
      </c>
    </row>
    <row r="507" spans="1:65" s="2" customFormat="1" ht="21.75" customHeight="1">
      <c r="A507" s="32"/>
      <c r="B507" s="33"/>
      <c r="C507" s="181" t="s">
        <v>762</v>
      </c>
      <c r="D507" s="181" t="s">
        <v>142</v>
      </c>
      <c r="E507" s="182" t="s">
        <v>763</v>
      </c>
      <c r="F507" s="183" t="s">
        <v>764</v>
      </c>
      <c r="G507" s="184" t="s">
        <v>249</v>
      </c>
      <c r="H507" s="185">
        <v>20</v>
      </c>
      <c r="I507" s="257"/>
      <c r="J507" s="186">
        <f>ROUND(I507*H507,2)</f>
        <v>0</v>
      </c>
      <c r="K507" s="183" t="s">
        <v>239</v>
      </c>
      <c r="L507" s="37"/>
      <c r="M507" s="187" t="s">
        <v>1</v>
      </c>
      <c r="N507" s="188" t="s">
        <v>36</v>
      </c>
      <c r="O507" s="189">
        <v>1.7000000000000001E-2</v>
      </c>
      <c r="P507" s="189">
        <f>O507*H507</f>
        <v>0.34</v>
      </c>
      <c r="Q507" s="189">
        <v>1.1730000000000001E-2</v>
      </c>
      <c r="R507" s="189">
        <f>Q507*H507</f>
        <v>0.23460000000000003</v>
      </c>
      <c r="S507" s="189">
        <v>0</v>
      </c>
      <c r="T507" s="190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91" t="s">
        <v>146</v>
      </c>
      <c r="AT507" s="191" t="s">
        <v>142</v>
      </c>
      <c r="AU507" s="191" t="s">
        <v>81</v>
      </c>
      <c r="AY507" s="18" t="s">
        <v>141</v>
      </c>
      <c r="BE507" s="192">
        <f>IF(N507="základní",J507,0)</f>
        <v>0</v>
      </c>
      <c r="BF507" s="192">
        <f>IF(N507="snížená",J507,0)</f>
        <v>0</v>
      </c>
      <c r="BG507" s="192">
        <f>IF(N507="zákl. přenesená",J507,0)</f>
        <v>0</v>
      </c>
      <c r="BH507" s="192">
        <f>IF(N507="sníž. přenesená",J507,0)</f>
        <v>0</v>
      </c>
      <c r="BI507" s="192">
        <f>IF(N507="nulová",J507,0)</f>
        <v>0</v>
      </c>
      <c r="BJ507" s="18" t="s">
        <v>79</v>
      </c>
      <c r="BK507" s="192">
        <f>ROUND(I507*H507,2)</f>
        <v>0</v>
      </c>
      <c r="BL507" s="18" t="s">
        <v>146</v>
      </c>
      <c r="BM507" s="191" t="s">
        <v>765</v>
      </c>
    </row>
    <row r="508" spans="1:65" s="2" customFormat="1" ht="21.75" customHeight="1">
      <c r="A508" s="32"/>
      <c r="B508" s="33"/>
      <c r="C508" s="181" t="s">
        <v>766</v>
      </c>
      <c r="D508" s="181" t="s">
        <v>142</v>
      </c>
      <c r="E508" s="182" t="s">
        <v>767</v>
      </c>
      <c r="F508" s="183" t="s">
        <v>768</v>
      </c>
      <c r="G508" s="184" t="s">
        <v>249</v>
      </c>
      <c r="H508" s="185">
        <v>40.799999999999997</v>
      </c>
      <c r="I508" s="257"/>
      <c r="J508" s="186">
        <f>ROUND(I508*H508,2)</f>
        <v>0</v>
      </c>
      <c r="K508" s="183" t="s">
        <v>239</v>
      </c>
      <c r="L508" s="37"/>
      <c r="M508" s="187" t="s">
        <v>1</v>
      </c>
      <c r="N508" s="188" t="s">
        <v>36</v>
      </c>
      <c r="O508" s="189">
        <v>0.379</v>
      </c>
      <c r="P508" s="189">
        <f>O508*H508</f>
        <v>15.463199999999999</v>
      </c>
      <c r="Q508" s="189">
        <v>6.3E-2</v>
      </c>
      <c r="R508" s="189">
        <f>Q508*H508</f>
        <v>2.5703999999999998</v>
      </c>
      <c r="S508" s="189">
        <v>0</v>
      </c>
      <c r="T508" s="190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91" t="s">
        <v>146</v>
      </c>
      <c r="AT508" s="191" t="s">
        <v>142</v>
      </c>
      <c r="AU508" s="191" t="s">
        <v>81</v>
      </c>
      <c r="AY508" s="18" t="s">
        <v>141</v>
      </c>
      <c r="BE508" s="192">
        <f>IF(N508="základní",J508,0)</f>
        <v>0</v>
      </c>
      <c r="BF508" s="192">
        <f>IF(N508="snížená",J508,0)</f>
        <v>0</v>
      </c>
      <c r="BG508" s="192">
        <f>IF(N508="zákl. přenesená",J508,0)</f>
        <v>0</v>
      </c>
      <c r="BH508" s="192">
        <f>IF(N508="sníž. přenesená",J508,0)</f>
        <v>0</v>
      </c>
      <c r="BI508" s="192">
        <f>IF(N508="nulová",J508,0)</f>
        <v>0</v>
      </c>
      <c r="BJ508" s="18" t="s">
        <v>79</v>
      </c>
      <c r="BK508" s="192">
        <f>ROUND(I508*H508,2)</f>
        <v>0</v>
      </c>
      <c r="BL508" s="18" t="s">
        <v>146</v>
      </c>
      <c r="BM508" s="191" t="s">
        <v>769</v>
      </c>
    </row>
    <row r="509" spans="1:65" s="13" customFormat="1">
      <c r="B509" s="193"/>
      <c r="C509" s="194"/>
      <c r="D509" s="195" t="s">
        <v>147</v>
      </c>
      <c r="E509" s="196" t="s">
        <v>1</v>
      </c>
      <c r="F509" s="197" t="s">
        <v>770</v>
      </c>
      <c r="G509" s="194"/>
      <c r="H509" s="196" t="s">
        <v>1</v>
      </c>
      <c r="I509" s="194"/>
      <c r="J509" s="194"/>
      <c r="K509" s="194"/>
      <c r="L509" s="198"/>
      <c r="M509" s="199"/>
      <c r="N509" s="200"/>
      <c r="O509" s="200"/>
      <c r="P509" s="200"/>
      <c r="Q509" s="200"/>
      <c r="R509" s="200"/>
      <c r="S509" s="200"/>
      <c r="T509" s="201"/>
      <c r="AT509" s="202" t="s">
        <v>147</v>
      </c>
      <c r="AU509" s="202" t="s">
        <v>81</v>
      </c>
      <c r="AV509" s="13" t="s">
        <v>79</v>
      </c>
      <c r="AW509" s="13" t="s">
        <v>26</v>
      </c>
      <c r="AX509" s="13" t="s">
        <v>71</v>
      </c>
      <c r="AY509" s="202" t="s">
        <v>141</v>
      </c>
    </row>
    <row r="510" spans="1:65" s="14" customFormat="1">
      <c r="B510" s="203"/>
      <c r="C510" s="204"/>
      <c r="D510" s="195" t="s">
        <v>147</v>
      </c>
      <c r="E510" s="205" t="s">
        <v>1</v>
      </c>
      <c r="F510" s="206" t="s">
        <v>771</v>
      </c>
      <c r="G510" s="204"/>
      <c r="H510" s="207">
        <v>40.799999999999997</v>
      </c>
      <c r="I510" s="204"/>
      <c r="J510" s="204"/>
      <c r="K510" s="204"/>
      <c r="L510" s="208"/>
      <c r="M510" s="209"/>
      <c r="N510" s="210"/>
      <c r="O510" s="210"/>
      <c r="P510" s="210"/>
      <c r="Q510" s="210"/>
      <c r="R510" s="210"/>
      <c r="S510" s="210"/>
      <c r="T510" s="211"/>
      <c r="AT510" s="212" t="s">
        <v>147</v>
      </c>
      <c r="AU510" s="212" t="s">
        <v>81</v>
      </c>
      <c r="AV510" s="14" t="s">
        <v>81</v>
      </c>
      <c r="AW510" s="14" t="s">
        <v>26</v>
      </c>
      <c r="AX510" s="14" t="s">
        <v>79</v>
      </c>
      <c r="AY510" s="212" t="s">
        <v>141</v>
      </c>
    </row>
    <row r="511" spans="1:65" s="2" customFormat="1" ht="21.75" customHeight="1">
      <c r="A511" s="32"/>
      <c r="B511" s="33"/>
      <c r="C511" s="181" t="s">
        <v>772</v>
      </c>
      <c r="D511" s="181" t="s">
        <v>142</v>
      </c>
      <c r="E511" s="182" t="s">
        <v>773</v>
      </c>
      <c r="F511" s="183" t="s">
        <v>774</v>
      </c>
      <c r="G511" s="184" t="s">
        <v>249</v>
      </c>
      <c r="H511" s="185">
        <v>63.189</v>
      </c>
      <c r="I511" s="257"/>
      <c r="J511" s="186">
        <f>ROUND(I511*H511,2)</f>
        <v>0</v>
      </c>
      <c r="K511" s="183" t="s">
        <v>239</v>
      </c>
      <c r="L511" s="37"/>
      <c r="M511" s="187" t="s">
        <v>1</v>
      </c>
      <c r="N511" s="188" t="s">
        <v>36</v>
      </c>
      <c r="O511" s="189">
        <v>0.379</v>
      </c>
      <c r="P511" s="189">
        <f>O511*H511</f>
        <v>23.948630999999999</v>
      </c>
      <c r="Q511" s="189">
        <v>6.0000000000000002E-5</v>
      </c>
      <c r="R511" s="189">
        <f>Q511*H511</f>
        <v>3.7913400000000002E-3</v>
      </c>
      <c r="S511" s="189">
        <v>0</v>
      </c>
      <c r="T511" s="190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91" t="s">
        <v>146</v>
      </c>
      <c r="AT511" s="191" t="s">
        <v>142</v>
      </c>
      <c r="AU511" s="191" t="s">
        <v>81</v>
      </c>
      <c r="AY511" s="18" t="s">
        <v>141</v>
      </c>
      <c r="BE511" s="192">
        <f>IF(N511="základní",J511,0)</f>
        <v>0</v>
      </c>
      <c r="BF511" s="192">
        <f>IF(N511="snížená",J511,0)</f>
        <v>0</v>
      </c>
      <c r="BG511" s="192">
        <f>IF(N511="zákl. přenesená",J511,0)</f>
        <v>0</v>
      </c>
      <c r="BH511" s="192">
        <f>IF(N511="sníž. přenesená",J511,0)</f>
        <v>0</v>
      </c>
      <c r="BI511" s="192">
        <f>IF(N511="nulová",J511,0)</f>
        <v>0</v>
      </c>
      <c r="BJ511" s="18" t="s">
        <v>79</v>
      </c>
      <c r="BK511" s="192">
        <f>ROUND(I511*H511,2)</f>
        <v>0</v>
      </c>
      <c r="BL511" s="18" t="s">
        <v>146</v>
      </c>
      <c r="BM511" s="191" t="s">
        <v>775</v>
      </c>
    </row>
    <row r="512" spans="1:65" s="13" customFormat="1">
      <c r="B512" s="193"/>
      <c r="C512" s="194"/>
      <c r="D512" s="195" t="s">
        <v>147</v>
      </c>
      <c r="E512" s="196" t="s">
        <v>1</v>
      </c>
      <c r="F512" s="197" t="s">
        <v>776</v>
      </c>
      <c r="G512" s="194"/>
      <c r="H512" s="196" t="s">
        <v>1</v>
      </c>
      <c r="I512" s="194"/>
      <c r="J512" s="194"/>
      <c r="K512" s="194"/>
      <c r="L512" s="198"/>
      <c r="M512" s="199"/>
      <c r="N512" s="200"/>
      <c r="O512" s="200"/>
      <c r="P512" s="200"/>
      <c r="Q512" s="200"/>
      <c r="R512" s="200"/>
      <c r="S512" s="200"/>
      <c r="T512" s="201"/>
      <c r="AT512" s="202" t="s">
        <v>147</v>
      </c>
      <c r="AU512" s="202" t="s">
        <v>81</v>
      </c>
      <c r="AV512" s="13" t="s">
        <v>79</v>
      </c>
      <c r="AW512" s="13" t="s">
        <v>26</v>
      </c>
      <c r="AX512" s="13" t="s">
        <v>71</v>
      </c>
      <c r="AY512" s="202" t="s">
        <v>141</v>
      </c>
    </row>
    <row r="513" spans="1:65" s="14" customFormat="1">
      <c r="B513" s="203"/>
      <c r="C513" s="204"/>
      <c r="D513" s="195" t="s">
        <v>147</v>
      </c>
      <c r="E513" s="205" t="s">
        <v>1</v>
      </c>
      <c r="F513" s="206" t="s">
        <v>777</v>
      </c>
      <c r="G513" s="204"/>
      <c r="H513" s="207">
        <v>63.189</v>
      </c>
      <c r="I513" s="204"/>
      <c r="J513" s="204"/>
      <c r="K513" s="204"/>
      <c r="L513" s="208"/>
      <c r="M513" s="209"/>
      <c r="N513" s="210"/>
      <c r="O513" s="210"/>
      <c r="P513" s="210"/>
      <c r="Q513" s="210"/>
      <c r="R513" s="210"/>
      <c r="S513" s="210"/>
      <c r="T513" s="211"/>
      <c r="AT513" s="212" t="s">
        <v>147</v>
      </c>
      <c r="AU513" s="212" t="s">
        <v>81</v>
      </c>
      <c r="AV513" s="14" t="s">
        <v>81</v>
      </c>
      <c r="AW513" s="14" t="s">
        <v>26</v>
      </c>
      <c r="AX513" s="14" t="s">
        <v>79</v>
      </c>
      <c r="AY513" s="212" t="s">
        <v>141</v>
      </c>
    </row>
    <row r="514" spans="1:65" s="2" customFormat="1" ht="16.5" customHeight="1">
      <c r="A514" s="32"/>
      <c r="B514" s="33"/>
      <c r="C514" s="181" t="s">
        <v>778</v>
      </c>
      <c r="D514" s="181" t="s">
        <v>142</v>
      </c>
      <c r="E514" s="182" t="s">
        <v>779</v>
      </c>
      <c r="F514" s="183" t="s">
        <v>780</v>
      </c>
      <c r="G514" s="184" t="s">
        <v>249</v>
      </c>
      <c r="H514" s="185">
        <v>47.65</v>
      </c>
      <c r="I514" s="257"/>
      <c r="J514" s="186">
        <f>ROUND(I514*H514,2)</f>
        <v>0</v>
      </c>
      <c r="K514" s="183" t="s">
        <v>239</v>
      </c>
      <c r="L514" s="37"/>
      <c r="M514" s="187" t="s">
        <v>1</v>
      </c>
      <c r="N514" s="188" t="s">
        <v>36</v>
      </c>
      <c r="O514" s="189">
        <v>2.5000000000000001E-2</v>
      </c>
      <c r="P514" s="189">
        <f>O514*H514</f>
        <v>1.1912499999999999</v>
      </c>
      <c r="Q514" s="189">
        <v>1.2999999999999999E-4</v>
      </c>
      <c r="R514" s="189">
        <f>Q514*H514</f>
        <v>6.1944999999999995E-3</v>
      </c>
      <c r="S514" s="189">
        <v>0</v>
      </c>
      <c r="T514" s="190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91" t="s">
        <v>146</v>
      </c>
      <c r="AT514" s="191" t="s">
        <v>142</v>
      </c>
      <c r="AU514" s="191" t="s">
        <v>81</v>
      </c>
      <c r="AY514" s="18" t="s">
        <v>141</v>
      </c>
      <c r="BE514" s="192">
        <f>IF(N514="základní",J514,0)</f>
        <v>0</v>
      </c>
      <c r="BF514" s="192">
        <f>IF(N514="snížená",J514,0)</f>
        <v>0</v>
      </c>
      <c r="BG514" s="192">
        <f>IF(N514="zákl. přenesená",J514,0)</f>
        <v>0</v>
      </c>
      <c r="BH514" s="192">
        <f>IF(N514="sníž. přenesená",J514,0)</f>
        <v>0</v>
      </c>
      <c r="BI514" s="192">
        <f>IF(N514="nulová",J514,0)</f>
        <v>0</v>
      </c>
      <c r="BJ514" s="18" t="s">
        <v>79</v>
      </c>
      <c r="BK514" s="192">
        <f>ROUND(I514*H514,2)</f>
        <v>0</v>
      </c>
      <c r="BL514" s="18" t="s">
        <v>146</v>
      </c>
      <c r="BM514" s="191" t="s">
        <v>781</v>
      </c>
    </row>
    <row r="515" spans="1:65" s="13" customFormat="1">
      <c r="B515" s="193"/>
      <c r="C515" s="194"/>
      <c r="D515" s="195" t="s">
        <v>147</v>
      </c>
      <c r="E515" s="196" t="s">
        <v>1</v>
      </c>
      <c r="F515" s="197" t="s">
        <v>725</v>
      </c>
      <c r="G515" s="194"/>
      <c r="H515" s="196" t="s">
        <v>1</v>
      </c>
      <c r="I515" s="194"/>
      <c r="J515" s="194"/>
      <c r="K515" s="194"/>
      <c r="L515" s="198"/>
      <c r="M515" s="199"/>
      <c r="N515" s="200"/>
      <c r="O515" s="200"/>
      <c r="P515" s="200"/>
      <c r="Q515" s="200"/>
      <c r="R515" s="200"/>
      <c r="S515" s="200"/>
      <c r="T515" s="201"/>
      <c r="AT515" s="202" t="s">
        <v>147</v>
      </c>
      <c r="AU515" s="202" t="s">
        <v>81</v>
      </c>
      <c r="AV515" s="13" t="s">
        <v>79</v>
      </c>
      <c r="AW515" s="13" t="s">
        <v>26</v>
      </c>
      <c r="AX515" s="13" t="s">
        <v>71</v>
      </c>
      <c r="AY515" s="202" t="s">
        <v>141</v>
      </c>
    </row>
    <row r="516" spans="1:65" s="14" customFormat="1">
      <c r="B516" s="203"/>
      <c r="C516" s="204"/>
      <c r="D516" s="195" t="s">
        <v>147</v>
      </c>
      <c r="E516" s="205" t="s">
        <v>1</v>
      </c>
      <c r="F516" s="206" t="s">
        <v>782</v>
      </c>
      <c r="G516" s="204"/>
      <c r="H516" s="207">
        <v>27.65</v>
      </c>
      <c r="I516" s="204"/>
      <c r="J516" s="204"/>
      <c r="K516" s="204"/>
      <c r="L516" s="208"/>
      <c r="M516" s="209"/>
      <c r="N516" s="210"/>
      <c r="O516" s="210"/>
      <c r="P516" s="210"/>
      <c r="Q516" s="210"/>
      <c r="R516" s="210"/>
      <c r="S516" s="210"/>
      <c r="T516" s="211"/>
      <c r="AT516" s="212" t="s">
        <v>147</v>
      </c>
      <c r="AU516" s="212" t="s">
        <v>81</v>
      </c>
      <c r="AV516" s="14" t="s">
        <v>81</v>
      </c>
      <c r="AW516" s="14" t="s">
        <v>26</v>
      </c>
      <c r="AX516" s="14" t="s">
        <v>71</v>
      </c>
      <c r="AY516" s="212" t="s">
        <v>141</v>
      </c>
    </row>
    <row r="517" spans="1:65" s="13" customFormat="1">
      <c r="B517" s="193"/>
      <c r="C517" s="194"/>
      <c r="D517" s="195" t="s">
        <v>147</v>
      </c>
      <c r="E517" s="196" t="s">
        <v>1</v>
      </c>
      <c r="F517" s="197" t="s">
        <v>493</v>
      </c>
      <c r="G517" s="194"/>
      <c r="H517" s="196" t="s">
        <v>1</v>
      </c>
      <c r="I517" s="194"/>
      <c r="J517" s="194"/>
      <c r="K517" s="194"/>
      <c r="L517" s="198"/>
      <c r="M517" s="199"/>
      <c r="N517" s="200"/>
      <c r="O517" s="200"/>
      <c r="P517" s="200"/>
      <c r="Q517" s="200"/>
      <c r="R517" s="200"/>
      <c r="S517" s="200"/>
      <c r="T517" s="201"/>
      <c r="AT517" s="202" t="s">
        <v>147</v>
      </c>
      <c r="AU517" s="202" t="s">
        <v>81</v>
      </c>
      <c r="AV517" s="13" t="s">
        <v>79</v>
      </c>
      <c r="AW517" s="13" t="s">
        <v>26</v>
      </c>
      <c r="AX517" s="13" t="s">
        <v>71</v>
      </c>
      <c r="AY517" s="202" t="s">
        <v>141</v>
      </c>
    </row>
    <row r="518" spans="1:65" s="14" customFormat="1">
      <c r="B518" s="203"/>
      <c r="C518" s="204"/>
      <c r="D518" s="195" t="s">
        <v>147</v>
      </c>
      <c r="E518" s="205" t="s">
        <v>1</v>
      </c>
      <c r="F518" s="206" t="s">
        <v>191</v>
      </c>
      <c r="G518" s="204"/>
      <c r="H518" s="207">
        <v>20</v>
      </c>
      <c r="I518" s="204"/>
      <c r="J518" s="204"/>
      <c r="K518" s="204"/>
      <c r="L518" s="208"/>
      <c r="M518" s="209"/>
      <c r="N518" s="210"/>
      <c r="O518" s="210"/>
      <c r="P518" s="210"/>
      <c r="Q518" s="210"/>
      <c r="R518" s="210"/>
      <c r="S518" s="210"/>
      <c r="T518" s="211"/>
      <c r="AT518" s="212" t="s">
        <v>147</v>
      </c>
      <c r="AU518" s="212" t="s">
        <v>81</v>
      </c>
      <c r="AV518" s="14" t="s">
        <v>81</v>
      </c>
      <c r="AW518" s="14" t="s">
        <v>26</v>
      </c>
      <c r="AX518" s="14" t="s">
        <v>71</v>
      </c>
      <c r="AY518" s="212" t="s">
        <v>141</v>
      </c>
    </row>
    <row r="519" spans="1:65" s="15" customFormat="1">
      <c r="B519" s="219"/>
      <c r="C519" s="220"/>
      <c r="D519" s="195" t="s">
        <v>147</v>
      </c>
      <c r="E519" s="221" t="s">
        <v>1</v>
      </c>
      <c r="F519" s="222" t="s">
        <v>254</v>
      </c>
      <c r="G519" s="220"/>
      <c r="H519" s="223">
        <v>47.65</v>
      </c>
      <c r="I519" s="220"/>
      <c r="J519" s="220"/>
      <c r="K519" s="220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147</v>
      </c>
      <c r="AU519" s="228" t="s">
        <v>81</v>
      </c>
      <c r="AV519" s="15" t="s">
        <v>146</v>
      </c>
      <c r="AW519" s="15" t="s">
        <v>26</v>
      </c>
      <c r="AX519" s="15" t="s">
        <v>79</v>
      </c>
      <c r="AY519" s="228" t="s">
        <v>141</v>
      </c>
    </row>
    <row r="520" spans="1:65" s="2" customFormat="1" ht="16.5" customHeight="1">
      <c r="A520" s="32"/>
      <c r="B520" s="33"/>
      <c r="C520" s="181" t="s">
        <v>783</v>
      </c>
      <c r="D520" s="181" t="s">
        <v>142</v>
      </c>
      <c r="E520" s="182" t="s">
        <v>784</v>
      </c>
      <c r="F520" s="183" t="s">
        <v>785</v>
      </c>
      <c r="G520" s="184" t="s">
        <v>249</v>
      </c>
      <c r="H520" s="185">
        <v>349.5</v>
      </c>
      <c r="I520" s="257"/>
      <c r="J520" s="186">
        <f>ROUND(I520*H520,2)</f>
        <v>0</v>
      </c>
      <c r="K520" s="183" t="s">
        <v>1</v>
      </c>
      <c r="L520" s="37"/>
      <c r="M520" s="187" t="s">
        <v>1</v>
      </c>
      <c r="N520" s="188" t="s">
        <v>36</v>
      </c>
      <c r="O520" s="189">
        <v>2.5000000000000001E-2</v>
      </c>
      <c r="P520" s="189">
        <f>O520*H520</f>
        <v>8.7375000000000007</v>
      </c>
      <c r="Q520" s="189">
        <v>3.3E-4</v>
      </c>
      <c r="R520" s="189">
        <f>Q520*H520</f>
        <v>0.11533499999999999</v>
      </c>
      <c r="S520" s="189">
        <v>0</v>
      </c>
      <c r="T520" s="190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91" t="s">
        <v>146</v>
      </c>
      <c r="AT520" s="191" t="s">
        <v>142</v>
      </c>
      <c r="AU520" s="191" t="s">
        <v>81</v>
      </c>
      <c r="AY520" s="18" t="s">
        <v>141</v>
      </c>
      <c r="BE520" s="192">
        <f>IF(N520="základní",J520,0)</f>
        <v>0</v>
      </c>
      <c r="BF520" s="192">
        <f>IF(N520="snížená",J520,0)</f>
        <v>0</v>
      </c>
      <c r="BG520" s="192">
        <f>IF(N520="zákl. přenesená",J520,0)</f>
        <v>0</v>
      </c>
      <c r="BH520" s="192">
        <f>IF(N520="sníž. přenesená",J520,0)</f>
        <v>0</v>
      </c>
      <c r="BI520" s="192">
        <f>IF(N520="nulová",J520,0)</f>
        <v>0</v>
      </c>
      <c r="BJ520" s="18" t="s">
        <v>79</v>
      </c>
      <c r="BK520" s="192">
        <f>ROUND(I520*H520,2)</f>
        <v>0</v>
      </c>
      <c r="BL520" s="18" t="s">
        <v>146</v>
      </c>
      <c r="BM520" s="191" t="s">
        <v>786</v>
      </c>
    </row>
    <row r="521" spans="1:65" s="2" customFormat="1" ht="21.75" customHeight="1">
      <c r="A521" s="32"/>
      <c r="B521" s="33"/>
      <c r="C521" s="181" t="s">
        <v>787</v>
      </c>
      <c r="D521" s="181" t="s">
        <v>142</v>
      </c>
      <c r="E521" s="182" t="s">
        <v>788</v>
      </c>
      <c r="F521" s="183" t="s">
        <v>789</v>
      </c>
      <c r="G521" s="184" t="s">
        <v>249</v>
      </c>
      <c r="H521" s="185">
        <v>104.7</v>
      </c>
      <c r="I521" s="257"/>
      <c r="J521" s="186">
        <f>ROUND(I521*H521,2)</f>
        <v>0</v>
      </c>
      <c r="K521" s="183" t="s">
        <v>239</v>
      </c>
      <c r="L521" s="37"/>
      <c r="M521" s="187" t="s">
        <v>1</v>
      </c>
      <c r="N521" s="188" t="s">
        <v>36</v>
      </c>
      <c r="O521" s="189">
        <v>0.29899999999999999</v>
      </c>
      <c r="P521" s="189">
        <f>O521*H521</f>
        <v>31.305299999999999</v>
      </c>
      <c r="Q521" s="189">
        <v>5.2399999999999999E-3</v>
      </c>
      <c r="R521" s="189">
        <f>Q521*H521</f>
        <v>0.548628</v>
      </c>
      <c r="S521" s="189">
        <v>0</v>
      </c>
      <c r="T521" s="190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91" t="s">
        <v>146</v>
      </c>
      <c r="AT521" s="191" t="s">
        <v>142</v>
      </c>
      <c r="AU521" s="191" t="s">
        <v>81</v>
      </c>
      <c r="AY521" s="18" t="s">
        <v>141</v>
      </c>
      <c r="BE521" s="192">
        <f>IF(N521="základní",J521,0)</f>
        <v>0</v>
      </c>
      <c r="BF521" s="192">
        <f>IF(N521="snížená",J521,0)</f>
        <v>0</v>
      </c>
      <c r="BG521" s="192">
        <f>IF(N521="zákl. přenesená",J521,0)</f>
        <v>0</v>
      </c>
      <c r="BH521" s="192">
        <f>IF(N521="sníž. přenesená",J521,0)</f>
        <v>0</v>
      </c>
      <c r="BI521" s="192">
        <f>IF(N521="nulová",J521,0)</f>
        <v>0</v>
      </c>
      <c r="BJ521" s="18" t="s">
        <v>79</v>
      </c>
      <c r="BK521" s="192">
        <f>ROUND(I521*H521,2)</f>
        <v>0</v>
      </c>
      <c r="BL521" s="18" t="s">
        <v>146</v>
      </c>
      <c r="BM521" s="191" t="s">
        <v>790</v>
      </c>
    </row>
    <row r="522" spans="1:65" s="13" customFormat="1">
      <c r="B522" s="193"/>
      <c r="C522" s="194"/>
      <c r="D522" s="195" t="s">
        <v>147</v>
      </c>
      <c r="E522" s="196" t="s">
        <v>1</v>
      </c>
      <c r="F522" s="197" t="s">
        <v>733</v>
      </c>
      <c r="G522" s="194"/>
      <c r="H522" s="196" t="s">
        <v>1</v>
      </c>
      <c r="I522" s="194"/>
      <c r="J522" s="194"/>
      <c r="K522" s="194"/>
      <c r="L522" s="198"/>
      <c r="M522" s="199"/>
      <c r="N522" s="200"/>
      <c r="O522" s="200"/>
      <c r="P522" s="200"/>
      <c r="Q522" s="200"/>
      <c r="R522" s="200"/>
      <c r="S522" s="200"/>
      <c r="T522" s="201"/>
      <c r="AT522" s="202" t="s">
        <v>147</v>
      </c>
      <c r="AU522" s="202" t="s">
        <v>81</v>
      </c>
      <c r="AV522" s="13" t="s">
        <v>79</v>
      </c>
      <c r="AW522" s="13" t="s">
        <v>26</v>
      </c>
      <c r="AX522" s="13" t="s">
        <v>71</v>
      </c>
      <c r="AY522" s="202" t="s">
        <v>141</v>
      </c>
    </row>
    <row r="523" spans="1:65" s="14" customFormat="1">
      <c r="B523" s="203"/>
      <c r="C523" s="204"/>
      <c r="D523" s="195" t="s">
        <v>147</v>
      </c>
      <c r="E523" s="205" t="s">
        <v>1</v>
      </c>
      <c r="F523" s="206" t="s">
        <v>791</v>
      </c>
      <c r="G523" s="204"/>
      <c r="H523" s="207">
        <v>104.7</v>
      </c>
      <c r="I523" s="204"/>
      <c r="J523" s="204"/>
      <c r="K523" s="204"/>
      <c r="L523" s="208"/>
      <c r="M523" s="209"/>
      <c r="N523" s="210"/>
      <c r="O523" s="210"/>
      <c r="P523" s="210"/>
      <c r="Q523" s="210"/>
      <c r="R523" s="210"/>
      <c r="S523" s="210"/>
      <c r="T523" s="211"/>
      <c r="AT523" s="212" t="s">
        <v>147</v>
      </c>
      <c r="AU523" s="212" t="s">
        <v>81</v>
      </c>
      <c r="AV523" s="14" t="s">
        <v>81</v>
      </c>
      <c r="AW523" s="14" t="s">
        <v>26</v>
      </c>
      <c r="AX523" s="14" t="s">
        <v>79</v>
      </c>
      <c r="AY523" s="212" t="s">
        <v>141</v>
      </c>
    </row>
    <row r="524" spans="1:65" s="2" customFormat="1" ht="21.75" customHeight="1">
      <c r="A524" s="32"/>
      <c r="B524" s="33"/>
      <c r="C524" s="181" t="s">
        <v>792</v>
      </c>
      <c r="D524" s="181" t="s">
        <v>142</v>
      </c>
      <c r="E524" s="182" t="s">
        <v>793</v>
      </c>
      <c r="F524" s="183" t="s">
        <v>794</v>
      </c>
      <c r="G524" s="184" t="s">
        <v>249</v>
      </c>
      <c r="H524" s="185">
        <v>349.5</v>
      </c>
      <c r="I524" s="257"/>
      <c r="J524" s="186">
        <f>ROUND(I524*H524,2)</f>
        <v>0</v>
      </c>
      <c r="K524" s="183" t="s">
        <v>239</v>
      </c>
      <c r="L524" s="37"/>
      <c r="M524" s="187" t="s">
        <v>1</v>
      </c>
      <c r="N524" s="188" t="s">
        <v>36</v>
      </c>
      <c r="O524" s="189">
        <v>7.3999999999999996E-2</v>
      </c>
      <c r="P524" s="189">
        <f>O524*H524</f>
        <v>25.863</v>
      </c>
      <c r="Q524" s="189">
        <v>4.0499999999999998E-3</v>
      </c>
      <c r="R524" s="189">
        <f>Q524*H524</f>
        <v>1.4154749999999998</v>
      </c>
      <c r="S524" s="189">
        <v>0</v>
      </c>
      <c r="T524" s="190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91" t="s">
        <v>146</v>
      </c>
      <c r="AT524" s="191" t="s">
        <v>142</v>
      </c>
      <c r="AU524" s="191" t="s">
        <v>81</v>
      </c>
      <c r="AY524" s="18" t="s">
        <v>141</v>
      </c>
      <c r="BE524" s="192">
        <f>IF(N524="základní",J524,0)</f>
        <v>0</v>
      </c>
      <c r="BF524" s="192">
        <f>IF(N524="snížená",J524,0)</f>
        <v>0</v>
      </c>
      <c r="BG524" s="192">
        <f>IF(N524="zákl. přenesená",J524,0)</f>
        <v>0</v>
      </c>
      <c r="BH524" s="192">
        <f>IF(N524="sníž. přenesená",J524,0)</f>
        <v>0</v>
      </c>
      <c r="BI524" s="192">
        <f>IF(N524="nulová",J524,0)</f>
        <v>0</v>
      </c>
      <c r="BJ524" s="18" t="s">
        <v>79</v>
      </c>
      <c r="BK524" s="192">
        <f>ROUND(I524*H524,2)</f>
        <v>0</v>
      </c>
      <c r="BL524" s="18" t="s">
        <v>146</v>
      </c>
      <c r="BM524" s="191" t="s">
        <v>795</v>
      </c>
    </row>
    <row r="525" spans="1:65" s="13" customFormat="1">
      <c r="B525" s="193"/>
      <c r="C525" s="194"/>
      <c r="D525" s="195" t="s">
        <v>147</v>
      </c>
      <c r="E525" s="196" t="s">
        <v>1</v>
      </c>
      <c r="F525" s="197" t="s">
        <v>796</v>
      </c>
      <c r="G525" s="194"/>
      <c r="H525" s="196" t="s">
        <v>1</v>
      </c>
      <c r="I525" s="194"/>
      <c r="J525" s="194"/>
      <c r="K525" s="194"/>
      <c r="L525" s="198"/>
      <c r="M525" s="199"/>
      <c r="N525" s="200"/>
      <c r="O525" s="200"/>
      <c r="P525" s="200"/>
      <c r="Q525" s="200"/>
      <c r="R525" s="200"/>
      <c r="S525" s="200"/>
      <c r="T525" s="201"/>
      <c r="AT525" s="202" t="s">
        <v>147</v>
      </c>
      <c r="AU525" s="202" t="s">
        <v>81</v>
      </c>
      <c r="AV525" s="13" t="s">
        <v>79</v>
      </c>
      <c r="AW525" s="13" t="s">
        <v>26</v>
      </c>
      <c r="AX525" s="13" t="s">
        <v>71</v>
      </c>
      <c r="AY525" s="202" t="s">
        <v>141</v>
      </c>
    </row>
    <row r="526" spans="1:65" s="14" customFormat="1">
      <c r="B526" s="203"/>
      <c r="C526" s="204"/>
      <c r="D526" s="195" t="s">
        <v>147</v>
      </c>
      <c r="E526" s="205" t="s">
        <v>1</v>
      </c>
      <c r="F526" s="206" t="s">
        <v>797</v>
      </c>
      <c r="G526" s="204"/>
      <c r="H526" s="207">
        <v>349.5</v>
      </c>
      <c r="I526" s="204"/>
      <c r="J526" s="204"/>
      <c r="K526" s="204"/>
      <c r="L526" s="208"/>
      <c r="M526" s="209"/>
      <c r="N526" s="210"/>
      <c r="O526" s="210"/>
      <c r="P526" s="210"/>
      <c r="Q526" s="210"/>
      <c r="R526" s="210"/>
      <c r="S526" s="210"/>
      <c r="T526" s="211"/>
      <c r="AT526" s="212" t="s">
        <v>147</v>
      </c>
      <c r="AU526" s="212" t="s">
        <v>81</v>
      </c>
      <c r="AV526" s="14" t="s">
        <v>81</v>
      </c>
      <c r="AW526" s="14" t="s">
        <v>26</v>
      </c>
      <c r="AX526" s="14" t="s">
        <v>79</v>
      </c>
      <c r="AY526" s="212" t="s">
        <v>141</v>
      </c>
    </row>
    <row r="527" spans="1:65" s="2" customFormat="1" ht="21.75" customHeight="1">
      <c r="A527" s="32"/>
      <c r="B527" s="33"/>
      <c r="C527" s="181" t="s">
        <v>798</v>
      </c>
      <c r="D527" s="181" t="s">
        <v>142</v>
      </c>
      <c r="E527" s="182" t="s">
        <v>799</v>
      </c>
      <c r="F527" s="183" t="s">
        <v>800</v>
      </c>
      <c r="G527" s="184" t="s">
        <v>249</v>
      </c>
      <c r="H527" s="185">
        <v>53</v>
      </c>
      <c r="I527" s="257"/>
      <c r="J527" s="186">
        <f>ROUND(I527*H527,2)</f>
        <v>0</v>
      </c>
      <c r="K527" s="183" t="s">
        <v>239</v>
      </c>
      <c r="L527" s="37"/>
      <c r="M527" s="187" t="s">
        <v>1</v>
      </c>
      <c r="N527" s="188" t="s">
        <v>36</v>
      </c>
      <c r="O527" s="189">
        <v>0.66500000000000004</v>
      </c>
      <c r="P527" s="189">
        <f>O527*H527</f>
        <v>35.245000000000005</v>
      </c>
      <c r="Q527" s="189">
        <v>2.5000000000000001E-3</v>
      </c>
      <c r="R527" s="189">
        <f>Q527*H527</f>
        <v>0.13250000000000001</v>
      </c>
      <c r="S527" s="189">
        <v>0</v>
      </c>
      <c r="T527" s="190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91" t="s">
        <v>146</v>
      </c>
      <c r="AT527" s="191" t="s">
        <v>142</v>
      </c>
      <c r="AU527" s="191" t="s">
        <v>81</v>
      </c>
      <c r="AY527" s="18" t="s">
        <v>141</v>
      </c>
      <c r="BE527" s="192">
        <f>IF(N527="základní",J527,0)</f>
        <v>0</v>
      </c>
      <c r="BF527" s="192">
        <f>IF(N527="snížená",J527,0)</f>
        <v>0</v>
      </c>
      <c r="BG527" s="192">
        <f>IF(N527="zákl. přenesená",J527,0)</f>
        <v>0</v>
      </c>
      <c r="BH527" s="192">
        <f>IF(N527="sníž. přenesená",J527,0)</f>
        <v>0</v>
      </c>
      <c r="BI527" s="192">
        <f>IF(N527="nulová",J527,0)</f>
        <v>0</v>
      </c>
      <c r="BJ527" s="18" t="s">
        <v>79</v>
      </c>
      <c r="BK527" s="192">
        <f>ROUND(I527*H527,2)</f>
        <v>0</v>
      </c>
      <c r="BL527" s="18" t="s">
        <v>146</v>
      </c>
      <c r="BM527" s="191" t="s">
        <v>801</v>
      </c>
    </row>
    <row r="528" spans="1:65" s="13" customFormat="1">
      <c r="B528" s="193"/>
      <c r="C528" s="194"/>
      <c r="D528" s="195" t="s">
        <v>147</v>
      </c>
      <c r="E528" s="196" t="s">
        <v>1</v>
      </c>
      <c r="F528" s="197" t="s">
        <v>770</v>
      </c>
      <c r="G528" s="194"/>
      <c r="H528" s="196" t="s">
        <v>1</v>
      </c>
      <c r="I528" s="194"/>
      <c r="J528" s="194"/>
      <c r="K528" s="194"/>
      <c r="L528" s="198"/>
      <c r="M528" s="199"/>
      <c r="N528" s="200"/>
      <c r="O528" s="200"/>
      <c r="P528" s="200"/>
      <c r="Q528" s="200"/>
      <c r="R528" s="200"/>
      <c r="S528" s="200"/>
      <c r="T528" s="201"/>
      <c r="AT528" s="202" t="s">
        <v>147</v>
      </c>
      <c r="AU528" s="202" t="s">
        <v>81</v>
      </c>
      <c r="AV528" s="13" t="s">
        <v>79</v>
      </c>
      <c r="AW528" s="13" t="s">
        <v>26</v>
      </c>
      <c r="AX528" s="13" t="s">
        <v>71</v>
      </c>
      <c r="AY528" s="202" t="s">
        <v>141</v>
      </c>
    </row>
    <row r="529" spans="1:65" s="14" customFormat="1">
      <c r="B529" s="203"/>
      <c r="C529" s="204"/>
      <c r="D529" s="195" t="s">
        <v>147</v>
      </c>
      <c r="E529" s="205" t="s">
        <v>1</v>
      </c>
      <c r="F529" s="206" t="s">
        <v>520</v>
      </c>
      <c r="G529" s="204"/>
      <c r="H529" s="207">
        <v>45</v>
      </c>
      <c r="I529" s="204"/>
      <c r="J529" s="204"/>
      <c r="K529" s="204"/>
      <c r="L529" s="208"/>
      <c r="M529" s="209"/>
      <c r="N529" s="210"/>
      <c r="O529" s="210"/>
      <c r="P529" s="210"/>
      <c r="Q529" s="210"/>
      <c r="R529" s="210"/>
      <c r="S529" s="210"/>
      <c r="T529" s="211"/>
      <c r="AT529" s="212" t="s">
        <v>147</v>
      </c>
      <c r="AU529" s="212" t="s">
        <v>81</v>
      </c>
      <c r="AV529" s="14" t="s">
        <v>81</v>
      </c>
      <c r="AW529" s="14" t="s">
        <v>26</v>
      </c>
      <c r="AX529" s="14" t="s">
        <v>71</v>
      </c>
      <c r="AY529" s="212" t="s">
        <v>141</v>
      </c>
    </row>
    <row r="530" spans="1:65" s="13" customFormat="1">
      <c r="B530" s="193"/>
      <c r="C530" s="194"/>
      <c r="D530" s="195" t="s">
        <v>147</v>
      </c>
      <c r="E530" s="196" t="s">
        <v>1</v>
      </c>
      <c r="F530" s="197" t="s">
        <v>802</v>
      </c>
      <c r="G530" s="194"/>
      <c r="H530" s="196" t="s">
        <v>1</v>
      </c>
      <c r="I530" s="194"/>
      <c r="J530" s="194"/>
      <c r="K530" s="194"/>
      <c r="L530" s="198"/>
      <c r="M530" s="199"/>
      <c r="N530" s="200"/>
      <c r="O530" s="200"/>
      <c r="P530" s="200"/>
      <c r="Q530" s="200"/>
      <c r="R530" s="200"/>
      <c r="S530" s="200"/>
      <c r="T530" s="201"/>
      <c r="AT530" s="202" t="s">
        <v>147</v>
      </c>
      <c r="AU530" s="202" t="s">
        <v>81</v>
      </c>
      <c r="AV530" s="13" t="s">
        <v>79</v>
      </c>
      <c r="AW530" s="13" t="s">
        <v>26</v>
      </c>
      <c r="AX530" s="13" t="s">
        <v>71</v>
      </c>
      <c r="AY530" s="202" t="s">
        <v>141</v>
      </c>
    </row>
    <row r="531" spans="1:65" s="14" customFormat="1">
      <c r="B531" s="203"/>
      <c r="C531" s="204"/>
      <c r="D531" s="195" t="s">
        <v>147</v>
      </c>
      <c r="E531" s="205" t="s">
        <v>1</v>
      </c>
      <c r="F531" s="206" t="s">
        <v>159</v>
      </c>
      <c r="G531" s="204"/>
      <c r="H531" s="207">
        <v>8</v>
      </c>
      <c r="I531" s="204"/>
      <c r="J531" s="204"/>
      <c r="K531" s="204"/>
      <c r="L531" s="208"/>
      <c r="M531" s="209"/>
      <c r="N531" s="210"/>
      <c r="O531" s="210"/>
      <c r="P531" s="210"/>
      <c r="Q531" s="210"/>
      <c r="R531" s="210"/>
      <c r="S531" s="210"/>
      <c r="T531" s="211"/>
      <c r="AT531" s="212" t="s">
        <v>147</v>
      </c>
      <c r="AU531" s="212" t="s">
        <v>81</v>
      </c>
      <c r="AV531" s="14" t="s">
        <v>81</v>
      </c>
      <c r="AW531" s="14" t="s">
        <v>26</v>
      </c>
      <c r="AX531" s="14" t="s">
        <v>71</v>
      </c>
      <c r="AY531" s="212" t="s">
        <v>141</v>
      </c>
    </row>
    <row r="532" spans="1:65" s="15" customFormat="1">
      <c r="B532" s="219"/>
      <c r="C532" s="220"/>
      <c r="D532" s="195" t="s">
        <v>147</v>
      </c>
      <c r="E532" s="221" t="s">
        <v>1</v>
      </c>
      <c r="F532" s="222" t="s">
        <v>254</v>
      </c>
      <c r="G532" s="220"/>
      <c r="H532" s="223">
        <v>53</v>
      </c>
      <c r="I532" s="220"/>
      <c r="J532" s="220"/>
      <c r="K532" s="220"/>
      <c r="L532" s="224"/>
      <c r="M532" s="225"/>
      <c r="N532" s="226"/>
      <c r="O532" s="226"/>
      <c r="P532" s="226"/>
      <c r="Q532" s="226"/>
      <c r="R532" s="226"/>
      <c r="S532" s="226"/>
      <c r="T532" s="227"/>
      <c r="AT532" s="228" t="s">
        <v>147</v>
      </c>
      <c r="AU532" s="228" t="s">
        <v>81</v>
      </c>
      <c r="AV532" s="15" t="s">
        <v>146</v>
      </c>
      <c r="AW532" s="15" t="s">
        <v>26</v>
      </c>
      <c r="AX532" s="15" t="s">
        <v>79</v>
      </c>
      <c r="AY532" s="228" t="s">
        <v>141</v>
      </c>
    </row>
    <row r="533" spans="1:65" s="2" customFormat="1" ht="16.5" customHeight="1">
      <c r="A533" s="32"/>
      <c r="B533" s="33"/>
      <c r="C533" s="229" t="s">
        <v>803</v>
      </c>
      <c r="D533" s="229" t="s">
        <v>272</v>
      </c>
      <c r="E533" s="230" t="s">
        <v>804</v>
      </c>
      <c r="F533" s="231" t="s">
        <v>805</v>
      </c>
      <c r="G533" s="232" t="s">
        <v>249</v>
      </c>
      <c r="H533" s="233">
        <v>58.3</v>
      </c>
      <c r="I533" s="262"/>
      <c r="J533" s="234">
        <f>ROUND(I533*H533,2)</f>
        <v>0</v>
      </c>
      <c r="K533" s="231" t="s">
        <v>239</v>
      </c>
      <c r="L533" s="235"/>
      <c r="M533" s="236" t="s">
        <v>1</v>
      </c>
      <c r="N533" s="237" t="s">
        <v>36</v>
      </c>
      <c r="O533" s="189">
        <v>0</v>
      </c>
      <c r="P533" s="189">
        <f>O533*H533</f>
        <v>0</v>
      </c>
      <c r="Q533" s="189">
        <v>0.13500000000000001</v>
      </c>
      <c r="R533" s="189">
        <f>Q533*H533</f>
        <v>7.8704999999999998</v>
      </c>
      <c r="S533" s="189">
        <v>0</v>
      </c>
      <c r="T533" s="190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91" t="s">
        <v>159</v>
      </c>
      <c r="AT533" s="191" t="s">
        <v>272</v>
      </c>
      <c r="AU533" s="191" t="s">
        <v>81</v>
      </c>
      <c r="AY533" s="18" t="s">
        <v>141</v>
      </c>
      <c r="BE533" s="192">
        <f>IF(N533="základní",J533,0)</f>
        <v>0</v>
      </c>
      <c r="BF533" s="192">
        <f>IF(N533="snížená",J533,0)</f>
        <v>0</v>
      </c>
      <c r="BG533" s="192">
        <f>IF(N533="zákl. přenesená",J533,0)</f>
        <v>0</v>
      </c>
      <c r="BH533" s="192">
        <f>IF(N533="sníž. přenesená",J533,0)</f>
        <v>0</v>
      </c>
      <c r="BI533" s="192">
        <f>IF(N533="nulová",J533,0)</f>
        <v>0</v>
      </c>
      <c r="BJ533" s="18" t="s">
        <v>79</v>
      </c>
      <c r="BK533" s="192">
        <f>ROUND(I533*H533,2)</f>
        <v>0</v>
      </c>
      <c r="BL533" s="18" t="s">
        <v>146</v>
      </c>
      <c r="BM533" s="191" t="s">
        <v>806</v>
      </c>
    </row>
    <row r="534" spans="1:65" s="14" customFormat="1">
      <c r="B534" s="203"/>
      <c r="C534" s="204"/>
      <c r="D534" s="195" t="s">
        <v>147</v>
      </c>
      <c r="E534" s="204"/>
      <c r="F534" s="206" t="s">
        <v>807</v>
      </c>
      <c r="G534" s="204"/>
      <c r="H534" s="207">
        <v>58.3</v>
      </c>
      <c r="I534" s="204"/>
      <c r="J534" s="204"/>
      <c r="K534" s="204"/>
      <c r="L534" s="208"/>
      <c r="M534" s="209"/>
      <c r="N534" s="210"/>
      <c r="O534" s="210"/>
      <c r="P534" s="210"/>
      <c r="Q534" s="210"/>
      <c r="R534" s="210"/>
      <c r="S534" s="210"/>
      <c r="T534" s="211"/>
      <c r="AT534" s="212" t="s">
        <v>147</v>
      </c>
      <c r="AU534" s="212" t="s">
        <v>81</v>
      </c>
      <c r="AV534" s="14" t="s">
        <v>81</v>
      </c>
      <c r="AW534" s="14" t="s">
        <v>4</v>
      </c>
      <c r="AX534" s="14" t="s">
        <v>79</v>
      </c>
      <c r="AY534" s="212" t="s">
        <v>141</v>
      </c>
    </row>
    <row r="535" spans="1:65" s="2" customFormat="1" ht="16.5" customHeight="1">
      <c r="A535" s="32"/>
      <c r="B535" s="33"/>
      <c r="C535" s="181" t="s">
        <v>808</v>
      </c>
      <c r="D535" s="181" t="s">
        <v>142</v>
      </c>
      <c r="E535" s="182" t="s">
        <v>809</v>
      </c>
      <c r="F535" s="183" t="s">
        <v>810</v>
      </c>
      <c r="G535" s="184" t="s">
        <v>221</v>
      </c>
      <c r="H535" s="185">
        <v>2</v>
      </c>
      <c r="I535" s="257"/>
      <c r="J535" s="186">
        <f>ROUND(I535*H535,2)</f>
        <v>0</v>
      </c>
      <c r="K535" s="183" t="s">
        <v>239</v>
      </c>
      <c r="L535" s="37"/>
      <c r="M535" s="187" t="s">
        <v>1</v>
      </c>
      <c r="N535" s="188" t="s">
        <v>36</v>
      </c>
      <c r="O535" s="189">
        <v>1.607</v>
      </c>
      <c r="P535" s="189">
        <f>O535*H535</f>
        <v>3.214</v>
      </c>
      <c r="Q535" s="189">
        <v>4.684E-2</v>
      </c>
      <c r="R535" s="189">
        <f>Q535*H535</f>
        <v>9.3679999999999999E-2</v>
      </c>
      <c r="S535" s="189">
        <v>0</v>
      </c>
      <c r="T535" s="190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91" t="s">
        <v>146</v>
      </c>
      <c r="AT535" s="191" t="s">
        <v>142</v>
      </c>
      <c r="AU535" s="191" t="s">
        <v>81</v>
      </c>
      <c r="AY535" s="18" t="s">
        <v>141</v>
      </c>
      <c r="BE535" s="192">
        <f>IF(N535="základní",J535,0)</f>
        <v>0</v>
      </c>
      <c r="BF535" s="192">
        <f>IF(N535="snížená",J535,0)</f>
        <v>0</v>
      </c>
      <c r="BG535" s="192">
        <f>IF(N535="zákl. přenesená",J535,0)</f>
        <v>0</v>
      </c>
      <c r="BH535" s="192">
        <f>IF(N535="sníž. přenesená",J535,0)</f>
        <v>0</v>
      </c>
      <c r="BI535" s="192">
        <f>IF(N535="nulová",J535,0)</f>
        <v>0</v>
      </c>
      <c r="BJ535" s="18" t="s">
        <v>79</v>
      </c>
      <c r="BK535" s="192">
        <f>ROUND(I535*H535,2)</f>
        <v>0</v>
      </c>
      <c r="BL535" s="18" t="s">
        <v>146</v>
      </c>
      <c r="BM535" s="191" t="s">
        <v>811</v>
      </c>
    </row>
    <row r="536" spans="1:65" s="13" customFormat="1">
      <c r="B536" s="193"/>
      <c r="C536" s="194"/>
      <c r="D536" s="195" t="s">
        <v>147</v>
      </c>
      <c r="E536" s="196" t="s">
        <v>1</v>
      </c>
      <c r="F536" s="197" t="s">
        <v>812</v>
      </c>
      <c r="G536" s="194"/>
      <c r="H536" s="196" t="s">
        <v>1</v>
      </c>
      <c r="I536" s="194"/>
      <c r="J536" s="194"/>
      <c r="K536" s="194"/>
      <c r="L536" s="198"/>
      <c r="M536" s="199"/>
      <c r="N536" s="200"/>
      <c r="O536" s="200"/>
      <c r="P536" s="200"/>
      <c r="Q536" s="200"/>
      <c r="R536" s="200"/>
      <c r="S536" s="200"/>
      <c r="T536" s="201"/>
      <c r="AT536" s="202" t="s">
        <v>147</v>
      </c>
      <c r="AU536" s="202" t="s">
        <v>81</v>
      </c>
      <c r="AV536" s="13" t="s">
        <v>79</v>
      </c>
      <c r="AW536" s="13" t="s">
        <v>26</v>
      </c>
      <c r="AX536" s="13" t="s">
        <v>71</v>
      </c>
      <c r="AY536" s="202" t="s">
        <v>141</v>
      </c>
    </row>
    <row r="537" spans="1:65" s="13" customFormat="1">
      <c r="B537" s="193"/>
      <c r="C537" s="194"/>
      <c r="D537" s="195" t="s">
        <v>147</v>
      </c>
      <c r="E537" s="196" t="s">
        <v>1</v>
      </c>
      <c r="F537" s="197" t="s">
        <v>813</v>
      </c>
      <c r="G537" s="194"/>
      <c r="H537" s="196" t="s">
        <v>1</v>
      </c>
      <c r="I537" s="194"/>
      <c r="J537" s="194"/>
      <c r="K537" s="194"/>
      <c r="L537" s="198"/>
      <c r="M537" s="199"/>
      <c r="N537" s="200"/>
      <c r="O537" s="200"/>
      <c r="P537" s="200"/>
      <c r="Q537" s="200"/>
      <c r="R537" s="200"/>
      <c r="S537" s="200"/>
      <c r="T537" s="201"/>
      <c r="AT537" s="202" t="s">
        <v>147</v>
      </c>
      <c r="AU537" s="202" t="s">
        <v>81</v>
      </c>
      <c r="AV537" s="13" t="s">
        <v>79</v>
      </c>
      <c r="AW537" s="13" t="s">
        <v>26</v>
      </c>
      <c r="AX537" s="13" t="s">
        <v>71</v>
      </c>
      <c r="AY537" s="202" t="s">
        <v>141</v>
      </c>
    </row>
    <row r="538" spans="1:65" s="14" customFormat="1">
      <c r="B538" s="203"/>
      <c r="C538" s="204"/>
      <c r="D538" s="195" t="s">
        <v>147</v>
      </c>
      <c r="E538" s="205" t="s">
        <v>1</v>
      </c>
      <c r="F538" s="206" t="s">
        <v>79</v>
      </c>
      <c r="G538" s="204"/>
      <c r="H538" s="207">
        <v>1</v>
      </c>
      <c r="I538" s="204"/>
      <c r="J538" s="204"/>
      <c r="K538" s="204"/>
      <c r="L538" s="208"/>
      <c r="M538" s="209"/>
      <c r="N538" s="210"/>
      <c r="O538" s="210"/>
      <c r="P538" s="210"/>
      <c r="Q538" s="210"/>
      <c r="R538" s="210"/>
      <c r="S538" s="210"/>
      <c r="T538" s="211"/>
      <c r="AT538" s="212" t="s">
        <v>147</v>
      </c>
      <c r="AU538" s="212" t="s">
        <v>81</v>
      </c>
      <c r="AV538" s="14" t="s">
        <v>81</v>
      </c>
      <c r="AW538" s="14" t="s">
        <v>26</v>
      </c>
      <c r="AX538" s="14" t="s">
        <v>71</v>
      </c>
      <c r="AY538" s="212" t="s">
        <v>141</v>
      </c>
    </row>
    <row r="539" spans="1:65" s="13" customFormat="1">
      <c r="B539" s="193"/>
      <c r="C539" s="194"/>
      <c r="D539" s="195" t="s">
        <v>147</v>
      </c>
      <c r="E539" s="196" t="s">
        <v>1</v>
      </c>
      <c r="F539" s="197" t="s">
        <v>814</v>
      </c>
      <c r="G539" s="194"/>
      <c r="H539" s="196" t="s">
        <v>1</v>
      </c>
      <c r="I539" s="194"/>
      <c r="J539" s="194"/>
      <c r="K539" s="194"/>
      <c r="L539" s="198"/>
      <c r="M539" s="199"/>
      <c r="N539" s="200"/>
      <c r="O539" s="200"/>
      <c r="P539" s="200"/>
      <c r="Q539" s="200"/>
      <c r="R539" s="200"/>
      <c r="S539" s="200"/>
      <c r="T539" s="201"/>
      <c r="AT539" s="202" t="s">
        <v>147</v>
      </c>
      <c r="AU539" s="202" t="s">
        <v>81</v>
      </c>
      <c r="AV539" s="13" t="s">
        <v>79</v>
      </c>
      <c r="AW539" s="13" t="s">
        <v>26</v>
      </c>
      <c r="AX539" s="13" t="s">
        <v>71</v>
      </c>
      <c r="AY539" s="202" t="s">
        <v>141</v>
      </c>
    </row>
    <row r="540" spans="1:65" s="14" customFormat="1">
      <c r="B540" s="203"/>
      <c r="C540" s="204"/>
      <c r="D540" s="195" t="s">
        <v>147</v>
      </c>
      <c r="E540" s="205" t="s">
        <v>1</v>
      </c>
      <c r="F540" s="206" t="s">
        <v>79</v>
      </c>
      <c r="G540" s="204"/>
      <c r="H540" s="207">
        <v>1</v>
      </c>
      <c r="I540" s="204"/>
      <c r="J540" s="204"/>
      <c r="K540" s="204"/>
      <c r="L540" s="208"/>
      <c r="M540" s="209"/>
      <c r="N540" s="210"/>
      <c r="O540" s="210"/>
      <c r="P540" s="210"/>
      <c r="Q540" s="210"/>
      <c r="R540" s="210"/>
      <c r="S540" s="210"/>
      <c r="T540" s="211"/>
      <c r="AT540" s="212" t="s">
        <v>147</v>
      </c>
      <c r="AU540" s="212" t="s">
        <v>81</v>
      </c>
      <c r="AV540" s="14" t="s">
        <v>81</v>
      </c>
      <c r="AW540" s="14" t="s">
        <v>26</v>
      </c>
      <c r="AX540" s="14" t="s">
        <v>71</v>
      </c>
      <c r="AY540" s="212" t="s">
        <v>141</v>
      </c>
    </row>
    <row r="541" spans="1:65" s="15" customFormat="1">
      <c r="B541" s="219"/>
      <c r="C541" s="220"/>
      <c r="D541" s="195" t="s">
        <v>147</v>
      </c>
      <c r="E541" s="221" t="s">
        <v>1</v>
      </c>
      <c r="F541" s="222" t="s">
        <v>254</v>
      </c>
      <c r="G541" s="220"/>
      <c r="H541" s="223">
        <v>2</v>
      </c>
      <c r="I541" s="220"/>
      <c r="J541" s="220"/>
      <c r="K541" s="220"/>
      <c r="L541" s="224"/>
      <c r="M541" s="225"/>
      <c r="N541" s="226"/>
      <c r="O541" s="226"/>
      <c r="P541" s="226"/>
      <c r="Q541" s="226"/>
      <c r="R541" s="226"/>
      <c r="S541" s="226"/>
      <c r="T541" s="227"/>
      <c r="AT541" s="228" t="s">
        <v>147</v>
      </c>
      <c r="AU541" s="228" t="s">
        <v>81</v>
      </c>
      <c r="AV541" s="15" t="s">
        <v>146</v>
      </c>
      <c r="AW541" s="15" t="s">
        <v>26</v>
      </c>
      <c r="AX541" s="15" t="s">
        <v>79</v>
      </c>
      <c r="AY541" s="228" t="s">
        <v>141</v>
      </c>
    </row>
    <row r="542" spans="1:65" s="2" customFormat="1" ht="21.75" customHeight="1">
      <c r="A542" s="32"/>
      <c r="B542" s="33"/>
      <c r="C542" s="229" t="s">
        <v>815</v>
      </c>
      <c r="D542" s="229" t="s">
        <v>272</v>
      </c>
      <c r="E542" s="230" t="s">
        <v>816</v>
      </c>
      <c r="F542" s="231" t="s">
        <v>817</v>
      </c>
      <c r="G542" s="232" t="s">
        <v>221</v>
      </c>
      <c r="H542" s="233">
        <v>1</v>
      </c>
      <c r="I542" s="262"/>
      <c r="J542" s="234">
        <f>ROUND(I542*H542,2)</f>
        <v>0</v>
      </c>
      <c r="K542" s="231" t="s">
        <v>239</v>
      </c>
      <c r="L542" s="235"/>
      <c r="M542" s="236" t="s">
        <v>1</v>
      </c>
      <c r="N542" s="237" t="s">
        <v>36</v>
      </c>
      <c r="O542" s="189">
        <v>0</v>
      </c>
      <c r="P542" s="189">
        <f>O542*H542</f>
        <v>0</v>
      </c>
      <c r="Q542" s="189">
        <v>1.521E-2</v>
      </c>
      <c r="R542" s="189">
        <f>Q542*H542</f>
        <v>1.521E-2</v>
      </c>
      <c r="S542" s="189">
        <v>0</v>
      </c>
      <c r="T542" s="190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91" t="s">
        <v>159</v>
      </c>
      <c r="AT542" s="191" t="s">
        <v>272</v>
      </c>
      <c r="AU542" s="191" t="s">
        <v>81</v>
      </c>
      <c r="AY542" s="18" t="s">
        <v>141</v>
      </c>
      <c r="BE542" s="192">
        <f>IF(N542="základní",J542,0)</f>
        <v>0</v>
      </c>
      <c r="BF542" s="192">
        <f>IF(N542="snížená",J542,0)</f>
        <v>0</v>
      </c>
      <c r="BG542" s="192">
        <f>IF(N542="zákl. přenesená",J542,0)</f>
        <v>0</v>
      </c>
      <c r="BH542" s="192">
        <f>IF(N542="sníž. přenesená",J542,0)</f>
        <v>0</v>
      </c>
      <c r="BI542" s="192">
        <f>IF(N542="nulová",J542,0)</f>
        <v>0</v>
      </c>
      <c r="BJ542" s="18" t="s">
        <v>79</v>
      </c>
      <c r="BK542" s="192">
        <f>ROUND(I542*H542,2)</f>
        <v>0</v>
      </c>
      <c r="BL542" s="18" t="s">
        <v>146</v>
      </c>
      <c r="BM542" s="191" t="s">
        <v>818</v>
      </c>
    </row>
    <row r="543" spans="1:65" s="2" customFormat="1" ht="21.75" customHeight="1">
      <c r="A543" s="32"/>
      <c r="B543" s="33"/>
      <c r="C543" s="229" t="s">
        <v>819</v>
      </c>
      <c r="D543" s="229" t="s">
        <v>272</v>
      </c>
      <c r="E543" s="230" t="s">
        <v>820</v>
      </c>
      <c r="F543" s="231" t="s">
        <v>821</v>
      </c>
      <c r="G543" s="232" t="s">
        <v>221</v>
      </c>
      <c r="H543" s="233">
        <v>1</v>
      </c>
      <c r="I543" s="262"/>
      <c r="J543" s="234">
        <f>ROUND(I543*H543,2)</f>
        <v>0</v>
      </c>
      <c r="K543" s="231" t="s">
        <v>239</v>
      </c>
      <c r="L543" s="235"/>
      <c r="M543" s="236" t="s">
        <v>1</v>
      </c>
      <c r="N543" s="237" t="s">
        <v>36</v>
      </c>
      <c r="O543" s="189">
        <v>0</v>
      </c>
      <c r="P543" s="189">
        <f>O543*H543</f>
        <v>0</v>
      </c>
      <c r="Q543" s="189">
        <v>1.6240000000000001E-2</v>
      </c>
      <c r="R543" s="189">
        <f>Q543*H543</f>
        <v>1.6240000000000001E-2</v>
      </c>
      <c r="S543" s="189">
        <v>0</v>
      </c>
      <c r="T543" s="190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91" t="s">
        <v>159</v>
      </c>
      <c r="AT543" s="191" t="s">
        <v>272</v>
      </c>
      <c r="AU543" s="191" t="s">
        <v>81</v>
      </c>
      <c r="AY543" s="18" t="s">
        <v>141</v>
      </c>
      <c r="BE543" s="192">
        <f>IF(N543="základní",J543,0)</f>
        <v>0</v>
      </c>
      <c r="BF543" s="192">
        <f>IF(N543="snížená",J543,0)</f>
        <v>0</v>
      </c>
      <c r="BG543" s="192">
        <f>IF(N543="zákl. přenesená",J543,0)</f>
        <v>0</v>
      </c>
      <c r="BH543" s="192">
        <f>IF(N543="sníž. přenesená",J543,0)</f>
        <v>0</v>
      </c>
      <c r="BI543" s="192">
        <f>IF(N543="nulová",J543,0)</f>
        <v>0</v>
      </c>
      <c r="BJ543" s="18" t="s">
        <v>79</v>
      </c>
      <c r="BK543" s="192">
        <f>ROUND(I543*H543,2)</f>
        <v>0</v>
      </c>
      <c r="BL543" s="18" t="s">
        <v>146</v>
      </c>
      <c r="BM543" s="191" t="s">
        <v>822</v>
      </c>
    </row>
    <row r="544" spans="1:65" s="2" customFormat="1" ht="16.5" customHeight="1">
      <c r="A544" s="32"/>
      <c r="B544" s="33"/>
      <c r="C544" s="181" t="s">
        <v>823</v>
      </c>
      <c r="D544" s="181" t="s">
        <v>142</v>
      </c>
      <c r="E544" s="182" t="s">
        <v>824</v>
      </c>
      <c r="F544" s="183" t="s">
        <v>825</v>
      </c>
      <c r="G544" s="184" t="s">
        <v>221</v>
      </c>
      <c r="H544" s="185">
        <v>1</v>
      </c>
      <c r="I544" s="257"/>
      <c r="J544" s="186">
        <f>ROUND(I544*H544,2)</f>
        <v>0</v>
      </c>
      <c r="K544" s="183" t="s">
        <v>239</v>
      </c>
      <c r="L544" s="37"/>
      <c r="M544" s="187" t="s">
        <v>1</v>
      </c>
      <c r="N544" s="188" t="s">
        <v>36</v>
      </c>
      <c r="O544" s="189">
        <v>2.0299999999999998</v>
      </c>
      <c r="P544" s="189">
        <f>O544*H544</f>
        <v>2.0299999999999998</v>
      </c>
      <c r="Q544" s="189">
        <v>7.1459999999999996E-2</v>
      </c>
      <c r="R544" s="189">
        <f>Q544*H544</f>
        <v>7.1459999999999996E-2</v>
      </c>
      <c r="S544" s="189">
        <v>0</v>
      </c>
      <c r="T544" s="190">
        <f>S544*H544</f>
        <v>0</v>
      </c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191" t="s">
        <v>146</v>
      </c>
      <c r="AT544" s="191" t="s">
        <v>142</v>
      </c>
      <c r="AU544" s="191" t="s">
        <v>81</v>
      </c>
      <c r="AY544" s="18" t="s">
        <v>141</v>
      </c>
      <c r="BE544" s="192">
        <f>IF(N544="základní",J544,0)</f>
        <v>0</v>
      </c>
      <c r="BF544" s="192">
        <f>IF(N544="snížená",J544,0)</f>
        <v>0</v>
      </c>
      <c r="BG544" s="192">
        <f>IF(N544="zákl. přenesená",J544,0)</f>
        <v>0</v>
      </c>
      <c r="BH544" s="192">
        <f>IF(N544="sníž. přenesená",J544,0)</f>
        <v>0</v>
      </c>
      <c r="BI544" s="192">
        <f>IF(N544="nulová",J544,0)</f>
        <v>0</v>
      </c>
      <c r="BJ544" s="18" t="s">
        <v>79</v>
      </c>
      <c r="BK544" s="192">
        <f>ROUND(I544*H544,2)</f>
        <v>0</v>
      </c>
      <c r="BL544" s="18" t="s">
        <v>146</v>
      </c>
      <c r="BM544" s="191" t="s">
        <v>826</v>
      </c>
    </row>
    <row r="545" spans="1:65" s="13" customFormat="1">
      <c r="B545" s="193"/>
      <c r="C545" s="194"/>
      <c r="D545" s="195" t="s">
        <v>147</v>
      </c>
      <c r="E545" s="196" t="s">
        <v>1</v>
      </c>
      <c r="F545" s="197" t="s">
        <v>812</v>
      </c>
      <c r="G545" s="194"/>
      <c r="H545" s="196" t="s">
        <v>1</v>
      </c>
      <c r="I545" s="194"/>
      <c r="J545" s="194"/>
      <c r="K545" s="194"/>
      <c r="L545" s="198"/>
      <c r="M545" s="199"/>
      <c r="N545" s="200"/>
      <c r="O545" s="200"/>
      <c r="P545" s="200"/>
      <c r="Q545" s="200"/>
      <c r="R545" s="200"/>
      <c r="S545" s="200"/>
      <c r="T545" s="201"/>
      <c r="AT545" s="202" t="s">
        <v>147</v>
      </c>
      <c r="AU545" s="202" t="s">
        <v>81</v>
      </c>
      <c r="AV545" s="13" t="s">
        <v>79</v>
      </c>
      <c r="AW545" s="13" t="s">
        <v>26</v>
      </c>
      <c r="AX545" s="13" t="s">
        <v>71</v>
      </c>
      <c r="AY545" s="202" t="s">
        <v>141</v>
      </c>
    </row>
    <row r="546" spans="1:65" s="13" customFormat="1">
      <c r="B546" s="193"/>
      <c r="C546" s="194"/>
      <c r="D546" s="195" t="s">
        <v>147</v>
      </c>
      <c r="E546" s="196" t="s">
        <v>1</v>
      </c>
      <c r="F546" s="197" t="s">
        <v>827</v>
      </c>
      <c r="G546" s="194"/>
      <c r="H546" s="196" t="s">
        <v>1</v>
      </c>
      <c r="I546" s="194"/>
      <c r="J546" s="194"/>
      <c r="K546" s="194"/>
      <c r="L546" s="198"/>
      <c r="M546" s="199"/>
      <c r="N546" s="200"/>
      <c r="O546" s="200"/>
      <c r="P546" s="200"/>
      <c r="Q546" s="200"/>
      <c r="R546" s="200"/>
      <c r="S546" s="200"/>
      <c r="T546" s="201"/>
      <c r="AT546" s="202" t="s">
        <v>147</v>
      </c>
      <c r="AU546" s="202" t="s">
        <v>81</v>
      </c>
      <c r="AV546" s="13" t="s">
        <v>79</v>
      </c>
      <c r="AW546" s="13" t="s">
        <v>26</v>
      </c>
      <c r="AX546" s="13" t="s">
        <v>71</v>
      </c>
      <c r="AY546" s="202" t="s">
        <v>141</v>
      </c>
    </row>
    <row r="547" spans="1:65" s="14" customFormat="1">
      <c r="B547" s="203"/>
      <c r="C547" s="204"/>
      <c r="D547" s="195" t="s">
        <v>147</v>
      </c>
      <c r="E547" s="205" t="s">
        <v>1</v>
      </c>
      <c r="F547" s="206" t="s">
        <v>79</v>
      </c>
      <c r="G547" s="204"/>
      <c r="H547" s="207">
        <v>1</v>
      </c>
      <c r="I547" s="204"/>
      <c r="J547" s="204"/>
      <c r="K547" s="204"/>
      <c r="L547" s="208"/>
      <c r="M547" s="209"/>
      <c r="N547" s="210"/>
      <c r="O547" s="210"/>
      <c r="P547" s="210"/>
      <c r="Q547" s="210"/>
      <c r="R547" s="210"/>
      <c r="S547" s="210"/>
      <c r="T547" s="211"/>
      <c r="AT547" s="212" t="s">
        <v>147</v>
      </c>
      <c r="AU547" s="212" t="s">
        <v>81</v>
      </c>
      <c r="AV547" s="14" t="s">
        <v>81</v>
      </c>
      <c r="AW547" s="14" t="s">
        <v>26</v>
      </c>
      <c r="AX547" s="14" t="s">
        <v>79</v>
      </c>
      <c r="AY547" s="212" t="s">
        <v>141</v>
      </c>
    </row>
    <row r="548" spans="1:65" s="2" customFormat="1" ht="21.75" customHeight="1">
      <c r="A548" s="32"/>
      <c r="B548" s="33"/>
      <c r="C548" s="229" t="s">
        <v>828</v>
      </c>
      <c r="D548" s="229" t="s">
        <v>272</v>
      </c>
      <c r="E548" s="230" t="s">
        <v>829</v>
      </c>
      <c r="F548" s="231" t="s">
        <v>830</v>
      </c>
      <c r="G548" s="232" t="s">
        <v>221</v>
      </c>
      <c r="H548" s="233">
        <v>1</v>
      </c>
      <c r="I548" s="262"/>
      <c r="J548" s="234">
        <f>ROUND(I548*H548,2)</f>
        <v>0</v>
      </c>
      <c r="K548" s="231" t="s">
        <v>239</v>
      </c>
      <c r="L548" s="235"/>
      <c r="M548" s="236" t="s">
        <v>1</v>
      </c>
      <c r="N548" s="237" t="s">
        <v>36</v>
      </c>
      <c r="O548" s="189">
        <v>0</v>
      </c>
      <c r="P548" s="189">
        <f>O548*H548</f>
        <v>0</v>
      </c>
      <c r="Q548" s="189">
        <v>2.8469999999999999E-2</v>
      </c>
      <c r="R548" s="189">
        <f>Q548*H548</f>
        <v>2.8469999999999999E-2</v>
      </c>
      <c r="S548" s="189">
        <v>0</v>
      </c>
      <c r="T548" s="190">
        <f>S548*H548</f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91" t="s">
        <v>159</v>
      </c>
      <c r="AT548" s="191" t="s">
        <v>272</v>
      </c>
      <c r="AU548" s="191" t="s">
        <v>81</v>
      </c>
      <c r="AY548" s="18" t="s">
        <v>141</v>
      </c>
      <c r="BE548" s="192">
        <f>IF(N548="základní",J548,0)</f>
        <v>0</v>
      </c>
      <c r="BF548" s="192">
        <f>IF(N548="snížená",J548,0)</f>
        <v>0</v>
      </c>
      <c r="BG548" s="192">
        <f>IF(N548="zákl. přenesená",J548,0)</f>
        <v>0</v>
      </c>
      <c r="BH548" s="192">
        <f>IF(N548="sníž. přenesená",J548,0)</f>
        <v>0</v>
      </c>
      <c r="BI548" s="192">
        <f>IF(N548="nulová",J548,0)</f>
        <v>0</v>
      </c>
      <c r="BJ548" s="18" t="s">
        <v>79</v>
      </c>
      <c r="BK548" s="192">
        <f>ROUND(I548*H548,2)</f>
        <v>0</v>
      </c>
      <c r="BL548" s="18" t="s">
        <v>146</v>
      </c>
      <c r="BM548" s="191" t="s">
        <v>831</v>
      </c>
    </row>
    <row r="549" spans="1:65" s="12" customFormat="1" ht="22.9" customHeight="1">
      <c r="B549" s="168"/>
      <c r="C549" s="169"/>
      <c r="D549" s="170" t="s">
        <v>70</v>
      </c>
      <c r="E549" s="213" t="s">
        <v>184</v>
      </c>
      <c r="F549" s="213" t="s">
        <v>267</v>
      </c>
      <c r="G549" s="169"/>
      <c r="H549" s="169"/>
      <c r="I549" s="169"/>
      <c r="J549" s="214">
        <f>BK549</f>
        <v>0</v>
      </c>
      <c r="K549" s="169"/>
      <c r="L549" s="173"/>
      <c r="M549" s="174"/>
      <c r="N549" s="175"/>
      <c r="O549" s="175"/>
      <c r="P549" s="176">
        <f>SUM(P550:P645)</f>
        <v>1382.3107379999994</v>
      </c>
      <c r="Q549" s="175"/>
      <c r="R549" s="176">
        <f>SUM(R550:R645)</f>
        <v>0.44861699999999999</v>
      </c>
      <c r="S549" s="175"/>
      <c r="T549" s="177">
        <f>SUM(T550:T645)</f>
        <v>269.6392800000001</v>
      </c>
      <c r="AR549" s="178" t="s">
        <v>79</v>
      </c>
      <c r="AT549" s="179" t="s">
        <v>70</v>
      </c>
      <c r="AU549" s="179" t="s">
        <v>79</v>
      </c>
      <c r="AY549" s="178" t="s">
        <v>141</v>
      </c>
      <c r="BK549" s="180">
        <f>SUM(BK550:BK645)</f>
        <v>0</v>
      </c>
    </row>
    <row r="550" spans="1:65" s="2" customFormat="1" ht="33" customHeight="1">
      <c r="A550" s="32"/>
      <c r="B550" s="33"/>
      <c r="C550" s="181" t="s">
        <v>832</v>
      </c>
      <c r="D550" s="181" t="s">
        <v>142</v>
      </c>
      <c r="E550" s="182" t="s">
        <v>833</v>
      </c>
      <c r="F550" s="183" t="s">
        <v>834</v>
      </c>
      <c r="G550" s="184" t="s">
        <v>249</v>
      </c>
      <c r="H550" s="185">
        <v>945</v>
      </c>
      <c r="I550" s="257"/>
      <c r="J550" s="186">
        <f>ROUND(I550*H550,2)</f>
        <v>0</v>
      </c>
      <c r="K550" s="183" t="s">
        <v>239</v>
      </c>
      <c r="L550" s="37"/>
      <c r="M550" s="187" t="s">
        <v>1</v>
      </c>
      <c r="N550" s="188" t="s">
        <v>36</v>
      </c>
      <c r="O550" s="189">
        <v>0.11</v>
      </c>
      <c r="P550" s="189">
        <f>O550*H550</f>
        <v>103.95</v>
      </c>
      <c r="Q550" s="189">
        <v>0</v>
      </c>
      <c r="R550" s="189">
        <f>Q550*H550</f>
        <v>0</v>
      </c>
      <c r="S550" s="189">
        <v>0</v>
      </c>
      <c r="T550" s="190">
        <f>S550*H550</f>
        <v>0</v>
      </c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191" t="s">
        <v>146</v>
      </c>
      <c r="AT550" s="191" t="s">
        <v>142</v>
      </c>
      <c r="AU550" s="191" t="s">
        <v>81</v>
      </c>
      <c r="AY550" s="18" t="s">
        <v>141</v>
      </c>
      <c r="BE550" s="192">
        <f>IF(N550="základní",J550,0)</f>
        <v>0</v>
      </c>
      <c r="BF550" s="192">
        <f>IF(N550="snížená",J550,0)</f>
        <v>0</v>
      </c>
      <c r="BG550" s="192">
        <f>IF(N550="zákl. přenesená",J550,0)</f>
        <v>0</v>
      </c>
      <c r="BH550" s="192">
        <f>IF(N550="sníž. přenesená",J550,0)</f>
        <v>0</v>
      </c>
      <c r="BI550" s="192">
        <f>IF(N550="nulová",J550,0)</f>
        <v>0</v>
      </c>
      <c r="BJ550" s="18" t="s">
        <v>79</v>
      </c>
      <c r="BK550" s="192">
        <f>ROUND(I550*H550,2)</f>
        <v>0</v>
      </c>
      <c r="BL550" s="18" t="s">
        <v>146</v>
      </c>
      <c r="BM550" s="191" t="s">
        <v>835</v>
      </c>
    </row>
    <row r="551" spans="1:65" s="13" customFormat="1">
      <c r="B551" s="193"/>
      <c r="C551" s="194"/>
      <c r="D551" s="195" t="s">
        <v>147</v>
      </c>
      <c r="E551" s="196" t="s">
        <v>1</v>
      </c>
      <c r="F551" s="197" t="s">
        <v>617</v>
      </c>
      <c r="G551" s="194"/>
      <c r="H551" s="196" t="s">
        <v>1</v>
      </c>
      <c r="I551" s="194"/>
      <c r="J551" s="194"/>
      <c r="K551" s="194"/>
      <c r="L551" s="198"/>
      <c r="M551" s="199"/>
      <c r="N551" s="200"/>
      <c r="O551" s="200"/>
      <c r="P551" s="200"/>
      <c r="Q551" s="200"/>
      <c r="R551" s="200"/>
      <c r="S551" s="200"/>
      <c r="T551" s="201"/>
      <c r="AT551" s="202" t="s">
        <v>147</v>
      </c>
      <c r="AU551" s="202" t="s">
        <v>81</v>
      </c>
      <c r="AV551" s="13" t="s">
        <v>79</v>
      </c>
      <c r="AW551" s="13" t="s">
        <v>26</v>
      </c>
      <c r="AX551" s="13" t="s">
        <v>71</v>
      </c>
      <c r="AY551" s="202" t="s">
        <v>141</v>
      </c>
    </row>
    <row r="552" spans="1:65" s="14" customFormat="1">
      <c r="B552" s="203"/>
      <c r="C552" s="204"/>
      <c r="D552" s="195" t="s">
        <v>147</v>
      </c>
      <c r="E552" s="205" t="s">
        <v>1</v>
      </c>
      <c r="F552" s="206" t="s">
        <v>836</v>
      </c>
      <c r="G552" s="204"/>
      <c r="H552" s="207">
        <v>350</v>
      </c>
      <c r="I552" s="204"/>
      <c r="J552" s="204"/>
      <c r="K552" s="204"/>
      <c r="L552" s="208"/>
      <c r="M552" s="209"/>
      <c r="N552" s="210"/>
      <c r="O552" s="210"/>
      <c r="P552" s="210"/>
      <c r="Q552" s="210"/>
      <c r="R552" s="210"/>
      <c r="S552" s="210"/>
      <c r="T552" s="211"/>
      <c r="AT552" s="212" t="s">
        <v>147</v>
      </c>
      <c r="AU552" s="212" t="s">
        <v>81</v>
      </c>
      <c r="AV552" s="14" t="s">
        <v>81</v>
      </c>
      <c r="AW552" s="14" t="s">
        <v>26</v>
      </c>
      <c r="AX552" s="14" t="s">
        <v>71</v>
      </c>
      <c r="AY552" s="212" t="s">
        <v>141</v>
      </c>
    </row>
    <row r="553" spans="1:65" s="13" customFormat="1">
      <c r="B553" s="193"/>
      <c r="C553" s="194"/>
      <c r="D553" s="195" t="s">
        <v>147</v>
      </c>
      <c r="E553" s="196" t="s">
        <v>1</v>
      </c>
      <c r="F553" s="197" t="s">
        <v>619</v>
      </c>
      <c r="G553" s="194"/>
      <c r="H553" s="196" t="s">
        <v>1</v>
      </c>
      <c r="I553" s="194"/>
      <c r="J553" s="194"/>
      <c r="K553" s="194"/>
      <c r="L553" s="198"/>
      <c r="M553" s="199"/>
      <c r="N553" s="200"/>
      <c r="O553" s="200"/>
      <c r="P553" s="200"/>
      <c r="Q553" s="200"/>
      <c r="R553" s="200"/>
      <c r="S553" s="200"/>
      <c r="T553" s="201"/>
      <c r="AT553" s="202" t="s">
        <v>147</v>
      </c>
      <c r="AU553" s="202" t="s">
        <v>81</v>
      </c>
      <c r="AV553" s="13" t="s">
        <v>79</v>
      </c>
      <c r="AW553" s="13" t="s">
        <v>26</v>
      </c>
      <c r="AX553" s="13" t="s">
        <v>71</v>
      </c>
      <c r="AY553" s="202" t="s">
        <v>141</v>
      </c>
    </row>
    <row r="554" spans="1:65" s="14" customFormat="1">
      <c r="B554" s="203"/>
      <c r="C554" s="204"/>
      <c r="D554" s="195" t="s">
        <v>147</v>
      </c>
      <c r="E554" s="205" t="s">
        <v>1</v>
      </c>
      <c r="F554" s="206" t="s">
        <v>836</v>
      </c>
      <c r="G554" s="204"/>
      <c r="H554" s="207">
        <v>350</v>
      </c>
      <c r="I554" s="204"/>
      <c r="J554" s="204"/>
      <c r="K554" s="204"/>
      <c r="L554" s="208"/>
      <c r="M554" s="209"/>
      <c r="N554" s="210"/>
      <c r="O554" s="210"/>
      <c r="P554" s="210"/>
      <c r="Q554" s="210"/>
      <c r="R554" s="210"/>
      <c r="S554" s="210"/>
      <c r="T554" s="211"/>
      <c r="AT554" s="212" t="s">
        <v>147</v>
      </c>
      <c r="AU554" s="212" t="s">
        <v>81</v>
      </c>
      <c r="AV554" s="14" t="s">
        <v>81</v>
      </c>
      <c r="AW554" s="14" t="s">
        <v>26</v>
      </c>
      <c r="AX554" s="14" t="s">
        <v>71</v>
      </c>
      <c r="AY554" s="212" t="s">
        <v>141</v>
      </c>
    </row>
    <row r="555" spans="1:65" s="13" customFormat="1">
      <c r="B555" s="193"/>
      <c r="C555" s="194"/>
      <c r="D555" s="195" t="s">
        <v>147</v>
      </c>
      <c r="E555" s="196" t="s">
        <v>1</v>
      </c>
      <c r="F555" s="197" t="s">
        <v>621</v>
      </c>
      <c r="G555" s="194"/>
      <c r="H555" s="196" t="s">
        <v>1</v>
      </c>
      <c r="I555" s="194"/>
      <c r="J555" s="194"/>
      <c r="K555" s="194"/>
      <c r="L555" s="198"/>
      <c r="M555" s="199"/>
      <c r="N555" s="200"/>
      <c r="O555" s="200"/>
      <c r="P555" s="200"/>
      <c r="Q555" s="200"/>
      <c r="R555" s="200"/>
      <c r="S555" s="200"/>
      <c r="T555" s="201"/>
      <c r="AT555" s="202" t="s">
        <v>147</v>
      </c>
      <c r="AU555" s="202" t="s">
        <v>81</v>
      </c>
      <c r="AV555" s="13" t="s">
        <v>79</v>
      </c>
      <c r="AW555" s="13" t="s">
        <v>26</v>
      </c>
      <c r="AX555" s="13" t="s">
        <v>71</v>
      </c>
      <c r="AY555" s="202" t="s">
        <v>141</v>
      </c>
    </row>
    <row r="556" spans="1:65" s="14" customFormat="1">
      <c r="B556" s="203"/>
      <c r="C556" s="204"/>
      <c r="D556" s="195" t="s">
        <v>147</v>
      </c>
      <c r="E556" s="205" t="s">
        <v>1</v>
      </c>
      <c r="F556" s="206" t="s">
        <v>837</v>
      </c>
      <c r="G556" s="204"/>
      <c r="H556" s="207">
        <v>125</v>
      </c>
      <c r="I556" s="204"/>
      <c r="J556" s="204"/>
      <c r="K556" s="204"/>
      <c r="L556" s="208"/>
      <c r="M556" s="209"/>
      <c r="N556" s="210"/>
      <c r="O556" s="210"/>
      <c r="P556" s="210"/>
      <c r="Q556" s="210"/>
      <c r="R556" s="210"/>
      <c r="S556" s="210"/>
      <c r="T556" s="211"/>
      <c r="AT556" s="212" t="s">
        <v>147</v>
      </c>
      <c r="AU556" s="212" t="s">
        <v>81</v>
      </c>
      <c r="AV556" s="14" t="s">
        <v>81</v>
      </c>
      <c r="AW556" s="14" t="s">
        <v>26</v>
      </c>
      <c r="AX556" s="14" t="s">
        <v>71</v>
      </c>
      <c r="AY556" s="212" t="s">
        <v>141</v>
      </c>
    </row>
    <row r="557" spans="1:65" s="13" customFormat="1">
      <c r="B557" s="193"/>
      <c r="C557" s="194"/>
      <c r="D557" s="195" t="s">
        <v>147</v>
      </c>
      <c r="E557" s="196" t="s">
        <v>1</v>
      </c>
      <c r="F557" s="197" t="s">
        <v>623</v>
      </c>
      <c r="G557" s="194"/>
      <c r="H557" s="196" t="s">
        <v>1</v>
      </c>
      <c r="I557" s="194"/>
      <c r="J557" s="194"/>
      <c r="K557" s="194"/>
      <c r="L557" s="198"/>
      <c r="M557" s="199"/>
      <c r="N557" s="200"/>
      <c r="O557" s="200"/>
      <c r="P557" s="200"/>
      <c r="Q557" s="200"/>
      <c r="R557" s="200"/>
      <c r="S557" s="200"/>
      <c r="T557" s="201"/>
      <c r="AT557" s="202" t="s">
        <v>147</v>
      </c>
      <c r="AU557" s="202" t="s">
        <v>81</v>
      </c>
      <c r="AV557" s="13" t="s">
        <v>79</v>
      </c>
      <c r="AW557" s="13" t="s">
        <v>26</v>
      </c>
      <c r="AX557" s="13" t="s">
        <v>71</v>
      </c>
      <c r="AY557" s="202" t="s">
        <v>141</v>
      </c>
    </row>
    <row r="558" spans="1:65" s="14" customFormat="1">
      <c r="B558" s="203"/>
      <c r="C558" s="204"/>
      <c r="D558" s="195" t="s">
        <v>147</v>
      </c>
      <c r="E558" s="205" t="s">
        <v>1</v>
      </c>
      <c r="F558" s="206" t="s">
        <v>838</v>
      </c>
      <c r="G558" s="204"/>
      <c r="H558" s="207">
        <v>120</v>
      </c>
      <c r="I558" s="204"/>
      <c r="J558" s="204"/>
      <c r="K558" s="204"/>
      <c r="L558" s="208"/>
      <c r="M558" s="209"/>
      <c r="N558" s="210"/>
      <c r="O558" s="210"/>
      <c r="P558" s="210"/>
      <c r="Q558" s="210"/>
      <c r="R558" s="210"/>
      <c r="S558" s="210"/>
      <c r="T558" s="211"/>
      <c r="AT558" s="212" t="s">
        <v>147</v>
      </c>
      <c r="AU558" s="212" t="s">
        <v>81</v>
      </c>
      <c r="AV558" s="14" t="s">
        <v>81</v>
      </c>
      <c r="AW558" s="14" t="s">
        <v>26</v>
      </c>
      <c r="AX558" s="14" t="s">
        <v>71</v>
      </c>
      <c r="AY558" s="212" t="s">
        <v>141</v>
      </c>
    </row>
    <row r="559" spans="1:65" s="15" customFormat="1">
      <c r="B559" s="219"/>
      <c r="C559" s="220"/>
      <c r="D559" s="195" t="s">
        <v>147</v>
      </c>
      <c r="E559" s="221" t="s">
        <v>1</v>
      </c>
      <c r="F559" s="222" t="s">
        <v>254</v>
      </c>
      <c r="G559" s="220"/>
      <c r="H559" s="223">
        <v>945</v>
      </c>
      <c r="I559" s="220"/>
      <c r="J559" s="220"/>
      <c r="K559" s="220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147</v>
      </c>
      <c r="AU559" s="228" t="s">
        <v>81</v>
      </c>
      <c r="AV559" s="15" t="s">
        <v>146</v>
      </c>
      <c r="AW559" s="15" t="s">
        <v>26</v>
      </c>
      <c r="AX559" s="15" t="s">
        <v>79</v>
      </c>
      <c r="AY559" s="228" t="s">
        <v>141</v>
      </c>
    </row>
    <row r="560" spans="1:65" s="2" customFormat="1" ht="33" customHeight="1">
      <c r="A560" s="32"/>
      <c r="B560" s="33"/>
      <c r="C560" s="181" t="s">
        <v>839</v>
      </c>
      <c r="D560" s="181" t="s">
        <v>142</v>
      </c>
      <c r="E560" s="182" t="s">
        <v>840</v>
      </c>
      <c r="F560" s="183" t="s">
        <v>841</v>
      </c>
      <c r="G560" s="184" t="s">
        <v>249</v>
      </c>
      <c r="H560" s="185">
        <v>860.1</v>
      </c>
      <c r="I560" s="257"/>
      <c r="J560" s="186">
        <f>ROUND(I560*H560,2)</f>
        <v>0</v>
      </c>
      <c r="K560" s="183" t="s">
        <v>239</v>
      </c>
      <c r="L560" s="37"/>
      <c r="M560" s="187" t="s">
        <v>1</v>
      </c>
      <c r="N560" s="188" t="s">
        <v>36</v>
      </c>
      <c r="O560" s="189">
        <v>0.105</v>
      </c>
      <c r="P560" s="189">
        <f>O560*H560</f>
        <v>90.310500000000005</v>
      </c>
      <c r="Q560" s="189">
        <v>1.2999999999999999E-4</v>
      </c>
      <c r="R560" s="189">
        <f>Q560*H560</f>
        <v>0.111813</v>
      </c>
      <c r="S560" s="189">
        <v>0</v>
      </c>
      <c r="T560" s="190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91" t="s">
        <v>146</v>
      </c>
      <c r="AT560" s="191" t="s">
        <v>142</v>
      </c>
      <c r="AU560" s="191" t="s">
        <v>81</v>
      </c>
      <c r="AY560" s="18" t="s">
        <v>141</v>
      </c>
      <c r="BE560" s="192">
        <f>IF(N560="základní",J560,0)</f>
        <v>0</v>
      </c>
      <c r="BF560" s="192">
        <f>IF(N560="snížená",J560,0)</f>
        <v>0</v>
      </c>
      <c r="BG560" s="192">
        <f>IF(N560="zákl. přenesená",J560,0)</f>
        <v>0</v>
      </c>
      <c r="BH560" s="192">
        <f>IF(N560="sníž. přenesená",J560,0)</f>
        <v>0</v>
      </c>
      <c r="BI560" s="192">
        <f>IF(N560="nulová",J560,0)</f>
        <v>0</v>
      </c>
      <c r="BJ560" s="18" t="s">
        <v>79</v>
      </c>
      <c r="BK560" s="192">
        <f>ROUND(I560*H560,2)</f>
        <v>0</v>
      </c>
      <c r="BL560" s="18" t="s">
        <v>146</v>
      </c>
      <c r="BM560" s="191" t="s">
        <v>842</v>
      </c>
    </row>
    <row r="561" spans="1:65" s="2" customFormat="1" ht="21.75" customHeight="1">
      <c r="A561" s="32"/>
      <c r="B561" s="33"/>
      <c r="C561" s="181" t="s">
        <v>843</v>
      </c>
      <c r="D561" s="181" t="s">
        <v>142</v>
      </c>
      <c r="E561" s="182" t="s">
        <v>844</v>
      </c>
      <c r="F561" s="183" t="s">
        <v>845</v>
      </c>
      <c r="G561" s="184" t="s">
        <v>249</v>
      </c>
      <c r="H561" s="185">
        <v>860.1</v>
      </c>
      <c r="I561" s="257"/>
      <c r="J561" s="186">
        <f>ROUND(I561*H561,2)</f>
        <v>0</v>
      </c>
      <c r="K561" s="183" t="s">
        <v>239</v>
      </c>
      <c r="L561" s="37"/>
      <c r="M561" s="187" t="s">
        <v>1</v>
      </c>
      <c r="N561" s="188" t="s">
        <v>36</v>
      </c>
      <c r="O561" s="189">
        <v>0.308</v>
      </c>
      <c r="P561" s="189">
        <f>O561*H561</f>
        <v>264.91079999999999</v>
      </c>
      <c r="Q561" s="189">
        <v>4.0000000000000003E-5</v>
      </c>
      <c r="R561" s="189">
        <f>Q561*H561</f>
        <v>3.4404000000000004E-2</v>
      </c>
      <c r="S561" s="189">
        <v>0</v>
      </c>
      <c r="T561" s="190">
        <f>S561*H561</f>
        <v>0</v>
      </c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91" t="s">
        <v>146</v>
      </c>
      <c r="AT561" s="191" t="s">
        <v>142</v>
      </c>
      <c r="AU561" s="191" t="s">
        <v>81</v>
      </c>
      <c r="AY561" s="18" t="s">
        <v>141</v>
      </c>
      <c r="BE561" s="192">
        <f>IF(N561="základní",J561,0)</f>
        <v>0</v>
      </c>
      <c r="BF561" s="192">
        <f>IF(N561="snížená",J561,0)</f>
        <v>0</v>
      </c>
      <c r="BG561" s="192">
        <f>IF(N561="zákl. přenesená",J561,0)</f>
        <v>0</v>
      </c>
      <c r="BH561" s="192">
        <f>IF(N561="sníž. přenesená",J561,0)</f>
        <v>0</v>
      </c>
      <c r="BI561" s="192">
        <f>IF(N561="nulová",J561,0)</f>
        <v>0</v>
      </c>
      <c r="BJ561" s="18" t="s">
        <v>79</v>
      </c>
      <c r="BK561" s="192">
        <f>ROUND(I561*H561,2)</f>
        <v>0</v>
      </c>
      <c r="BL561" s="18" t="s">
        <v>146</v>
      </c>
      <c r="BM561" s="191" t="s">
        <v>846</v>
      </c>
    </row>
    <row r="562" spans="1:65" s="13" customFormat="1">
      <c r="B562" s="193"/>
      <c r="C562" s="194"/>
      <c r="D562" s="195" t="s">
        <v>147</v>
      </c>
      <c r="E562" s="196" t="s">
        <v>1</v>
      </c>
      <c r="F562" s="197" t="s">
        <v>560</v>
      </c>
      <c r="G562" s="194"/>
      <c r="H562" s="196" t="s">
        <v>1</v>
      </c>
      <c r="I562" s="194"/>
      <c r="J562" s="194"/>
      <c r="K562" s="194"/>
      <c r="L562" s="198"/>
      <c r="M562" s="199"/>
      <c r="N562" s="200"/>
      <c r="O562" s="200"/>
      <c r="P562" s="200"/>
      <c r="Q562" s="200"/>
      <c r="R562" s="200"/>
      <c r="S562" s="200"/>
      <c r="T562" s="201"/>
      <c r="AT562" s="202" t="s">
        <v>147</v>
      </c>
      <c r="AU562" s="202" t="s">
        <v>81</v>
      </c>
      <c r="AV562" s="13" t="s">
        <v>79</v>
      </c>
      <c r="AW562" s="13" t="s">
        <v>26</v>
      </c>
      <c r="AX562" s="13" t="s">
        <v>71</v>
      </c>
      <c r="AY562" s="202" t="s">
        <v>141</v>
      </c>
    </row>
    <row r="563" spans="1:65" s="14" customFormat="1" ht="22.5">
      <c r="B563" s="203"/>
      <c r="C563" s="204"/>
      <c r="D563" s="195" t="s">
        <v>147</v>
      </c>
      <c r="E563" s="205" t="s">
        <v>1</v>
      </c>
      <c r="F563" s="206" t="s">
        <v>847</v>
      </c>
      <c r="G563" s="204"/>
      <c r="H563" s="207">
        <v>441.5</v>
      </c>
      <c r="I563" s="204"/>
      <c r="J563" s="204"/>
      <c r="K563" s="204"/>
      <c r="L563" s="208"/>
      <c r="M563" s="209"/>
      <c r="N563" s="210"/>
      <c r="O563" s="210"/>
      <c r="P563" s="210"/>
      <c r="Q563" s="210"/>
      <c r="R563" s="210"/>
      <c r="S563" s="210"/>
      <c r="T563" s="211"/>
      <c r="AT563" s="212" t="s">
        <v>147</v>
      </c>
      <c r="AU563" s="212" t="s">
        <v>81</v>
      </c>
      <c r="AV563" s="14" t="s">
        <v>81</v>
      </c>
      <c r="AW563" s="14" t="s">
        <v>26</v>
      </c>
      <c r="AX563" s="14" t="s">
        <v>71</v>
      </c>
      <c r="AY563" s="212" t="s">
        <v>141</v>
      </c>
    </row>
    <row r="564" spans="1:65" s="13" customFormat="1">
      <c r="B564" s="193"/>
      <c r="C564" s="194"/>
      <c r="D564" s="195" t="s">
        <v>147</v>
      </c>
      <c r="E564" s="196" t="s">
        <v>1</v>
      </c>
      <c r="F564" s="197" t="s">
        <v>848</v>
      </c>
      <c r="G564" s="194"/>
      <c r="H564" s="196" t="s">
        <v>1</v>
      </c>
      <c r="I564" s="194"/>
      <c r="J564" s="194"/>
      <c r="K564" s="194"/>
      <c r="L564" s="198"/>
      <c r="M564" s="199"/>
      <c r="N564" s="200"/>
      <c r="O564" s="200"/>
      <c r="P564" s="200"/>
      <c r="Q564" s="200"/>
      <c r="R564" s="200"/>
      <c r="S564" s="200"/>
      <c r="T564" s="201"/>
      <c r="AT564" s="202" t="s">
        <v>147</v>
      </c>
      <c r="AU564" s="202" t="s">
        <v>81</v>
      </c>
      <c r="AV564" s="13" t="s">
        <v>79</v>
      </c>
      <c r="AW564" s="13" t="s">
        <v>26</v>
      </c>
      <c r="AX564" s="13" t="s">
        <v>71</v>
      </c>
      <c r="AY564" s="202" t="s">
        <v>141</v>
      </c>
    </row>
    <row r="565" spans="1:65" s="14" customFormat="1" ht="22.5">
      <c r="B565" s="203"/>
      <c r="C565" s="204"/>
      <c r="D565" s="195" t="s">
        <v>147</v>
      </c>
      <c r="E565" s="205" t="s">
        <v>1</v>
      </c>
      <c r="F565" s="206" t="s">
        <v>849</v>
      </c>
      <c r="G565" s="204"/>
      <c r="H565" s="207">
        <v>418.6</v>
      </c>
      <c r="I565" s="204"/>
      <c r="J565" s="204"/>
      <c r="K565" s="204"/>
      <c r="L565" s="208"/>
      <c r="M565" s="209"/>
      <c r="N565" s="210"/>
      <c r="O565" s="210"/>
      <c r="P565" s="210"/>
      <c r="Q565" s="210"/>
      <c r="R565" s="210"/>
      <c r="S565" s="210"/>
      <c r="T565" s="211"/>
      <c r="AT565" s="212" t="s">
        <v>147</v>
      </c>
      <c r="AU565" s="212" t="s">
        <v>81</v>
      </c>
      <c r="AV565" s="14" t="s">
        <v>81</v>
      </c>
      <c r="AW565" s="14" t="s">
        <v>26</v>
      </c>
      <c r="AX565" s="14" t="s">
        <v>71</v>
      </c>
      <c r="AY565" s="212" t="s">
        <v>141</v>
      </c>
    </row>
    <row r="566" spans="1:65" s="15" customFormat="1">
      <c r="B566" s="219"/>
      <c r="C566" s="220"/>
      <c r="D566" s="195" t="s">
        <v>147</v>
      </c>
      <c r="E566" s="221" t="s">
        <v>1</v>
      </c>
      <c r="F566" s="222" t="s">
        <v>254</v>
      </c>
      <c r="G566" s="220"/>
      <c r="H566" s="223">
        <v>860.1</v>
      </c>
      <c r="I566" s="220"/>
      <c r="J566" s="220"/>
      <c r="K566" s="220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147</v>
      </c>
      <c r="AU566" s="228" t="s">
        <v>81</v>
      </c>
      <c r="AV566" s="15" t="s">
        <v>146</v>
      </c>
      <c r="AW566" s="15" t="s">
        <v>26</v>
      </c>
      <c r="AX566" s="15" t="s">
        <v>79</v>
      </c>
      <c r="AY566" s="228" t="s">
        <v>141</v>
      </c>
    </row>
    <row r="567" spans="1:65" s="2" customFormat="1" ht="16.5" customHeight="1">
      <c r="A567" s="32"/>
      <c r="B567" s="33"/>
      <c r="C567" s="181" t="s">
        <v>850</v>
      </c>
      <c r="D567" s="181" t="s">
        <v>142</v>
      </c>
      <c r="E567" s="182" t="s">
        <v>851</v>
      </c>
      <c r="F567" s="183" t="s">
        <v>852</v>
      </c>
      <c r="G567" s="184" t="s">
        <v>221</v>
      </c>
      <c r="H567" s="185">
        <v>378</v>
      </c>
      <c r="I567" s="257"/>
      <c r="J567" s="186">
        <f>ROUND(I567*H567,2)</f>
        <v>0</v>
      </c>
      <c r="K567" s="183" t="s">
        <v>239</v>
      </c>
      <c r="L567" s="37"/>
      <c r="M567" s="187" t="s">
        <v>1</v>
      </c>
      <c r="N567" s="188" t="s">
        <v>36</v>
      </c>
      <c r="O567" s="189">
        <v>7.0000000000000007E-2</v>
      </c>
      <c r="P567" s="189">
        <f>O567*H567</f>
        <v>26.46</v>
      </c>
      <c r="Q567" s="189">
        <v>8.0000000000000004E-4</v>
      </c>
      <c r="R567" s="189">
        <f>Q567*H567</f>
        <v>0.3024</v>
      </c>
      <c r="S567" s="189">
        <v>0</v>
      </c>
      <c r="T567" s="190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91" t="s">
        <v>146</v>
      </c>
      <c r="AT567" s="191" t="s">
        <v>142</v>
      </c>
      <c r="AU567" s="191" t="s">
        <v>81</v>
      </c>
      <c r="AY567" s="18" t="s">
        <v>141</v>
      </c>
      <c r="BE567" s="192">
        <f>IF(N567="základní",J567,0)</f>
        <v>0</v>
      </c>
      <c r="BF567" s="192">
        <f>IF(N567="snížená",J567,0)</f>
        <v>0</v>
      </c>
      <c r="BG567" s="192">
        <f>IF(N567="zákl. přenesená",J567,0)</f>
        <v>0</v>
      </c>
      <c r="BH567" s="192">
        <f>IF(N567="sníž. přenesená",J567,0)</f>
        <v>0</v>
      </c>
      <c r="BI567" s="192">
        <f>IF(N567="nulová",J567,0)</f>
        <v>0</v>
      </c>
      <c r="BJ567" s="18" t="s">
        <v>79</v>
      </c>
      <c r="BK567" s="192">
        <f>ROUND(I567*H567,2)</f>
        <v>0</v>
      </c>
      <c r="BL567" s="18" t="s">
        <v>146</v>
      </c>
      <c r="BM567" s="191" t="s">
        <v>853</v>
      </c>
    </row>
    <row r="568" spans="1:65" s="13" customFormat="1" ht="22.5">
      <c r="B568" s="193"/>
      <c r="C568" s="194"/>
      <c r="D568" s="195" t="s">
        <v>147</v>
      </c>
      <c r="E568" s="196" t="s">
        <v>1</v>
      </c>
      <c r="F568" s="197" t="s">
        <v>854</v>
      </c>
      <c r="G568" s="194"/>
      <c r="H568" s="196" t="s">
        <v>1</v>
      </c>
      <c r="I568" s="194"/>
      <c r="J568" s="194"/>
      <c r="K568" s="194"/>
      <c r="L568" s="198"/>
      <c r="M568" s="199"/>
      <c r="N568" s="200"/>
      <c r="O568" s="200"/>
      <c r="P568" s="200"/>
      <c r="Q568" s="200"/>
      <c r="R568" s="200"/>
      <c r="S568" s="200"/>
      <c r="T568" s="201"/>
      <c r="AT568" s="202" t="s">
        <v>147</v>
      </c>
      <c r="AU568" s="202" t="s">
        <v>81</v>
      </c>
      <c r="AV568" s="13" t="s">
        <v>79</v>
      </c>
      <c r="AW568" s="13" t="s">
        <v>26</v>
      </c>
      <c r="AX568" s="13" t="s">
        <v>71</v>
      </c>
      <c r="AY568" s="202" t="s">
        <v>141</v>
      </c>
    </row>
    <row r="569" spans="1:65" s="13" customFormat="1" ht="33.75">
      <c r="B569" s="193"/>
      <c r="C569" s="194"/>
      <c r="D569" s="195" t="s">
        <v>147</v>
      </c>
      <c r="E569" s="196" t="s">
        <v>1</v>
      </c>
      <c r="F569" s="197" t="s">
        <v>855</v>
      </c>
      <c r="G569" s="194"/>
      <c r="H569" s="196" t="s">
        <v>1</v>
      </c>
      <c r="I569" s="194"/>
      <c r="J569" s="194"/>
      <c r="K569" s="194"/>
      <c r="L569" s="198"/>
      <c r="M569" s="199"/>
      <c r="N569" s="200"/>
      <c r="O569" s="200"/>
      <c r="P569" s="200"/>
      <c r="Q569" s="200"/>
      <c r="R569" s="200"/>
      <c r="S569" s="200"/>
      <c r="T569" s="201"/>
      <c r="AT569" s="202" t="s">
        <v>147</v>
      </c>
      <c r="AU569" s="202" t="s">
        <v>81</v>
      </c>
      <c r="AV569" s="13" t="s">
        <v>79</v>
      </c>
      <c r="AW569" s="13" t="s">
        <v>26</v>
      </c>
      <c r="AX569" s="13" t="s">
        <v>71</v>
      </c>
      <c r="AY569" s="202" t="s">
        <v>141</v>
      </c>
    </row>
    <row r="570" spans="1:65" s="13" customFormat="1" ht="33.75">
      <c r="B570" s="193"/>
      <c r="C570" s="194"/>
      <c r="D570" s="195" t="s">
        <v>147</v>
      </c>
      <c r="E570" s="196" t="s">
        <v>1</v>
      </c>
      <c r="F570" s="197" t="s">
        <v>856</v>
      </c>
      <c r="G570" s="194"/>
      <c r="H570" s="196" t="s">
        <v>1</v>
      </c>
      <c r="I570" s="194"/>
      <c r="J570" s="194"/>
      <c r="K570" s="194"/>
      <c r="L570" s="198"/>
      <c r="M570" s="199"/>
      <c r="N570" s="200"/>
      <c r="O570" s="200"/>
      <c r="P570" s="200"/>
      <c r="Q570" s="200"/>
      <c r="R570" s="200"/>
      <c r="S570" s="200"/>
      <c r="T570" s="201"/>
      <c r="AT570" s="202" t="s">
        <v>147</v>
      </c>
      <c r="AU570" s="202" t="s">
        <v>81</v>
      </c>
      <c r="AV570" s="13" t="s">
        <v>79</v>
      </c>
      <c r="AW570" s="13" t="s">
        <v>26</v>
      </c>
      <c r="AX570" s="13" t="s">
        <v>71</v>
      </c>
      <c r="AY570" s="202" t="s">
        <v>141</v>
      </c>
    </row>
    <row r="571" spans="1:65" s="13" customFormat="1" ht="33.75">
      <c r="B571" s="193"/>
      <c r="C571" s="194"/>
      <c r="D571" s="195" t="s">
        <v>147</v>
      </c>
      <c r="E571" s="196" t="s">
        <v>1</v>
      </c>
      <c r="F571" s="197" t="s">
        <v>857</v>
      </c>
      <c r="G571" s="194"/>
      <c r="H571" s="196" t="s">
        <v>1</v>
      </c>
      <c r="I571" s="194"/>
      <c r="J571" s="194"/>
      <c r="K571" s="194"/>
      <c r="L571" s="198"/>
      <c r="M571" s="199"/>
      <c r="N571" s="200"/>
      <c r="O571" s="200"/>
      <c r="P571" s="200"/>
      <c r="Q571" s="200"/>
      <c r="R571" s="200"/>
      <c r="S571" s="200"/>
      <c r="T571" s="201"/>
      <c r="AT571" s="202" t="s">
        <v>147</v>
      </c>
      <c r="AU571" s="202" t="s">
        <v>81</v>
      </c>
      <c r="AV571" s="13" t="s">
        <v>79</v>
      </c>
      <c r="AW571" s="13" t="s">
        <v>26</v>
      </c>
      <c r="AX571" s="13" t="s">
        <v>71</v>
      </c>
      <c r="AY571" s="202" t="s">
        <v>141</v>
      </c>
    </row>
    <row r="572" spans="1:65" s="13" customFormat="1">
      <c r="B572" s="193"/>
      <c r="C572" s="194"/>
      <c r="D572" s="195" t="s">
        <v>147</v>
      </c>
      <c r="E572" s="196" t="s">
        <v>1</v>
      </c>
      <c r="F572" s="197" t="s">
        <v>858</v>
      </c>
      <c r="G572" s="194"/>
      <c r="H572" s="196" t="s">
        <v>1</v>
      </c>
      <c r="I572" s="194"/>
      <c r="J572" s="194"/>
      <c r="K572" s="194"/>
      <c r="L572" s="198"/>
      <c r="M572" s="199"/>
      <c r="N572" s="200"/>
      <c r="O572" s="200"/>
      <c r="P572" s="200"/>
      <c r="Q572" s="200"/>
      <c r="R572" s="200"/>
      <c r="S572" s="200"/>
      <c r="T572" s="201"/>
      <c r="AT572" s="202" t="s">
        <v>147</v>
      </c>
      <c r="AU572" s="202" t="s">
        <v>81</v>
      </c>
      <c r="AV572" s="13" t="s">
        <v>79</v>
      </c>
      <c r="AW572" s="13" t="s">
        <v>26</v>
      </c>
      <c r="AX572" s="13" t="s">
        <v>71</v>
      </c>
      <c r="AY572" s="202" t="s">
        <v>141</v>
      </c>
    </row>
    <row r="573" spans="1:65" s="14" customFormat="1">
      <c r="B573" s="203"/>
      <c r="C573" s="204"/>
      <c r="D573" s="195" t="s">
        <v>147</v>
      </c>
      <c r="E573" s="205" t="s">
        <v>1</v>
      </c>
      <c r="F573" s="206" t="s">
        <v>859</v>
      </c>
      <c r="G573" s="204"/>
      <c r="H573" s="207">
        <v>294</v>
      </c>
      <c r="I573" s="204"/>
      <c r="J573" s="204"/>
      <c r="K573" s="204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147</v>
      </c>
      <c r="AU573" s="212" t="s">
        <v>81</v>
      </c>
      <c r="AV573" s="14" t="s">
        <v>81</v>
      </c>
      <c r="AW573" s="14" t="s">
        <v>26</v>
      </c>
      <c r="AX573" s="14" t="s">
        <v>71</v>
      </c>
      <c r="AY573" s="212" t="s">
        <v>141</v>
      </c>
    </row>
    <row r="574" spans="1:65" s="13" customFormat="1">
      <c r="B574" s="193"/>
      <c r="C574" s="194"/>
      <c r="D574" s="195" t="s">
        <v>147</v>
      </c>
      <c r="E574" s="196" t="s">
        <v>1</v>
      </c>
      <c r="F574" s="197" t="s">
        <v>860</v>
      </c>
      <c r="G574" s="194"/>
      <c r="H574" s="196" t="s">
        <v>1</v>
      </c>
      <c r="I574" s="194"/>
      <c r="J574" s="194"/>
      <c r="K574" s="194"/>
      <c r="L574" s="198"/>
      <c r="M574" s="199"/>
      <c r="N574" s="200"/>
      <c r="O574" s="200"/>
      <c r="P574" s="200"/>
      <c r="Q574" s="200"/>
      <c r="R574" s="200"/>
      <c r="S574" s="200"/>
      <c r="T574" s="201"/>
      <c r="AT574" s="202" t="s">
        <v>147</v>
      </c>
      <c r="AU574" s="202" t="s">
        <v>81</v>
      </c>
      <c r="AV574" s="13" t="s">
        <v>79</v>
      </c>
      <c r="AW574" s="13" t="s">
        <v>26</v>
      </c>
      <c r="AX574" s="13" t="s">
        <v>71</v>
      </c>
      <c r="AY574" s="202" t="s">
        <v>141</v>
      </c>
    </row>
    <row r="575" spans="1:65" s="14" customFormat="1">
      <c r="B575" s="203"/>
      <c r="C575" s="204"/>
      <c r="D575" s="195" t="s">
        <v>147</v>
      </c>
      <c r="E575" s="205" t="s">
        <v>1</v>
      </c>
      <c r="F575" s="206" t="s">
        <v>861</v>
      </c>
      <c r="G575" s="204"/>
      <c r="H575" s="207">
        <v>84</v>
      </c>
      <c r="I575" s="204"/>
      <c r="J575" s="204"/>
      <c r="K575" s="204"/>
      <c r="L575" s="208"/>
      <c r="M575" s="209"/>
      <c r="N575" s="210"/>
      <c r="O575" s="210"/>
      <c r="P575" s="210"/>
      <c r="Q575" s="210"/>
      <c r="R575" s="210"/>
      <c r="S575" s="210"/>
      <c r="T575" s="211"/>
      <c r="AT575" s="212" t="s">
        <v>147</v>
      </c>
      <c r="AU575" s="212" t="s">
        <v>81</v>
      </c>
      <c r="AV575" s="14" t="s">
        <v>81</v>
      </c>
      <c r="AW575" s="14" t="s">
        <v>26</v>
      </c>
      <c r="AX575" s="14" t="s">
        <v>71</v>
      </c>
      <c r="AY575" s="212" t="s">
        <v>141</v>
      </c>
    </row>
    <row r="576" spans="1:65" s="15" customFormat="1">
      <c r="B576" s="219"/>
      <c r="C576" s="220"/>
      <c r="D576" s="195" t="s">
        <v>147</v>
      </c>
      <c r="E576" s="221" t="s">
        <v>1</v>
      </c>
      <c r="F576" s="222" t="s">
        <v>254</v>
      </c>
      <c r="G576" s="220"/>
      <c r="H576" s="223">
        <v>378</v>
      </c>
      <c r="I576" s="220"/>
      <c r="J576" s="220"/>
      <c r="K576" s="220"/>
      <c r="L576" s="224"/>
      <c r="M576" s="225"/>
      <c r="N576" s="226"/>
      <c r="O576" s="226"/>
      <c r="P576" s="226"/>
      <c r="Q576" s="226"/>
      <c r="R576" s="226"/>
      <c r="S576" s="226"/>
      <c r="T576" s="227"/>
      <c r="AT576" s="228" t="s">
        <v>147</v>
      </c>
      <c r="AU576" s="228" t="s">
        <v>81</v>
      </c>
      <c r="AV576" s="15" t="s">
        <v>146</v>
      </c>
      <c r="AW576" s="15" t="s">
        <v>26</v>
      </c>
      <c r="AX576" s="15" t="s">
        <v>79</v>
      </c>
      <c r="AY576" s="228" t="s">
        <v>141</v>
      </c>
    </row>
    <row r="577" spans="1:65" s="2" customFormat="1" ht="16.5" customHeight="1">
      <c r="A577" s="32"/>
      <c r="B577" s="33"/>
      <c r="C577" s="181" t="s">
        <v>862</v>
      </c>
      <c r="D577" s="181" t="s">
        <v>142</v>
      </c>
      <c r="E577" s="182" t="s">
        <v>863</v>
      </c>
      <c r="F577" s="183" t="s">
        <v>864</v>
      </c>
      <c r="G577" s="184" t="s">
        <v>221</v>
      </c>
      <c r="H577" s="185">
        <v>3</v>
      </c>
      <c r="I577" s="257"/>
      <c r="J577" s="186">
        <f>ROUND(I577*H577,2)</f>
        <v>0</v>
      </c>
      <c r="K577" s="183" t="s">
        <v>1</v>
      </c>
      <c r="L577" s="37"/>
      <c r="M577" s="187" t="s">
        <v>1</v>
      </c>
      <c r="N577" s="188" t="s">
        <v>36</v>
      </c>
      <c r="O577" s="189">
        <v>0</v>
      </c>
      <c r="P577" s="189">
        <f>O577*H577</f>
        <v>0</v>
      </c>
      <c r="Q577" s="189">
        <v>0</v>
      </c>
      <c r="R577" s="189">
        <f>Q577*H577</f>
        <v>0</v>
      </c>
      <c r="S577" s="189">
        <v>0</v>
      </c>
      <c r="T577" s="190">
        <f>S577*H577</f>
        <v>0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91" t="s">
        <v>146</v>
      </c>
      <c r="AT577" s="191" t="s">
        <v>142</v>
      </c>
      <c r="AU577" s="191" t="s">
        <v>81</v>
      </c>
      <c r="AY577" s="18" t="s">
        <v>141</v>
      </c>
      <c r="BE577" s="192">
        <f>IF(N577="základní",J577,0)</f>
        <v>0</v>
      </c>
      <c r="BF577" s="192">
        <f>IF(N577="snížená",J577,0)</f>
        <v>0</v>
      </c>
      <c r="BG577" s="192">
        <f>IF(N577="zákl. přenesená",J577,0)</f>
        <v>0</v>
      </c>
      <c r="BH577" s="192">
        <f>IF(N577="sníž. přenesená",J577,0)</f>
        <v>0</v>
      </c>
      <c r="BI577" s="192">
        <f>IF(N577="nulová",J577,0)</f>
        <v>0</v>
      </c>
      <c r="BJ577" s="18" t="s">
        <v>79</v>
      </c>
      <c r="BK577" s="192">
        <f>ROUND(I577*H577,2)</f>
        <v>0</v>
      </c>
      <c r="BL577" s="18" t="s">
        <v>146</v>
      </c>
      <c r="BM577" s="191" t="s">
        <v>865</v>
      </c>
    </row>
    <row r="578" spans="1:65" s="2" customFormat="1" ht="16.5" customHeight="1">
      <c r="A578" s="32"/>
      <c r="B578" s="33"/>
      <c r="C578" s="181" t="s">
        <v>866</v>
      </c>
      <c r="D578" s="181" t="s">
        <v>142</v>
      </c>
      <c r="E578" s="182" t="s">
        <v>867</v>
      </c>
      <c r="F578" s="183" t="s">
        <v>868</v>
      </c>
      <c r="G578" s="184" t="s">
        <v>313</v>
      </c>
      <c r="H578" s="185">
        <v>0.75600000000000001</v>
      </c>
      <c r="I578" s="257"/>
      <c r="J578" s="186">
        <f>ROUND(I578*H578,2)</f>
        <v>0</v>
      </c>
      <c r="K578" s="183" t="s">
        <v>239</v>
      </c>
      <c r="L578" s="37"/>
      <c r="M578" s="187" t="s">
        <v>1</v>
      </c>
      <c r="N578" s="188" t="s">
        <v>36</v>
      </c>
      <c r="O578" s="189">
        <v>6.4359999999999999</v>
      </c>
      <c r="P578" s="189">
        <f>O578*H578</f>
        <v>4.8656160000000002</v>
      </c>
      <c r="Q578" s="189">
        <v>0</v>
      </c>
      <c r="R578" s="189">
        <f>Q578*H578</f>
        <v>0</v>
      </c>
      <c r="S578" s="189">
        <v>2</v>
      </c>
      <c r="T578" s="190">
        <f>S578*H578</f>
        <v>1.512</v>
      </c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191" t="s">
        <v>146</v>
      </c>
      <c r="AT578" s="191" t="s">
        <v>142</v>
      </c>
      <c r="AU578" s="191" t="s">
        <v>81</v>
      </c>
      <c r="AY578" s="18" t="s">
        <v>141</v>
      </c>
      <c r="BE578" s="192">
        <f>IF(N578="základní",J578,0)</f>
        <v>0</v>
      </c>
      <c r="BF578" s="192">
        <f>IF(N578="snížená",J578,0)</f>
        <v>0</v>
      </c>
      <c r="BG578" s="192">
        <f>IF(N578="zákl. přenesená",J578,0)</f>
        <v>0</v>
      </c>
      <c r="BH578" s="192">
        <f>IF(N578="sníž. přenesená",J578,0)</f>
        <v>0</v>
      </c>
      <c r="BI578" s="192">
        <f>IF(N578="nulová",J578,0)</f>
        <v>0</v>
      </c>
      <c r="BJ578" s="18" t="s">
        <v>79</v>
      </c>
      <c r="BK578" s="192">
        <f>ROUND(I578*H578,2)</f>
        <v>0</v>
      </c>
      <c r="BL578" s="18" t="s">
        <v>146</v>
      </c>
      <c r="BM578" s="191" t="s">
        <v>869</v>
      </c>
    </row>
    <row r="579" spans="1:65" s="13" customFormat="1">
      <c r="B579" s="193"/>
      <c r="C579" s="194"/>
      <c r="D579" s="195" t="s">
        <v>147</v>
      </c>
      <c r="E579" s="196" t="s">
        <v>1</v>
      </c>
      <c r="F579" s="197" t="s">
        <v>870</v>
      </c>
      <c r="G579" s="194"/>
      <c r="H579" s="196" t="s">
        <v>1</v>
      </c>
      <c r="I579" s="194"/>
      <c r="J579" s="194"/>
      <c r="K579" s="194"/>
      <c r="L579" s="198"/>
      <c r="M579" s="199"/>
      <c r="N579" s="200"/>
      <c r="O579" s="200"/>
      <c r="P579" s="200"/>
      <c r="Q579" s="200"/>
      <c r="R579" s="200"/>
      <c r="S579" s="200"/>
      <c r="T579" s="201"/>
      <c r="AT579" s="202" t="s">
        <v>147</v>
      </c>
      <c r="AU579" s="202" t="s">
        <v>81</v>
      </c>
      <c r="AV579" s="13" t="s">
        <v>79</v>
      </c>
      <c r="AW579" s="13" t="s">
        <v>26</v>
      </c>
      <c r="AX579" s="13" t="s">
        <v>71</v>
      </c>
      <c r="AY579" s="202" t="s">
        <v>141</v>
      </c>
    </row>
    <row r="580" spans="1:65" s="14" customFormat="1">
      <c r="B580" s="203"/>
      <c r="C580" s="204"/>
      <c r="D580" s="195" t="s">
        <v>147</v>
      </c>
      <c r="E580" s="205" t="s">
        <v>1</v>
      </c>
      <c r="F580" s="206" t="s">
        <v>871</v>
      </c>
      <c r="G580" s="204"/>
      <c r="H580" s="207">
        <v>0.75600000000000001</v>
      </c>
      <c r="I580" s="204"/>
      <c r="J580" s="204"/>
      <c r="K580" s="204"/>
      <c r="L580" s="208"/>
      <c r="M580" s="209"/>
      <c r="N580" s="210"/>
      <c r="O580" s="210"/>
      <c r="P580" s="210"/>
      <c r="Q580" s="210"/>
      <c r="R580" s="210"/>
      <c r="S580" s="210"/>
      <c r="T580" s="211"/>
      <c r="AT580" s="212" t="s">
        <v>147</v>
      </c>
      <c r="AU580" s="212" t="s">
        <v>81</v>
      </c>
      <c r="AV580" s="14" t="s">
        <v>81</v>
      </c>
      <c r="AW580" s="14" t="s">
        <v>26</v>
      </c>
      <c r="AX580" s="14" t="s">
        <v>79</v>
      </c>
      <c r="AY580" s="212" t="s">
        <v>141</v>
      </c>
    </row>
    <row r="581" spans="1:65" s="2" customFormat="1" ht="16.5" customHeight="1">
      <c r="A581" s="32"/>
      <c r="B581" s="33"/>
      <c r="C581" s="181" t="s">
        <v>872</v>
      </c>
      <c r="D581" s="181" t="s">
        <v>142</v>
      </c>
      <c r="E581" s="182" t="s">
        <v>873</v>
      </c>
      <c r="F581" s="183" t="s">
        <v>874</v>
      </c>
      <c r="G581" s="184" t="s">
        <v>249</v>
      </c>
      <c r="H581" s="185">
        <v>134.49</v>
      </c>
      <c r="I581" s="257"/>
      <c r="J581" s="186">
        <f>ROUND(I581*H581,2)</f>
        <v>0</v>
      </c>
      <c r="K581" s="183" t="s">
        <v>239</v>
      </c>
      <c r="L581" s="37"/>
      <c r="M581" s="187" t="s">
        <v>1</v>
      </c>
      <c r="N581" s="188" t="s">
        <v>36</v>
      </c>
      <c r="O581" s="189">
        <v>0.22900000000000001</v>
      </c>
      <c r="P581" s="189">
        <f>O581*H581</f>
        <v>30.798210000000005</v>
      </c>
      <c r="Q581" s="189">
        <v>0</v>
      </c>
      <c r="R581" s="189">
        <f>Q581*H581</f>
        <v>0</v>
      </c>
      <c r="S581" s="189">
        <v>0.11700000000000001</v>
      </c>
      <c r="T581" s="190">
        <f>S581*H581</f>
        <v>15.735330000000001</v>
      </c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191" t="s">
        <v>146</v>
      </c>
      <c r="AT581" s="191" t="s">
        <v>142</v>
      </c>
      <c r="AU581" s="191" t="s">
        <v>81</v>
      </c>
      <c r="AY581" s="18" t="s">
        <v>141</v>
      </c>
      <c r="BE581" s="192">
        <f>IF(N581="základní",J581,0)</f>
        <v>0</v>
      </c>
      <c r="BF581" s="192">
        <f>IF(N581="snížená",J581,0)</f>
        <v>0</v>
      </c>
      <c r="BG581" s="192">
        <f>IF(N581="zákl. přenesená",J581,0)</f>
        <v>0</v>
      </c>
      <c r="BH581" s="192">
        <f>IF(N581="sníž. přenesená",J581,0)</f>
        <v>0</v>
      </c>
      <c r="BI581" s="192">
        <f>IF(N581="nulová",J581,0)</f>
        <v>0</v>
      </c>
      <c r="BJ581" s="18" t="s">
        <v>79</v>
      </c>
      <c r="BK581" s="192">
        <f>ROUND(I581*H581,2)</f>
        <v>0</v>
      </c>
      <c r="BL581" s="18" t="s">
        <v>146</v>
      </c>
      <c r="BM581" s="191" t="s">
        <v>875</v>
      </c>
    </row>
    <row r="582" spans="1:65" s="13" customFormat="1">
      <c r="B582" s="193"/>
      <c r="C582" s="194"/>
      <c r="D582" s="195" t="s">
        <v>147</v>
      </c>
      <c r="E582" s="196" t="s">
        <v>1</v>
      </c>
      <c r="F582" s="197" t="s">
        <v>876</v>
      </c>
      <c r="G582" s="194"/>
      <c r="H582" s="196" t="s">
        <v>1</v>
      </c>
      <c r="I582" s="194"/>
      <c r="J582" s="194"/>
      <c r="K582" s="194"/>
      <c r="L582" s="198"/>
      <c r="M582" s="199"/>
      <c r="N582" s="200"/>
      <c r="O582" s="200"/>
      <c r="P582" s="200"/>
      <c r="Q582" s="200"/>
      <c r="R582" s="200"/>
      <c r="S582" s="200"/>
      <c r="T582" s="201"/>
      <c r="AT582" s="202" t="s">
        <v>147</v>
      </c>
      <c r="AU582" s="202" t="s">
        <v>81</v>
      </c>
      <c r="AV582" s="13" t="s">
        <v>79</v>
      </c>
      <c r="AW582" s="13" t="s">
        <v>26</v>
      </c>
      <c r="AX582" s="13" t="s">
        <v>71</v>
      </c>
      <c r="AY582" s="202" t="s">
        <v>141</v>
      </c>
    </row>
    <row r="583" spans="1:65" s="14" customFormat="1">
      <c r="B583" s="203"/>
      <c r="C583" s="204"/>
      <c r="D583" s="195" t="s">
        <v>147</v>
      </c>
      <c r="E583" s="205" t="s">
        <v>1</v>
      </c>
      <c r="F583" s="206" t="s">
        <v>877</v>
      </c>
      <c r="G583" s="204"/>
      <c r="H583" s="207">
        <v>101.49</v>
      </c>
      <c r="I583" s="204"/>
      <c r="J583" s="204"/>
      <c r="K583" s="204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147</v>
      </c>
      <c r="AU583" s="212" t="s">
        <v>81</v>
      </c>
      <c r="AV583" s="14" t="s">
        <v>81</v>
      </c>
      <c r="AW583" s="14" t="s">
        <v>26</v>
      </c>
      <c r="AX583" s="14" t="s">
        <v>71</v>
      </c>
      <c r="AY583" s="212" t="s">
        <v>141</v>
      </c>
    </row>
    <row r="584" spans="1:65" s="13" customFormat="1">
      <c r="B584" s="193"/>
      <c r="C584" s="194"/>
      <c r="D584" s="195" t="s">
        <v>147</v>
      </c>
      <c r="E584" s="196" t="s">
        <v>1</v>
      </c>
      <c r="F584" s="197" t="s">
        <v>878</v>
      </c>
      <c r="G584" s="194"/>
      <c r="H584" s="196" t="s">
        <v>1</v>
      </c>
      <c r="I584" s="194"/>
      <c r="J584" s="194"/>
      <c r="K584" s="194"/>
      <c r="L584" s="198"/>
      <c r="M584" s="199"/>
      <c r="N584" s="200"/>
      <c r="O584" s="200"/>
      <c r="P584" s="200"/>
      <c r="Q584" s="200"/>
      <c r="R584" s="200"/>
      <c r="S584" s="200"/>
      <c r="T584" s="201"/>
      <c r="AT584" s="202" t="s">
        <v>147</v>
      </c>
      <c r="AU584" s="202" t="s">
        <v>81</v>
      </c>
      <c r="AV584" s="13" t="s">
        <v>79</v>
      </c>
      <c r="AW584" s="13" t="s">
        <v>26</v>
      </c>
      <c r="AX584" s="13" t="s">
        <v>71</v>
      </c>
      <c r="AY584" s="202" t="s">
        <v>141</v>
      </c>
    </row>
    <row r="585" spans="1:65" s="14" customFormat="1">
      <c r="B585" s="203"/>
      <c r="C585" s="204"/>
      <c r="D585" s="195" t="s">
        <v>147</v>
      </c>
      <c r="E585" s="205" t="s">
        <v>1</v>
      </c>
      <c r="F585" s="206" t="s">
        <v>879</v>
      </c>
      <c r="G585" s="204"/>
      <c r="H585" s="207">
        <v>24.9</v>
      </c>
      <c r="I585" s="204"/>
      <c r="J585" s="204"/>
      <c r="K585" s="204"/>
      <c r="L585" s="208"/>
      <c r="M585" s="209"/>
      <c r="N585" s="210"/>
      <c r="O585" s="210"/>
      <c r="P585" s="210"/>
      <c r="Q585" s="210"/>
      <c r="R585" s="210"/>
      <c r="S585" s="210"/>
      <c r="T585" s="211"/>
      <c r="AT585" s="212" t="s">
        <v>147</v>
      </c>
      <c r="AU585" s="212" t="s">
        <v>81</v>
      </c>
      <c r="AV585" s="14" t="s">
        <v>81</v>
      </c>
      <c r="AW585" s="14" t="s">
        <v>26</v>
      </c>
      <c r="AX585" s="14" t="s">
        <v>71</v>
      </c>
      <c r="AY585" s="212" t="s">
        <v>141</v>
      </c>
    </row>
    <row r="586" spans="1:65" s="14" customFormat="1">
      <c r="B586" s="203"/>
      <c r="C586" s="204"/>
      <c r="D586" s="195" t="s">
        <v>147</v>
      </c>
      <c r="E586" s="205" t="s">
        <v>1</v>
      </c>
      <c r="F586" s="206" t="s">
        <v>880</v>
      </c>
      <c r="G586" s="204"/>
      <c r="H586" s="207">
        <v>8.1</v>
      </c>
      <c r="I586" s="204"/>
      <c r="J586" s="204"/>
      <c r="K586" s="204"/>
      <c r="L586" s="208"/>
      <c r="M586" s="209"/>
      <c r="N586" s="210"/>
      <c r="O586" s="210"/>
      <c r="P586" s="210"/>
      <c r="Q586" s="210"/>
      <c r="R586" s="210"/>
      <c r="S586" s="210"/>
      <c r="T586" s="211"/>
      <c r="AT586" s="212" t="s">
        <v>147</v>
      </c>
      <c r="AU586" s="212" t="s">
        <v>81</v>
      </c>
      <c r="AV586" s="14" t="s">
        <v>81</v>
      </c>
      <c r="AW586" s="14" t="s">
        <v>26</v>
      </c>
      <c r="AX586" s="14" t="s">
        <v>71</v>
      </c>
      <c r="AY586" s="212" t="s">
        <v>141</v>
      </c>
    </row>
    <row r="587" spans="1:65" s="15" customFormat="1">
      <c r="B587" s="219"/>
      <c r="C587" s="220"/>
      <c r="D587" s="195" t="s">
        <v>147</v>
      </c>
      <c r="E587" s="221" t="s">
        <v>1</v>
      </c>
      <c r="F587" s="222" t="s">
        <v>254</v>
      </c>
      <c r="G587" s="220"/>
      <c r="H587" s="223">
        <v>134.48999999999998</v>
      </c>
      <c r="I587" s="220"/>
      <c r="J587" s="220"/>
      <c r="K587" s="220"/>
      <c r="L587" s="224"/>
      <c r="M587" s="225"/>
      <c r="N587" s="226"/>
      <c r="O587" s="226"/>
      <c r="P587" s="226"/>
      <c r="Q587" s="226"/>
      <c r="R587" s="226"/>
      <c r="S587" s="226"/>
      <c r="T587" s="227"/>
      <c r="AT587" s="228" t="s">
        <v>147</v>
      </c>
      <c r="AU587" s="228" t="s">
        <v>81</v>
      </c>
      <c r="AV587" s="15" t="s">
        <v>146</v>
      </c>
      <c r="AW587" s="15" t="s">
        <v>26</v>
      </c>
      <c r="AX587" s="15" t="s">
        <v>79</v>
      </c>
      <c r="AY587" s="228" t="s">
        <v>141</v>
      </c>
    </row>
    <row r="588" spans="1:65" s="2" customFormat="1" ht="21.75" customHeight="1">
      <c r="A588" s="32"/>
      <c r="B588" s="33"/>
      <c r="C588" s="181" t="s">
        <v>881</v>
      </c>
      <c r="D588" s="181" t="s">
        <v>142</v>
      </c>
      <c r="E588" s="182" t="s">
        <v>882</v>
      </c>
      <c r="F588" s="183" t="s">
        <v>883</v>
      </c>
      <c r="G588" s="184" t="s">
        <v>313</v>
      </c>
      <c r="H588" s="185">
        <v>71.328000000000003</v>
      </c>
      <c r="I588" s="257"/>
      <c r="J588" s="186">
        <f>ROUND(I588*H588,2)</f>
        <v>0</v>
      </c>
      <c r="K588" s="183" t="s">
        <v>239</v>
      </c>
      <c r="L588" s="37"/>
      <c r="M588" s="187" t="s">
        <v>1</v>
      </c>
      <c r="N588" s="188" t="s">
        <v>36</v>
      </c>
      <c r="O588" s="189">
        <v>1.2829999999999999</v>
      </c>
      <c r="P588" s="189">
        <f>O588*H588</f>
        <v>91.513824</v>
      </c>
      <c r="Q588" s="189">
        <v>0</v>
      </c>
      <c r="R588" s="189">
        <f>Q588*H588</f>
        <v>0</v>
      </c>
      <c r="S588" s="189">
        <v>1.175</v>
      </c>
      <c r="T588" s="190">
        <f>S588*H588</f>
        <v>83.810400000000001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91" t="s">
        <v>146</v>
      </c>
      <c r="AT588" s="191" t="s">
        <v>142</v>
      </c>
      <c r="AU588" s="191" t="s">
        <v>81</v>
      </c>
      <c r="AY588" s="18" t="s">
        <v>141</v>
      </c>
      <c r="BE588" s="192">
        <f>IF(N588="základní",J588,0)</f>
        <v>0</v>
      </c>
      <c r="BF588" s="192">
        <f>IF(N588="snížená",J588,0)</f>
        <v>0</v>
      </c>
      <c r="BG588" s="192">
        <f>IF(N588="zákl. přenesená",J588,0)</f>
        <v>0</v>
      </c>
      <c r="BH588" s="192">
        <f>IF(N588="sníž. přenesená",J588,0)</f>
        <v>0</v>
      </c>
      <c r="BI588" s="192">
        <f>IF(N588="nulová",J588,0)</f>
        <v>0</v>
      </c>
      <c r="BJ588" s="18" t="s">
        <v>79</v>
      </c>
      <c r="BK588" s="192">
        <f>ROUND(I588*H588,2)</f>
        <v>0</v>
      </c>
      <c r="BL588" s="18" t="s">
        <v>146</v>
      </c>
      <c r="BM588" s="191" t="s">
        <v>884</v>
      </c>
    </row>
    <row r="589" spans="1:65" s="13" customFormat="1">
      <c r="B589" s="193"/>
      <c r="C589" s="194"/>
      <c r="D589" s="195" t="s">
        <v>147</v>
      </c>
      <c r="E589" s="196" t="s">
        <v>1</v>
      </c>
      <c r="F589" s="197" t="s">
        <v>885</v>
      </c>
      <c r="G589" s="194"/>
      <c r="H589" s="196" t="s">
        <v>1</v>
      </c>
      <c r="I589" s="194"/>
      <c r="J589" s="194"/>
      <c r="K589" s="194"/>
      <c r="L589" s="198"/>
      <c r="M589" s="199"/>
      <c r="N589" s="200"/>
      <c r="O589" s="200"/>
      <c r="P589" s="200"/>
      <c r="Q589" s="200"/>
      <c r="R589" s="200"/>
      <c r="S589" s="200"/>
      <c r="T589" s="201"/>
      <c r="AT589" s="202" t="s">
        <v>147</v>
      </c>
      <c r="AU589" s="202" t="s">
        <v>81</v>
      </c>
      <c r="AV589" s="13" t="s">
        <v>79</v>
      </c>
      <c r="AW589" s="13" t="s">
        <v>26</v>
      </c>
      <c r="AX589" s="13" t="s">
        <v>71</v>
      </c>
      <c r="AY589" s="202" t="s">
        <v>141</v>
      </c>
    </row>
    <row r="590" spans="1:65" s="14" customFormat="1">
      <c r="B590" s="203"/>
      <c r="C590" s="204"/>
      <c r="D590" s="195" t="s">
        <v>147</v>
      </c>
      <c r="E590" s="205" t="s">
        <v>1</v>
      </c>
      <c r="F590" s="206" t="s">
        <v>886</v>
      </c>
      <c r="G590" s="204"/>
      <c r="H590" s="207">
        <v>48.64</v>
      </c>
      <c r="I590" s="204"/>
      <c r="J590" s="204"/>
      <c r="K590" s="204"/>
      <c r="L590" s="208"/>
      <c r="M590" s="209"/>
      <c r="N590" s="210"/>
      <c r="O590" s="210"/>
      <c r="P590" s="210"/>
      <c r="Q590" s="210"/>
      <c r="R590" s="210"/>
      <c r="S590" s="210"/>
      <c r="T590" s="211"/>
      <c r="AT590" s="212" t="s">
        <v>147</v>
      </c>
      <c r="AU590" s="212" t="s">
        <v>81</v>
      </c>
      <c r="AV590" s="14" t="s">
        <v>81</v>
      </c>
      <c r="AW590" s="14" t="s">
        <v>26</v>
      </c>
      <c r="AX590" s="14" t="s">
        <v>71</v>
      </c>
      <c r="AY590" s="212" t="s">
        <v>141</v>
      </c>
    </row>
    <row r="591" spans="1:65" s="13" customFormat="1">
      <c r="B591" s="193"/>
      <c r="C591" s="194"/>
      <c r="D591" s="195" t="s">
        <v>147</v>
      </c>
      <c r="E591" s="196" t="s">
        <v>1</v>
      </c>
      <c r="F591" s="197" t="s">
        <v>887</v>
      </c>
      <c r="G591" s="194"/>
      <c r="H591" s="196" t="s">
        <v>1</v>
      </c>
      <c r="I591" s="194"/>
      <c r="J591" s="194"/>
      <c r="K591" s="194"/>
      <c r="L591" s="198"/>
      <c r="M591" s="199"/>
      <c r="N591" s="200"/>
      <c r="O591" s="200"/>
      <c r="P591" s="200"/>
      <c r="Q591" s="200"/>
      <c r="R591" s="200"/>
      <c r="S591" s="200"/>
      <c r="T591" s="201"/>
      <c r="AT591" s="202" t="s">
        <v>147</v>
      </c>
      <c r="AU591" s="202" t="s">
        <v>81</v>
      </c>
      <c r="AV591" s="13" t="s">
        <v>79</v>
      </c>
      <c r="AW591" s="13" t="s">
        <v>26</v>
      </c>
      <c r="AX591" s="13" t="s">
        <v>71</v>
      </c>
      <c r="AY591" s="202" t="s">
        <v>141</v>
      </c>
    </row>
    <row r="592" spans="1:65" s="14" customFormat="1">
      <c r="B592" s="203"/>
      <c r="C592" s="204"/>
      <c r="D592" s="195" t="s">
        <v>147</v>
      </c>
      <c r="E592" s="205" t="s">
        <v>1</v>
      </c>
      <c r="F592" s="206" t="s">
        <v>888</v>
      </c>
      <c r="G592" s="204"/>
      <c r="H592" s="207">
        <v>15.414</v>
      </c>
      <c r="I592" s="204"/>
      <c r="J592" s="204"/>
      <c r="K592" s="204"/>
      <c r="L592" s="208"/>
      <c r="M592" s="209"/>
      <c r="N592" s="210"/>
      <c r="O592" s="210"/>
      <c r="P592" s="210"/>
      <c r="Q592" s="210"/>
      <c r="R592" s="210"/>
      <c r="S592" s="210"/>
      <c r="T592" s="211"/>
      <c r="AT592" s="212" t="s">
        <v>147</v>
      </c>
      <c r="AU592" s="212" t="s">
        <v>81</v>
      </c>
      <c r="AV592" s="14" t="s">
        <v>81</v>
      </c>
      <c r="AW592" s="14" t="s">
        <v>26</v>
      </c>
      <c r="AX592" s="14" t="s">
        <v>71</v>
      </c>
      <c r="AY592" s="212" t="s">
        <v>141</v>
      </c>
    </row>
    <row r="593" spans="1:65" s="13" customFormat="1">
      <c r="B593" s="193"/>
      <c r="C593" s="194"/>
      <c r="D593" s="195" t="s">
        <v>147</v>
      </c>
      <c r="E593" s="196" t="s">
        <v>1</v>
      </c>
      <c r="F593" s="197" t="s">
        <v>889</v>
      </c>
      <c r="G593" s="194"/>
      <c r="H593" s="196" t="s">
        <v>1</v>
      </c>
      <c r="I593" s="194"/>
      <c r="J593" s="194"/>
      <c r="K593" s="194"/>
      <c r="L593" s="198"/>
      <c r="M593" s="199"/>
      <c r="N593" s="200"/>
      <c r="O593" s="200"/>
      <c r="P593" s="200"/>
      <c r="Q593" s="200"/>
      <c r="R593" s="200"/>
      <c r="S593" s="200"/>
      <c r="T593" s="201"/>
      <c r="AT593" s="202" t="s">
        <v>147</v>
      </c>
      <c r="AU593" s="202" t="s">
        <v>81</v>
      </c>
      <c r="AV593" s="13" t="s">
        <v>79</v>
      </c>
      <c r="AW593" s="13" t="s">
        <v>26</v>
      </c>
      <c r="AX593" s="13" t="s">
        <v>71</v>
      </c>
      <c r="AY593" s="202" t="s">
        <v>141</v>
      </c>
    </row>
    <row r="594" spans="1:65" s="14" customFormat="1">
      <c r="B594" s="203"/>
      <c r="C594" s="204"/>
      <c r="D594" s="195" t="s">
        <v>147</v>
      </c>
      <c r="E594" s="205" t="s">
        <v>1</v>
      </c>
      <c r="F594" s="206" t="s">
        <v>890</v>
      </c>
      <c r="G594" s="204"/>
      <c r="H594" s="207">
        <v>2.016</v>
      </c>
      <c r="I594" s="204"/>
      <c r="J594" s="204"/>
      <c r="K594" s="204"/>
      <c r="L594" s="208"/>
      <c r="M594" s="209"/>
      <c r="N594" s="210"/>
      <c r="O594" s="210"/>
      <c r="P594" s="210"/>
      <c r="Q594" s="210"/>
      <c r="R594" s="210"/>
      <c r="S594" s="210"/>
      <c r="T594" s="211"/>
      <c r="AT594" s="212" t="s">
        <v>147</v>
      </c>
      <c r="AU594" s="212" t="s">
        <v>81</v>
      </c>
      <c r="AV594" s="14" t="s">
        <v>81</v>
      </c>
      <c r="AW594" s="14" t="s">
        <v>26</v>
      </c>
      <c r="AX594" s="14" t="s">
        <v>71</v>
      </c>
      <c r="AY594" s="212" t="s">
        <v>141</v>
      </c>
    </row>
    <row r="595" spans="1:65" s="13" customFormat="1">
      <c r="B595" s="193"/>
      <c r="C595" s="194"/>
      <c r="D595" s="195" t="s">
        <v>147</v>
      </c>
      <c r="E595" s="196" t="s">
        <v>1</v>
      </c>
      <c r="F595" s="197" t="s">
        <v>891</v>
      </c>
      <c r="G595" s="194"/>
      <c r="H595" s="196" t="s">
        <v>1</v>
      </c>
      <c r="I595" s="194"/>
      <c r="J595" s="194"/>
      <c r="K595" s="194"/>
      <c r="L595" s="198"/>
      <c r="M595" s="199"/>
      <c r="N595" s="200"/>
      <c r="O595" s="200"/>
      <c r="P595" s="200"/>
      <c r="Q595" s="200"/>
      <c r="R595" s="200"/>
      <c r="S595" s="200"/>
      <c r="T595" s="201"/>
      <c r="AT595" s="202" t="s">
        <v>147</v>
      </c>
      <c r="AU595" s="202" t="s">
        <v>81</v>
      </c>
      <c r="AV595" s="13" t="s">
        <v>79</v>
      </c>
      <c r="AW595" s="13" t="s">
        <v>26</v>
      </c>
      <c r="AX595" s="13" t="s">
        <v>71</v>
      </c>
      <c r="AY595" s="202" t="s">
        <v>141</v>
      </c>
    </row>
    <row r="596" spans="1:65" s="14" customFormat="1">
      <c r="B596" s="203"/>
      <c r="C596" s="204"/>
      <c r="D596" s="195" t="s">
        <v>147</v>
      </c>
      <c r="E596" s="205" t="s">
        <v>1</v>
      </c>
      <c r="F596" s="206" t="s">
        <v>892</v>
      </c>
      <c r="G596" s="204"/>
      <c r="H596" s="207">
        <v>2.16</v>
      </c>
      <c r="I596" s="204"/>
      <c r="J596" s="204"/>
      <c r="K596" s="204"/>
      <c r="L596" s="208"/>
      <c r="M596" s="209"/>
      <c r="N596" s="210"/>
      <c r="O596" s="210"/>
      <c r="P596" s="210"/>
      <c r="Q596" s="210"/>
      <c r="R596" s="210"/>
      <c r="S596" s="210"/>
      <c r="T596" s="211"/>
      <c r="AT596" s="212" t="s">
        <v>147</v>
      </c>
      <c r="AU596" s="212" t="s">
        <v>81</v>
      </c>
      <c r="AV596" s="14" t="s">
        <v>81</v>
      </c>
      <c r="AW596" s="14" t="s">
        <v>26</v>
      </c>
      <c r="AX596" s="14" t="s">
        <v>71</v>
      </c>
      <c r="AY596" s="212" t="s">
        <v>141</v>
      </c>
    </row>
    <row r="597" spans="1:65" s="14" customFormat="1">
      <c r="B597" s="203"/>
      <c r="C597" s="204"/>
      <c r="D597" s="195" t="s">
        <v>147</v>
      </c>
      <c r="E597" s="205" t="s">
        <v>1</v>
      </c>
      <c r="F597" s="206" t="s">
        <v>893</v>
      </c>
      <c r="G597" s="204"/>
      <c r="H597" s="207">
        <v>1.8380000000000001</v>
      </c>
      <c r="I597" s="204"/>
      <c r="J597" s="204"/>
      <c r="K597" s="204"/>
      <c r="L597" s="208"/>
      <c r="M597" s="209"/>
      <c r="N597" s="210"/>
      <c r="O597" s="210"/>
      <c r="P597" s="210"/>
      <c r="Q597" s="210"/>
      <c r="R597" s="210"/>
      <c r="S597" s="210"/>
      <c r="T597" s="211"/>
      <c r="AT597" s="212" t="s">
        <v>147</v>
      </c>
      <c r="AU597" s="212" t="s">
        <v>81</v>
      </c>
      <c r="AV597" s="14" t="s">
        <v>81</v>
      </c>
      <c r="AW597" s="14" t="s">
        <v>26</v>
      </c>
      <c r="AX597" s="14" t="s">
        <v>71</v>
      </c>
      <c r="AY597" s="212" t="s">
        <v>141</v>
      </c>
    </row>
    <row r="598" spans="1:65" s="14" customFormat="1">
      <c r="B598" s="203"/>
      <c r="C598" s="204"/>
      <c r="D598" s="195" t="s">
        <v>147</v>
      </c>
      <c r="E598" s="205" t="s">
        <v>1</v>
      </c>
      <c r="F598" s="206" t="s">
        <v>894</v>
      </c>
      <c r="G598" s="204"/>
      <c r="H598" s="207">
        <v>1.26</v>
      </c>
      <c r="I598" s="204"/>
      <c r="J598" s="204"/>
      <c r="K598" s="204"/>
      <c r="L598" s="208"/>
      <c r="M598" s="209"/>
      <c r="N598" s="210"/>
      <c r="O598" s="210"/>
      <c r="P598" s="210"/>
      <c r="Q598" s="210"/>
      <c r="R598" s="210"/>
      <c r="S598" s="210"/>
      <c r="T598" s="211"/>
      <c r="AT598" s="212" t="s">
        <v>147</v>
      </c>
      <c r="AU598" s="212" t="s">
        <v>81</v>
      </c>
      <c r="AV598" s="14" t="s">
        <v>81</v>
      </c>
      <c r="AW598" s="14" t="s">
        <v>26</v>
      </c>
      <c r="AX598" s="14" t="s">
        <v>71</v>
      </c>
      <c r="AY598" s="212" t="s">
        <v>141</v>
      </c>
    </row>
    <row r="599" spans="1:65" s="15" customFormat="1">
      <c r="B599" s="219"/>
      <c r="C599" s="220"/>
      <c r="D599" s="195" t="s">
        <v>147</v>
      </c>
      <c r="E599" s="221" t="s">
        <v>1</v>
      </c>
      <c r="F599" s="222" t="s">
        <v>254</v>
      </c>
      <c r="G599" s="220"/>
      <c r="H599" s="223">
        <v>71.328000000000003</v>
      </c>
      <c r="I599" s="220"/>
      <c r="J599" s="220"/>
      <c r="K599" s="220"/>
      <c r="L599" s="224"/>
      <c r="M599" s="225"/>
      <c r="N599" s="226"/>
      <c r="O599" s="226"/>
      <c r="P599" s="226"/>
      <c r="Q599" s="226"/>
      <c r="R599" s="226"/>
      <c r="S599" s="226"/>
      <c r="T599" s="227"/>
      <c r="AT599" s="228" t="s">
        <v>147</v>
      </c>
      <c r="AU599" s="228" t="s">
        <v>81</v>
      </c>
      <c r="AV599" s="15" t="s">
        <v>146</v>
      </c>
      <c r="AW599" s="15" t="s">
        <v>26</v>
      </c>
      <c r="AX599" s="15" t="s">
        <v>79</v>
      </c>
      <c r="AY599" s="228" t="s">
        <v>141</v>
      </c>
    </row>
    <row r="600" spans="1:65" s="2" customFormat="1" ht="16.5" customHeight="1">
      <c r="A600" s="32"/>
      <c r="B600" s="33"/>
      <c r="C600" s="181" t="s">
        <v>895</v>
      </c>
      <c r="D600" s="181" t="s">
        <v>142</v>
      </c>
      <c r="E600" s="182" t="s">
        <v>896</v>
      </c>
      <c r="F600" s="183" t="s">
        <v>897</v>
      </c>
      <c r="G600" s="184" t="s">
        <v>313</v>
      </c>
      <c r="H600" s="185">
        <v>2.8439999999999999</v>
      </c>
      <c r="I600" s="257"/>
      <c r="J600" s="186">
        <f>ROUND(I600*H600,2)</f>
        <v>0</v>
      </c>
      <c r="K600" s="183" t="s">
        <v>239</v>
      </c>
      <c r="L600" s="37"/>
      <c r="M600" s="187" t="s">
        <v>1</v>
      </c>
      <c r="N600" s="188" t="s">
        <v>36</v>
      </c>
      <c r="O600" s="189">
        <v>7.476</v>
      </c>
      <c r="P600" s="189">
        <f>O600*H600</f>
        <v>21.261744</v>
      </c>
      <c r="Q600" s="189">
        <v>0</v>
      </c>
      <c r="R600" s="189">
        <f>Q600*H600</f>
        <v>0</v>
      </c>
      <c r="S600" s="189">
        <v>2.1</v>
      </c>
      <c r="T600" s="190">
        <f>S600*H600</f>
        <v>5.9724000000000004</v>
      </c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R600" s="191" t="s">
        <v>146</v>
      </c>
      <c r="AT600" s="191" t="s">
        <v>142</v>
      </c>
      <c r="AU600" s="191" t="s">
        <v>81</v>
      </c>
      <c r="AY600" s="18" t="s">
        <v>141</v>
      </c>
      <c r="BE600" s="192">
        <f>IF(N600="základní",J600,0)</f>
        <v>0</v>
      </c>
      <c r="BF600" s="192">
        <f>IF(N600="snížená",J600,0)</f>
        <v>0</v>
      </c>
      <c r="BG600" s="192">
        <f>IF(N600="zákl. přenesená",J600,0)</f>
        <v>0</v>
      </c>
      <c r="BH600" s="192">
        <f>IF(N600="sníž. přenesená",J600,0)</f>
        <v>0</v>
      </c>
      <c r="BI600" s="192">
        <f>IF(N600="nulová",J600,0)</f>
        <v>0</v>
      </c>
      <c r="BJ600" s="18" t="s">
        <v>79</v>
      </c>
      <c r="BK600" s="192">
        <f>ROUND(I600*H600,2)</f>
        <v>0</v>
      </c>
      <c r="BL600" s="18" t="s">
        <v>146</v>
      </c>
      <c r="BM600" s="191" t="s">
        <v>898</v>
      </c>
    </row>
    <row r="601" spans="1:65" s="13" customFormat="1">
      <c r="B601" s="193"/>
      <c r="C601" s="194"/>
      <c r="D601" s="195" t="s">
        <v>147</v>
      </c>
      <c r="E601" s="196" t="s">
        <v>1</v>
      </c>
      <c r="F601" s="197" t="s">
        <v>889</v>
      </c>
      <c r="G601" s="194"/>
      <c r="H601" s="196" t="s">
        <v>1</v>
      </c>
      <c r="I601" s="194"/>
      <c r="J601" s="194"/>
      <c r="K601" s="194"/>
      <c r="L601" s="198"/>
      <c r="M601" s="199"/>
      <c r="N601" s="200"/>
      <c r="O601" s="200"/>
      <c r="P601" s="200"/>
      <c r="Q601" s="200"/>
      <c r="R601" s="200"/>
      <c r="S601" s="200"/>
      <c r="T601" s="201"/>
      <c r="AT601" s="202" t="s">
        <v>147</v>
      </c>
      <c r="AU601" s="202" t="s">
        <v>81</v>
      </c>
      <c r="AV601" s="13" t="s">
        <v>79</v>
      </c>
      <c r="AW601" s="13" t="s">
        <v>26</v>
      </c>
      <c r="AX601" s="13" t="s">
        <v>71</v>
      </c>
      <c r="AY601" s="202" t="s">
        <v>141</v>
      </c>
    </row>
    <row r="602" spans="1:65" s="14" customFormat="1">
      <c r="B602" s="203"/>
      <c r="C602" s="204"/>
      <c r="D602" s="195" t="s">
        <v>147</v>
      </c>
      <c r="E602" s="205" t="s">
        <v>1</v>
      </c>
      <c r="F602" s="206" t="s">
        <v>899</v>
      </c>
      <c r="G602" s="204"/>
      <c r="H602" s="207">
        <v>0.75600000000000001</v>
      </c>
      <c r="I602" s="204"/>
      <c r="J602" s="204"/>
      <c r="K602" s="204"/>
      <c r="L602" s="208"/>
      <c r="M602" s="209"/>
      <c r="N602" s="210"/>
      <c r="O602" s="210"/>
      <c r="P602" s="210"/>
      <c r="Q602" s="210"/>
      <c r="R602" s="210"/>
      <c r="S602" s="210"/>
      <c r="T602" s="211"/>
      <c r="AT602" s="212" t="s">
        <v>147</v>
      </c>
      <c r="AU602" s="212" t="s">
        <v>81</v>
      </c>
      <c r="AV602" s="14" t="s">
        <v>81</v>
      </c>
      <c r="AW602" s="14" t="s">
        <v>26</v>
      </c>
      <c r="AX602" s="14" t="s">
        <v>71</v>
      </c>
      <c r="AY602" s="212" t="s">
        <v>141</v>
      </c>
    </row>
    <row r="603" spans="1:65" s="13" customFormat="1">
      <c r="B603" s="193"/>
      <c r="C603" s="194"/>
      <c r="D603" s="195" t="s">
        <v>147</v>
      </c>
      <c r="E603" s="196" t="s">
        <v>1</v>
      </c>
      <c r="F603" s="197" t="s">
        <v>900</v>
      </c>
      <c r="G603" s="194"/>
      <c r="H603" s="196" t="s">
        <v>1</v>
      </c>
      <c r="I603" s="194"/>
      <c r="J603" s="194"/>
      <c r="K603" s="194"/>
      <c r="L603" s="198"/>
      <c r="M603" s="199"/>
      <c r="N603" s="200"/>
      <c r="O603" s="200"/>
      <c r="P603" s="200"/>
      <c r="Q603" s="200"/>
      <c r="R603" s="200"/>
      <c r="S603" s="200"/>
      <c r="T603" s="201"/>
      <c r="AT603" s="202" t="s">
        <v>147</v>
      </c>
      <c r="AU603" s="202" t="s">
        <v>81</v>
      </c>
      <c r="AV603" s="13" t="s">
        <v>79</v>
      </c>
      <c r="AW603" s="13" t="s">
        <v>26</v>
      </c>
      <c r="AX603" s="13" t="s">
        <v>71</v>
      </c>
      <c r="AY603" s="202" t="s">
        <v>141</v>
      </c>
    </row>
    <row r="604" spans="1:65" s="14" customFormat="1">
      <c r="B604" s="203"/>
      <c r="C604" s="204"/>
      <c r="D604" s="195" t="s">
        <v>147</v>
      </c>
      <c r="E604" s="205" t="s">
        <v>1</v>
      </c>
      <c r="F604" s="206" t="s">
        <v>901</v>
      </c>
      <c r="G604" s="204"/>
      <c r="H604" s="207">
        <v>2.0880000000000001</v>
      </c>
      <c r="I604" s="204"/>
      <c r="J604" s="204"/>
      <c r="K604" s="204"/>
      <c r="L604" s="208"/>
      <c r="M604" s="209"/>
      <c r="N604" s="210"/>
      <c r="O604" s="210"/>
      <c r="P604" s="210"/>
      <c r="Q604" s="210"/>
      <c r="R604" s="210"/>
      <c r="S604" s="210"/>
      <c r="T604" s="211"/>
      <c r="AT604" s="212" t="s">
        <v>147</v>
      </c>
      <c r="AU604" s="212" t="s">
        <v>81</v>
      </c>
      <c r="AV604" s="14" t="s">
        <v>81</v>
      </c>
      <c r="AW604" s="14" t="s">
        <v>26</v>
      </c>
      <c r="AX604" s="14" t="s">
        <v>71</v>
      </c>
      <c r="AY604" s="212" t="s">
        <v>141</v>
      </c>
    </row>
    <row r="605" spans="1:65" s="15" customFormat="1">
      <c r="B605" s="219"/>
      <c r="C605" s="220"/>
      <c r="D605" s="195" t="s">
        <v>147</v>
      </c>
      <c r="E605" s="221" t="s">
        <v>1</v>
      </c>
      <c r="F605" s="222" t="s">
        <v>254</v>
      </c>
      <c r="G605" s="220"/>
      <c r="H605" s="223">
        <v>2.8439999999999999</v>
      </c>
      <c r="I605" s="220"/>
      <c r="J605" s="220"/>
      <c r="K605" s="220"/>
      <c r="L605" s="224"/>
      <c r="M605" s="225"/>
      <c r="N605" s="226"/>
      <c r="O605" s="226"/>
      <c r="P605" s="226"/>
      <c r="Q605" s="226"/>
      <c r="R605" s="226"/>
      <c r="S605" s="226"/>
      <c r="T605" s="227"/>
      <c r="AT605" s="228" t="s">
        <v>147</v>
      </c>
      <c r="AU605" s="228" t="s">
        <v>81</v>
      </c>
      <c r="AV605" s="15" t="s">
        <v>146</v>
      </c>
      <c r="AW605" s="15" t="s">
        <v>26</v>
      </c>
      <c r="AX605" s="15" t="s">
        <v>79</v>
      </c>
      <c r="AY605" s="228" t="s">
        <v>141</v>
      </c>
    </row>
    <row r="606" spans="1:65" s="2" customFormat="1" ht="16.5" customHeight="1">
      <c r="A606" s="32"/>
      <c r="B606" s="33"/>
      <c r="C606" s="181" t="s">
        <v>902</v>
      </c>
      <c r="D606" s="181" t="s">
        <v>142</v>
      </c>
      <c r="E606" s="182" t="s">
        <v>903</v>
      </c>
      <c r="F606" s="183" t="s">
        <v>904</v>
      </c>
      <c r="G606" s="184" t="s">
        <v>313</v>
      </c>
      <c r="H606" s="185">
        <v>64.512</v>
      </c>
      <c r="I606" s="257"/>
      <c r="J606" s="186">
        <f>ROUND(I606*H606,2)</f>
        <v>0</v>
      </c>
      <c r="K606" s="183" t="s">
        <v>239</v>
      </c>
      <c r="L606" s="37"/>
      <c r="M606" s="187" t="s">
        <v>1</v>
      </c>
      <c r="N606" s="188" t="s">
        <v>36</v>
      </c>
      <c r="O606" s="189">
        <v>6.8819999999999997</v>
      </c>
      <c r="P606" s="189">
        <f>O606*H606</f>
        <v>443.97158400000001</v>
      </c>
      <c r="Q606" s="189">
        <v>0</v>
      </c>
      <c r="R606" s="189">
        <f>Q606*H606</f>
        <v>0</v>
      </c>
      <c r="S606" s="189">
        <v>1.7</v>
      </c>
      <c r="T606" s="190">
        <f>S606*H606</f>
        <v>109.6704</v>
      </c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191" t="s">
        <v>146</v>
      </c>
      <c r="AT606" s="191" t="s">
        <v>142</v>
      </c>
      <c r="AU606" s="191" t="s">
        <v>81</v>
      </c>
      <c r="AY606" s="18" t="s">
        <v>141</v>
      </c>
      <c r="BE606" s="192">
        <f>IF(N606="základní",J606,0)</f>
        <v>0</v>
      </c>
      <c r="BF606" s="192">
        <f>IF(N606="snížená",J606,0)</f>
        <v>0</v>
      </c>
      <c r="BG606" s="192">
        <f>IF(N606="zákl. přenesená",J606,0)</f>
        <v>0</v>
      </c>
      <c r="BH606" s="192">
        <f>IF(N606="sníž. přenesená",J606,0)</f>
        <v>0</v>
      </c>
      <c r="BI606" s="192">
        <f>IF(N606="nulová",J606,0)</f>
        <v>0</v>
      </c>
      <c r="BJ606" s="18" t="s">
        <v>79</v>
      </c>
      <c r="BK606" s="192">
        <f>ROUND(I606*H606,2)</f>
        <v>0</v>
      </c>
      <c r="BL606" s="18" t="s">
        <v>146</v>
      </c>
      <c r="BM606" s="191" t="s">
        <v>905</v>
      </c>
    </row>
    <row r="607" spans="1:65" s="13" customFormat="1">
      <c r="B607" s="193"/>
      <c r="C607" s="194"/>
      <c r="D607" s="195" t="s">
        <v>147</v>
      </c>
      <c r="E607" s="196" t="s">
        <v>1</v>
      </c>
      <c r="F607" s="197" t="s">
        <v>906</v>
      </c>
      <c r="G607" s="194"/>
      <c r="H607" s="196" t="s">
        <v>1</v>
      </c>
      <c r="I607" s="194"/>
      <c r="J607" s="194"/>
      <c r="K607" s="194"/>
      <c r="L607" s="198"/>
      <c r="M607" s="199"/>
      <c r="N607" s="200"/>
      <c r="O607" s="200"/>
      <c r="P607" s="200"/>
      <c r="Q607" s="200"/>
      <c r="R607" s="200"/>
      <c r="S607" s="200"/>
      <c r="T607" s="201"/>
      <c r="AT607" s="202" t="s">
        <v>147</v>
      </c>
      <c r="AU607" s="202" t="s">
        <v>81</v>
      </c>
      <c r="AV607" s="13" t="s">
        <v>79</v>
      </c>
      <c r="AW607" s="13" t="s">
        <v>26</v>
      </c>
      <c r="AX607" s="13" t="s">
        <v>71</v>
      </c>
      <c r="AY607" s="202" t="s">
        <v>141</v>
      </c>
    </row>
    <row r="608" spans="1:65" s="14" customFormat="1">
      <c r="B608" s="203"/>
      <c r="C608" s="204"/>
      <c r="D608" s="195" t="s">
        <v>147</v>
      </c>
      <c r="E608" s="205" t="s">
        <v>1</v>
      </c>
      <c r="F608" s="206" t="s">
        <v>907</v>
      </c>
      <c r="G608" s="204"/>
      <c r="H608" s="207">
        <v>64.512</v>
      </c>
      <c r="I608" s="204"/>
      <c r="J608" s="204"/>
      <c r="K608" s="204"/>
      <c r="L608" s="208"/>
      <c r="M608" s="209"/>
      <c r="N608" s="210"/>
      <c r="O608" s="210"/>
      <c r="P608" s="210"/>
      <c r="Q608" s="210"/>
      <c r="R608" s="210"/>
      <c r="S608" s="210"/>
      <c r="T608" s="211"/>
      <c r="AT608" s="212" t="s">
        <v>147</v>
      </c>
      <c r="AU608" s="212" t="s">
        <v>81</v>
      </c>
      <c r="AV608" s="14" t="s">
        <v>81</v>
      </c>
      <c r="AW608" s="14" t="s">
        <v>26</v>
      </c>
      <c r="AX608" s="14" t="s">
        <v>79</v>
      </c>
      <c r="AY608" s="212" t="s">
        <v>141</v>
      </c>
    </row>
    <row r="609" spans="1:65" s="2" customFormat="1" ht="33" customHeight="1">
      <c r="A609" s="32"/>
      <c r="B609" s="33"/>
      <c r="C609" s="181" t="s">
        <v>908</v>
      </c>
      <c r="D609" s="181" t="s">
        <v>142</v>
      </c>
      <c r="E609" s="182" t="s">
        <v>909</v>
      </c>
      <c r="F609" s="183" t="s">
        <v>910</v>
      </c>
      <c r="G609" s="184" t="s">
        <v>313</v>
      </c>
      <c r="H609" s="185">
        <v>19.52</v>
      </c>
      <c r="I609" s="257"/>
      <c r="J609" s="186">
        <f>ROUND(I609*H609,2)</f>
        <v>0</v>
      </c>
      <c r="K609" s="183" t="s">
        <v>239</v>
      </c>
      <c r="L609" s="37"/>
      <c r="M609" s="187" t="s">
        <v>1</v>
      </c>
      <c r="N609" s="188" t="s">
        <v>36</v>
      </c>
      <c r="O609" s="189">
        <v>7.1950000000000003</v>
      </c>
      <c r="P609" s="189">
        <f>O609*H609</f>
        <v>140.44640000000001</v>
      </c>
      <c r="Q609" s="189">
        <v>0</v>
      </c>
      <c r="R609" s="189">
        <f>Q609*H609</f>
        <v>0</v>
      </c>
      <c r="S609" s="189">
        <v>2.2000000000000002</v>
      </c>
      <c r="T609" s="190">
        <f>S609*H609</f>
        <v>42.944000000000003</v>
      </c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R609" s="191" t="s">
        <v>146</v>
      </c>
      <c r="AT609" s="191" t="s">
        <v>142</v>
      </c>
      <c r="AU609" s="191" t="s">
        <v>81</v>
      </c>
      <c r="AY609" s="18" t="s">
        <v>141</v>
      </c>
      <c r="BE609" s="192">
        <f>IF(N609="základní",J609,0)</f>
        <v>0</v>
      </c>
      <c r="BF609" s="192">
        <f>IF(N609="snížená",J609,0)</f>
        <v>0</v>
      </c>
      <c r="BG609" s="192">
        <f>IF(N609="zákl. přenesená",J609,0)</f>
        <v>0</v>
      </c>
      <c r="BH609" s="192">
        <f>IF(N609="sníž. přenesená",J609,0)</f>
        <v>0</v>
      </c>
      <c r="BI609" s="192">
        <f>IF(N609="nulová",J609,0)</f>
        <v>0</v>
      </c>
      <c r="BJ609" s="18" t="s">
        <v>79</v>
      </c>
      <c r="BK609" s="192">
        <f>ROUND(I609*H609,2)</f>
        <v>0</v>
      </c>
      <c r="BL609" s="18" t="s">
        <v>146</v>
      </c>
      <c r="BM609" s="191" t="s">
        <v>911</v>
      </c>
    </row>
    <row r="610" spans="1:65" s="13" customFormat="1">
      <c r="B610" s="193"/>
      <c r="C610" s="194"/>
      <c r="D610" s="195" t="s">
        <v>147</v>
      </c>
      <c r="E610" s="196" t="s">
        <v>1</v>
      </c>
      <c r="F610" s="197" t="s">
        <v>727</v>
      </c>
      <c r="G610" s="194"/>
      <c r="H610" s="196" t="s">
        <v>1</v>
      </c>
      <c r="I610" s="194"/>
      <c r="J610" s="194"/>
      <c r="K610" s="194"/>
      <c r="L610" s="198"/>
      <c r="M610" s="199"/>
      <c r="N610" s="200"/>
      <c r="O610" s="200"/>
      <c r="P610" s="200"/>
      <c r="Q610" s="200"/>
      <c r="R610" s="200"/>
      <c r="S610" s="200"/>
      <c r="T610" s="201"/>
      <c r="AT610" s="202" t="s">
        <v>147</v>
      </c>
      <c r="AU610" s="202" t="s">
        <v>81</v>
      </c>
      <c r="AV610" s="13" t="s">
        <v>79</v>
      </c>
      <c r="AW610" s="13" t="s">
        <v>26</v>
      </c>
      <c r="AX610" s="13" t="s">
        <v>71</v>
      </c>
      <c r="AY610" s="202" t="s">
        <v>141</v>
      </c>
    </row>
    <row r="611" spans="1:65" s="14" customFormat="1">
      <c r="B611" s="203"/>
      <c r="C611" s="204"/>
      <c r="D611" s="195" t="s">
        <v>147</v>
      </c>
      <c r="E611" s="205" t="s">
        <v>1</v>
      </c>
      <c r="F611" s="206" t="s">
        <v>912</v>
      </c>
      <c r="G611" s="204"/>
      <c r="H611" s="207">
        <v>11.144</v>
      </c>
      <c r="I611" s="204"/>
      <c r="J611" s="204"/>
      <c r="K611" s="204"/>
      <c r="L611" s="208"/>
      <c r="M611" s="209"/>
      <c r="N611" s="210"/>
      <c r="O611" s="210"/>
      <c r="P611" s="210"/>
      <c r="Q611" s="210"/>
      <c r="R611" s="210"/>
      <c r="S611" s="210"/>
      <c r="T611" s="211"/>
      <c r="AT611" s="212" t="s">
        <v>147</v>
      </c>
      <c r="AU611" s="212" t="s">
        <v>81</v>
      </c>
      <c r="AV611" s="14" t="s">
        <v>81</v>
      </c>
      <c r="AW611" s="14" t="s">
        <v>26</v>
      </c>
      <c r="AX611" s="14" t="s">
        <v>71</v>
      </c>
      <c r="AY611" s="212" t="s">
        <v>141</v>
      </c>
    </row>
    <row r="612" spans="1:65" s="13" customFormat="1">
      <c r="B612" s="193"/>
      <c r="C612" s="194"/>
      <c r="D612" s="195" t="s">
        <v>147</v>
      </c>
      <c r="E612" s="196" t="s">
        <v>1</v>
      </c>
      <c r="F612" s="197" t="s">
        <v>733</v>
      </c>
      <c r="G612" s="194"/>
      <c r="H612" s="196" t="s">
        <v>1</v>
      </c>
      <c r="I612" s="194"/>
      <c r="J612" s="194"/>
      <c r="K612" s="194"/>
      <c r="L612" s="198"/>
      <c r="M612" s="199"/>
      <c r="N612" s="200"/>
      <c r="O612" s="200"/>
      <c r="P612" s="200"/>
      <c r="Q612" s="200"/>
      <c r="R612" s="200"/>
      <c r="S612" s="200"/>
      <c r="T612" s="201"/>
      <c r="AT612" s="202" t="s">
        <v>147</v>
      </c>
      <c r="AU612" s="202" t="s">
        <v>81</v>
      </c>
      <c r="AV612" s="13" t="s">
        <v>79</v>
      </c>
      <c r="AW612" s="13" t="s">
        <v>26</v>
      </c>
      <c r="AX612" s="13" t="s">
        <v>71</v>
      </c>
      <c r="AY612" s="202" t="s">
        <v>141</v>
      </c>
    </row>
    <row r="613" spans="1:65" s="14" customFormat="1">
      <c r="B613" s="203"/>
      <c r="C613" s="204"/>
      <c r="D613" s="195" t="s">
        <v>147</v>
      </c>
      <c r="E613" s="205" t="s">
        <v>1</v>
      </c>
      <c r="F613" s="206" t="s">
        <v>913</v>
      </c>
      <c r="G613" s="204"/>
      <c r="H613" s="207">
        <v>8.3759999999999994</v>
      </c>
      <c r="I613" s="204"/>
      <c r="J613" s="204"/>
      <c r="K613" s="204"/>
      <c r="L613" s="208"/>
      <c r="M613" s="209"/>
      <c r="N613" s="210"/>
      <c r="O613" s="210"/>
      <c r="P613" s="210"/>
      <c r="Q613" s="210"/>
      <c r="R613" s="210"/>
      <c r="S613" s="210"/>
      <c r="T613" s="211"/>
      <c r="AT613" s="212" t="s">
        <v>147</v>
      </c>
      <c r="AU613" s="212" t="s">
        <v>81</v>
      </c>
      <c r="AV613" s="14" t="s">
        <v>81</v>
      </c>
      <c r="AW613" s="14" t="s">
        <v>26</v>
      </c>
      <c r="AX613" s="14" t="s">
        <v>71</v>
      </c>
      <c r="AY613" s="212" t="s">
        <v>141</v>
      </c>
    </row>
    <row r="614" spans="1:65" s="15" customFormat="1">
      <c r="B614" s="219"/>
      <c r="C614" s="220"/>
      <c r="D614" s="195" t="s">
        <v>147</v>
      </c>
      <c r="E614" s="221" t="s">
        <v>1</v>
      </c>
      <c r="F614" s="222" t="s">
        <v>254</v>
      </c>
      <c r="G614" s="220"/>
      <c r="H614" s="223">
        <v>19.52</v>
      </c>
      <c r="I614" s="220"/>
      <c r="J614" s="220"/>
      <c r="K614" s="220"/>
      <c r="L614" s="224"/>
      <c r="M614" s="225"/>
      <c r="N614" s="226"/>
      <c r="O614" s="226"/>
      <c r="P614" s="226"/>
      <c r="Q614" s="226"/>
      <c r="R614" s="226"/>
      <c r="S614" s="226"/>
      <c r="T614" s="227"/>
      <c r="AT614" s="228" t="s">
        <v>147</v>
      </c>
      <c r="AU614" s="228" t="s">
        <v>81</v>
      </c>
      <c r="AV614" s="15" t="s">
        <v>146</v>
      </c>
      <c r="AW614" s="15" t="s">
        <v>26</v>
      </c>
      <c r="AX614" s="15" t="s">
        <v>79</v>
      </c>
      <c r="AY614" s="228" t="s">
        <v>141</v>
      </c>
    </row>
    <row r="615" spans="1:65" s="2" customFormat="1" ht="21.75" customHeight="1">
      <c r="A615" s="32"/>
      <c r="B615" s="33"/>
      <c r="C615" s="181" t="s">
        <v>914</v>
      </c>
      <c r="D615" s="181" t="s">
        <v>142</v>
      </c>
      <c r="E615" s="182" t="s">
        <v>915</v>
      </c>
      <c r="F615" s="183" t="s">
        <v>916</v>
      </c>
      <c r="G615" s="184" t="s">
        <v>313</v>
      </c>
      <c r="H615" s="185">
        <v>19.52</v>
      </c>
      <c r="I615" s="257"/>
      <c r="J615" s="186">
        <f>ROUND(I615*H615,2)</f>
        <v>0</v>
      </c>
      <c r="K615" s="183" t="s">
        <v>239</v>
      </c>
      <c r="L615" s="37"/>
      <c r="M615" s="187" t="s">
        <v>1</v>
      </c>
      <c r="N615" s="188" t="s">
        <v>36</v>
      </c>
      <c r="O615" s="189">
        <v>4.8280000000000003</v>
      </c>
      <c r="P615" s="189">
        <f>O615*H615</f>
        <v>94.242559999999997</v>
      </c>
      <c r="Q615" s="189">
        <v>0</v>
      </c>
      <c r="R615" s="189">
        <f>Q615*H615</f>
        <v>0</v>
      </c>
      <c r="S615" s="189">
        <v>4.3999999999999997E-2</v>
      </c>
      <c r="T615" s="190">
        <f>S615*H615</f>
        <v>0.85887999999999998</v>
      </c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91" t="s">
        <v>146</v>
      </c>
      <c r="AT615" s="191" t="s">
        <v>142</v>
      </c>
      <c r="AU615" s="191" t="s">
        <v>81</v>
      </c>
      <c r="AY615" s="18" t="s">
        <v>141</v>
      </c>
      <c r="BE615" s="192">
        <f>IF(N615="základní",J615,0)</f>
        <v>0</v>
      </c>
      <c r="BF615" s="192">
        <f>IF(N615="snížená",J615,0)</f>
        <v>0</v>
      </c>
      <c r="BG615" s="192">
        <f>IF(N615="zákl. přenesená",J615,0)</f>
        <v>0</v>
      </c>
      <c r="BH615" s="192">
        <f>IF(N615="sníž. přenesená",J615,0)</f>
        <v>0</v>
      </c>
      <c r="BI615" s="192">
        <f>IF(N615="nulová",J615,0)</f>
        <v>0</v>
      </c>
      <c r="BJ615" s="18" t="s">
        <v>79</v>
      </c>
      <c r="BK615" s="192">
        <f>ROUND(I615*H615,2)</f>
        <v>0</v>
      </c>
      <c r="BL615" s="18" t="s">
        <v>146</v>
      </c>
      <c r="BM615" s="191" t="s">
        <v>917</v>
      </c>
    </row>
    <row r="616" spans="1:65" s="2" customFormat="1" ht="16.5" customHeight="1">
      <c r="A616" s="32"/>
      <c r="B616" s="33"/>
      <c r="C616" s="181" t="s">
        <v>918</v>
      </c>
      <c r="D616" s="181" t="s">
        <v>142</v>
      </c>
      <c r="E616" s="182" t="s">
        <v>919</v>
      </c>
      <c r="F616" s="183" t="s">
        <v>920</v>
      </c>
      <c r="G616" s="184" t="s">
        <v>249</v>
      </c>
      <c r="H616" s="185">
        <v>29.6</v>
      </c>
      <c r="I616" s="257"/>
      <c r="J616" s="186">
        <f>ROUND(I616*H616,2)</f>
        <v>0</v>
      </c>
      <c r="K616" s="183" t="s">
        <v>239</v>
      </c>
      <c r="L616" s="37"/>
      <c r="M616" s="187" t="s">
        <v>1</v>
      </c>
      <c r="N616" s="188" t="s">
        <v>36</v>
      </c>
      <c r="O616" s="189">
        <v>0.93899999999999995</v>
      </c>
      <c r="P616" s="189">
        <f>O616*H616</f>
        <v>27.7944</v>
      </c>
      <c r="Q616" s="189">
        <v>0</v>
      </c>
      <c r="R616" s="189">
        <f>Q616*H616</f>
        <v>0</v>
      </c>
      <c r="S616" s="189">
        <v>7.5999999999999998E-2</v>
      </c>
      <c r="T616" s="190">
        <f>S616*H616</f>
        <v>2.2496</v>
      </c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R616" s="191" t="s">
        <v>146</v>
      </c>
      <c r="AT616" s="191" t="s">
        <v>142</v>
      </c>
      <c r="AU616" s="191" t="s">
        <v>81</v>
      </c>
      <c r="AY616" s="18" t="s">
        <v>141</v>
      </c>
      <c r="BE616" s="192">
        <f>IF(N616="základní",J616,0)</f>
        <v>0</v>
      </c>
      <c r="BF616" s="192">
        <f>IF(N616="snížená",J616,0)</f>
        <v>0</v>
      </c>
      <c r="BG616" s="192">
        <f>IF(N616="zákl. přenesená",J616,0)</f>
        <v>0</v>
      </c>
      <c r="BH616" s="192">
        <f>IF(N616="sníž. přenesená",J616,0)</f>
        <v>0</v>
      </c>
      <c r="BI616" s="192">
        <f>IF(N616="nulová",J616,0)</f>
        <v>0</v>
      </c>
      <c r="BJ616" s="18" t="s">
        <v>79</v>
      </c>
      <c r="BK616" s="192">
        <f>ROUND(I616*H616,2)</f>
        <v>0</v>
      </c>
      <c r="BL616" s="18" t="s">
        <v>146</v>
      </c>
      <c r="BM616" s="191" t="s">
        <v>921</v>
      </c>
    </row>
    <row r="617" spans="1:65" s="14" customFormat="1">
      <c r="B617" s="203"/>
      <c r="C617" s="204"/>
      <c r="D617" s="195" t="s">
        <v>147</v>
      </c>
      <c r="E617" s="205" t="s">
        <v>1</v>
      </c>
      <c r="F617" s="206" t="s">
        <v>922</v>
      </c>
      <c r="G617" s="204"/>
      <c r="H617" s="207">
        <v>4</v>
      </c>
      <c r="I617" s="204"/>
      <c r="J617" s="204"/>
      <c r="K617" s="204"/>
      <c r="L617" s="208"/>
      <c r="M617" s="209"/>
      <c r="N617" s="210"/>
      <c r="O617" s="210"/>
      <c r="P617" s="210"/>
      <c r="Q617" s="210"/>
      <c r="R617" s="210"/>
      <c r="S617" s="210"/>
      <c r="T617" s="211"/>
      <c r="AT617" s="212" t="s">
        <v>147</v>
      </c>
      <c r="AU617" s="212" t="s">
        <v>81</v>
      </c>
      <c r="AV617" s="14" t="s">
        <v>81</v>
      </c>
      <c r="AW617" s="14" t="s">
        <v>26</v>
      </c>
      <c r="AX617" s="14" t="s">
        <v>71</v>
      </c>
      <c r="AY617" s="212" t="s">
        <v>141</v>
      </c>
    </row>
    <row r="618" spans="1:65" s="14" customFormat="1">
      <c r="B618" s="203"/>
      <c r="C618" s="204"/>
      <c r="D618" s="195" t="s">
        <v>147</v>
      </c>
      <c r="E618" s="205" t="s">
        <v>1</v>
      </c>
      <c r="F618" s="206" t="s">
        <v>923</v>
      </c>
      <c r="G618" s="204"/>
      <c r="H618" s="207">
        <v>25.6</v>
      </c>
      <c r="I618" s="204"/>
      <c r="J618" s="204"/>
      <c r="K618" s="204"/>
      <c r="L618" s="208"/>
      <c r="M618" s="209"/>
      <c r="N618" s="210"/>
      <c r="O618" s="210"/>
      <c r="P618" s="210"/>
      <c r="Q618" s="210"/>
      <c r="R618" s="210"/>
      <c r="S618" s="210"/>
      <c r="T618" s="211"/>
      <c r="AT618" s="212" t="s">
        <v>147</v>
      </c>
      <c r="AU618" s="212" t="s">
        <v>81</v>
      </c>
      <c r="AV618" s="14" t="s">
        <v>81</v>
      </c>
      <c r="AW618" s="14" t="s">
        <v>26</v>
      </c>
      <c r="AX618" s="14" t="s">
        <v>71</v>
      </c>
      <c r="AY618" s="212" t="s">
        <v>141</v>
      </c>
    </row>
    <row r="619" spans="1:65" s="15" customFormat="1">
      <c r="B619" s="219"/>
      <c r="C619" s="220"/>
      <c r="D619" s="195" t="s">
        <v>147</v>
      </c>
      <c r="E619" s="221" t="s">
        <v>1</v>
      </c>
      <c r="F619" s="222" t="s">
        <v>254</v>
      </c>
      <c r="G619" s="220"/>
      <c r="H619" s="223">
        <v>29.6</v>
      </c>
      <c r="I619" s="220"/>
      <c r="J619" s="220"/>
      <c r="K619" s="220"/>
      <c r="L619" s="224"/>
      <c r="M619" s="225"/>
      <c r="N619" s="226"/>
      <c r="O619" s="226"/>
      <c r="P619" s="226"/>
      <c r="Q619" s="226"/>
      <c r="R619" s="226"/>
      <c r="S619" s="226"/>
      <c r="T619" s="227"/>
      <c r="AT619" s="228" t="s">
        <v>147</v>
      </c>
      <c r="AU619" s="228" t="s">
        <v>81</v>
      </c>
      <c r="AV619" s="15" t="s">
        <v>146</v>
      </c>
      <c r="AW619" s="15" t="s">
        <v>26</v>
      </c>
      <c r="AX619" s="15" t="s">
        <v>79</v>
      </c>
      <c r="AY619" s="228" t="s">
        <v>141</v>
      </c>
    </row>
    <row r="620" spans="1:65" s="2" customFormat="1" ht="16.5" customHeight="1">
      <c r="A620" s="32"/>
      <c r="B620" s="33"/>
      <c r="C620" s="181" t="s">
        <v>924</v>
      </c>
      <c r="D620" s="181" t="s">
        <v>142</v>
      </c>
      <c r="E620" s="182" t="s">
        <v>925</v>
      </c>
      <c r="F620" s="183" t="s">
        <v>926</v>
      </c>
      <c r="G620" s="184" t="s">
        <v>249</v>
      </c>
      <c r="H620" s="185">
        <v>5.3</v>
      </c>
      <c r="I620" s="257"/>
      <c r="J620" s="186">
        <f>ROUND(I620*H620,2)</f>
        <v>0</v>
      </c>
      <c r="K620" s="183" t="s">
        <v>239</v>
      </c>
      <c r="L620" s="37"/>
      <c r="M620" s="187" t="s">
        <v>1</v>
      </c>
      <c r="N620" s="188" t="s">
        <v>36</v>
      </c>
      <c r="O620" s="189">
        <v>0.71799999999999997</v>
      </c>
      <c r="P620" s="189">
        <f>O620*H620</f>
        <v>3.8053999999999997</v>
      </c>
      <c r="Q620" s="189">
        <v>0</v>
      </c>
      <c r="R620" s="189">
        <f>Q620*H620</f>
        <v>0</v>
      </c>
      <c r="S620" s="189">
        <v>6.3E-2</v>
      </c>
      <c r="T620" s="190">
        <f>S620*H620</f>
        <v>0.33389999999999997</v>
      </c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191" t="s">
        <v>146</v>
      </c>
      <c r="AT620" s="191" t="s">
        <v>142</v>
      </c>
      <c r="AU620" s="191" t="s">
        <v>81</v>
      </c>
      <c r="AY620" s="18" t="s">
        <v>141</v>
      </c>
      <c r="BE620" s="192">
        <f>IF(N620="základní",J620,0)</f>
        <v>0</v>
      </c>
      <c r="BF620" s="192">
        <f>IF(N620="snížená",J620,0)</f>
        <v>0</v>
      </c>
      <c r="BG620" s="192">
        <f>IF(N620="zákl. přenesená",J620,0)</f>
        <v>0</v>
      </c>
      <c r="BH620" s="192">
        <f>IF(N620="sníž. přenesená",J620,0)</f>
        <v>0</v>
      </c>
      <c r="BI620" s="192">
        <f>IF(N620="nulová",J620,0)</f>
        <v>0</v>
      </c>
      <c r="BJ620" s="18" t="s">
        <v>79</v>
      </c>
      <c r="BK620" s="192">
        <f>ROUND(I620*H620,2)</f>
        <v>0</v>
      </c>
      <c r="BL620" s="18" t="s">
        <v>146</v>
      </c>
      <c r="BM620" s="191" t="s">
        <v>927</v>
      </c>
    </row>
    <row r="621" spans="1:65" s="14" customFormat="1">
      <c r="B621" s="203"/>
      <c r="C621" s="204"/>
      <c r="D621" s="195" t="s">
        <v>147</v>
      </c>
      <c r="E621" s="205" t="s">
        <v>1</v>
      </c>
      <c r="F621" s="206" t="s">
        <v>928</v>
      </c>
      <c r="G621" s="204"/>
      <c r="H621" s="207">
        <v>2.4</v>
      </c>
      <c r="I621" s="204"/>
      <c r="J621" s="204"/>
      <c r="K621" s="204"/>
      <c r="L621" s="208"/>
      <c r="M621" s="209"/>
      <c r="N621" s="210"/>
      <c r="O621" s="210"/>
      <c r="P621" s="210"/>
      <c r="Q621" s="210"/>
      <c r="R621" s="210"/>
      <c r="S621" s="210"/>
      <c r="T621" s="211"/>
      <c r="AT621" s="212" t="s">
        <v>147</v>
      </c>
      <c r="AU621" s="212" t="s">
        <v>81</v>
      </c>
      <c r="AV621" s="14" t="s">
        <v>81</v>
      </c>
      <c r="AW621" s="14" t="s">
        <v>26</v>
      </c>
      <c r="AX621" s="14" t="s">
        <v>71</v>
      </c>
      <c r="AY621" s="212" t="s">
        <v>141</v>
      </c>
    </row>
    <row r="622" spans="1:65" s="14" customFormat="1">
      <c r="B622" s="203"/>
      <c r="C622" s="204"/>
      <c r="D622" s="195" t="s">
        <v>147</v>
      </c>
      <c r="E622" s="205" t="s">
        <v>1</v>
      </c>
      <c r="F622" s="206" t="s">
        <v>929</v>
      </c>
      <c r="G622" s="204"/>
      <c r="H622" s="207">
        <v>2.9</v>
      </c>
      <c r="I622" s="204"/>
      <c r="J622" s="204"/>
      <c r="K622" s="204"/>
      <c r="L622" s="208"/>
      <c r="M622" s="209"/>
      <c r="N622" s="210"/>
      <c r="O622" s="210"/>
      <c r="P622" s="210"/>
      <c r="Q622" s="210"/>
      <c r="R622" s="210"/>
      <c r="S622" s="210"/>
      <c r="T622" s="211"/>
      <c r="AT622" s="212" t="s">
        <v>147</v>
      </c>
      <c r="AU622" s="212" t="s">
        <v>81</v>
      </c>
      <c r="AV622" s="14" t="s">
        <v>81</v>
      </c>
      <c r="AW622" s="14" t="s">
        <v>26</v>
      </c>
      <c r="AX622" s="14" t="s">
        <v>71</v>
      </c>
      <c r="AY622" s="212" t="s">
        <v>141</v>
      </c>
    </row>
    <row r="623" spans="1:65" s="15" customFormat="1">
      <c r="B623" s="219"/>
      <c r="C623" s="220"/>
      <c r="D623" s="195" t="s">
        <v>147</v>
      </c>
      <c r="E623" s="221" t="s">
        <v>1</v>
      </c>
      <c r="F623" s="222" t="s">
        <v>254</v>
      </c>
      <c r="G623" s="220"/>
      <c r="H623" s="223">
        <v>5.3</v>
      </c>
      <c r="I623" s="220"/>
      <c r="J623" s="220"/>
      <c r="K623" s="220"/>
      <c r="L623" s="224"/>
      <c r="M623" s="225"/>
      <c r="N623" s="226"/>
      <c r="O623" s="226"/>
      <c r="P623" s="226"/>
      <c r="Q623" s="226"/>
      <c r="R623" s="226"/>
      <c r="S623" s="226"/>
      <c r="T623" s="227"/>
      <c r="AT623" s="228" t="s">
        <v>147</v>
      </c>
      <c r="AU623" s="228" t="s">
        <v>81</v>
      </c>
      <c r="AV623" s="15" t="s">
        <v>146</v>
      </c>
      <c r="AW623" s="15" t="s">
        <v>26</v>
      </c>
      <c r="AX623" s="15" t="s">
        <v>79</v>
      </c>
      <c r="AY623" s="228" t="s">
        <v>141</v>
      </c>
    </row>
    <row r="624" spans="1:65" s="2" customFormat="1" ht="16.5" customHeight="1">
      <c r="A624" s="32"/>
      <c r="B624" s="33"/>
      <c r="C624" s="181" t="s">
        <v>930</v>
      </c>
      <c r="D624" s="181" t="s">
        <v>142</v>
      </c>
      <c r="E624" s="182" t="s">
        <v>931</v>
      </c>
      <c r="F624" s="183" t="s">
        <v>932</v>
      </c>
      <c r="G624" s="184" t="s">
        <v>249</v>
      </c>
      <c r="H624" s="185">
        <v>10.8</v>
      </c>
      <c r="I624" s="257"/>
      <c r="J624" s="186">
        <f>ROUND(I624*H624,2)</f>
        <v>0</v>
      </c>
      <c r="K624" s="183" t="s">
        <v>239</v>
      </c>
      <c r="L624" s="37"/>
      <c r="M624" s="187" t="s">
        <v>1</v>
      </c>
      <c r="N624" s="188" t="s">
        <v>36</v>
      </c>
      <c r="O624" s="189">
        <v>0.55600000000000005</v>
      </c>
      <c r="P624" s="189">
        <f>O624*H624</f>
        <v>6.0048000000000012</v>
      </c>
      <c r="Q624" s="189">
        <v>0</v>
      </c>
      <c r="R624" s="189">
        <f>Q624*H624</f>
        <v>0</v>
      </c>
      <c r="S624" s="189">
        <v>0.06</v>
      </c>
      <c r="T624" s="190">
        <f>S624*H624</f>
        <v>0.64800000000000002</v>
      </c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R624" s="191" t="s">
        <v>146</v>
      </c>
      <c r="AT624" s="191" t="s">
        <v>142</v>
      </c>
      <c r="AU624" s="191" t="s">
        <v>81</v>
      </c>
      <c r="AY624" s="18" t="s">
        <v>141</v>
      </c>
      <c r="BE624" s="192">
        <f>IF(N624="základní",J624,0)</f>
        <v>0</v>
      </c>
      <c r="BF624" s="192">
        <f>IF(N624="snížená",J624,0)</f>
        <v>0</v>
      </c>
      <c r="BG624" s="192">
        <f>IF(N624="zákl. přenesená",J624,0)</f>
        <v>0</v>
      </c>
      <c r="BH624" s="192">
        <f>IF(N624="sníž. přenesená",J624,0)</f>
        <v>0</v>
      </c>
      <c r="BI624" s="192">
        <f>IF(N624="nulová",J624,0)</f>
        <v>0</v>
      </c>
      <c r="BJ624" s="18" t="s">
        <v>79</v>
      </c>
      <c r="BK624" s="192">
        <f>ROUND(I624*H624,2)</f>
        <v>0</v>
      </c>
      <c r="BL624" s="18" t="s">
        <v>146</v>
      </c>
      <c r="BM624" s="191" t="s">
        <v>933</v>
      </c>
    </row>
    <row r="625" spans="1:65" s="14" customFormat="1">
      <c r="B625" s="203"/>
      <c r="C625" s="204"/>
      <c r="D625" s="195" t="s">
        <v>147</v>
      </c>
      <c r="E625" s="205" t="s">
        <v>1</v>
      </c>
      <c r="F625" s="206" t="s">
        <v>934</v>
      </c>
      <c r="G625" s="204"/>
      <c r="H625" s="207">
        <v>4.8</v>
      </c>
      <c r="I625" s="204"/>
      <c r="J625" s="204"/>
      <c r="K625" s="204"/>
      <c r="L625" s="208"/>
      <c r="M625" s="209"/>
      <c r="N625" s="210"/>
      <c r="O625" s="210"/>
      <c r="P625" s="210"/>
      <c r="Q625" s="210"/>
      <c r="R625" s="210"/>
      <c r="S625" s="210"/>
      <c r="T625" s="211"/>
      <c r="AT625" s="212" t="s">
        <v>147</v>
      </c>
      <c r="AU625" s="212" t="s">
        <v>81</v>
      </c>
      <c r="AV625" s="14" t="s">
        <v>81</v>
      </c>
      <c r="AW625" s="14" t="s">
        <v>26</v>
      </c>
      <c r="AX625" s="14" t="s">
        <v>71</v>
      </c>
      <c r="AY625" s="212" t="s">
        <v>141</v>
      </c>
    </row>
    <row r="626" spans="1:65" s="14" customFormat="1">
      <c r="B626" s="203"/>
      <c r="C626" s="204"/>
      <c r="D626" s="195" t="s">
        <v>147</v>
      </c>
      <c r="E626" s="205" t="s">
        <v>1</v>
      </c>
      <c r="F626" s="206" t="s">
        <v>935</v>
      </c>
      <c r="G626" s="204"/>
      <c r="H626" s="207">
        <v>3.1</v>
      </c>
      <c r="I626" s="204"/>
      <c r="J626" s="204"/>
      <c r="K626" s="204"/>
      <c r="L626" s="208"/>
      <c r="M626" s="209"/>
      <c r="N626" s="210"/>
      <c r="O626" s="210"/>
      <c r="P626" s="210"/>
      <c r="Q626" s="210"/>
      <c r="R626" s="210"/>
      <c r="S626" s="210"/>
      <c r="T626" s="211"/>
      <c r="AT626" s="212" t="s">
        <v>147</v>
      </c>
      <c r="AU626" s="212" t="s">
        <v>81</v>
      </c>
      <c r="AV626" s="14" t="s">
        <v>81</v>
      </c>
      <c r="AW626" s="14" t="s">
        <v>26</v>
      </c>
      <c r="AX626" s="14" t="s">
        <v>71</v>
      </c>
      <c r="AY626" s="212" t="s">
        <v>141</v>
      </c>
    </row>
    <row r="627" spans="1:65" s="14" customFormat="1">
      <c r="B627" s="203"/>
      <c r="C627" s="204"/>
      <c r="D627" s="195" t="s">
        <v>147</v>
      </c>
      <c r="E627" s="205" t="s">
        <v>1</v>
      </c>
      <c r="F627" s="206" t="s">
        <v>929</v>
      </c>
      <c r="G627" s="204"/>
      <c r="H627" s="207">
        <v>2.9</v>
      </c>
      <c r="I627" s="204"/>
      <c r="J627" s="204"/>
      <c r="K627" s="204"/>
      <c r="L627" s="208"/>
      <c r="M627" s="209"/>
      <c r="N627" s="210"/>
      <c r="O627" s="210"/>
      <c r="P627" s="210"/>
      <c r="Q627" s="210"/>
      <c r="R627" s="210"/>
      <c r="S627" s="210"/>
      <c r="T627" s="211"/>
      <c r="AT627" s="212" t="s">
        <v>147</v>
      </c>
      <c r="AU627" s="212" t="s">
        <v>81</v>
      </c>
      <c r="AV627" s="14" t="s">
        <v>81</v>
      </c>
      <c r="AW627" s="14" t="s">
        <v>26</v>
      </c>
      <c r="AX627" s="14" t="s">
        <v>71</v>
      </c>
      <c r="AY627" s="212" t="s">
        <v>141</v>
      </c>
    </row>
    <row r="628" spans="1:65" s="15" customFormat="1">
      <c r="B628" s="219"/>
      <c r="C628" s="220"/>
      <c r="D628" s="195" t="s">
        <v>147</v>
      </c>
      <c r="E628" s="221" t="s">
        <v>1</v>
      </c>
      <c r="F628" s="222" t="s">
        <v>254</v>
      </c>
      <c r="G628" s="220"/>
      <c r="H628" s="223">
        <v>10.8</v>
      </c>
      <c r="I628" s="220"/>
      <c r="J628" s="220"/>
      <c r="K628" s="220"/>
      <c r="L628" s="224"/>
      <c r="M628" s="225"/>
      <c r="N628" s="226"/>
      <c r="O628" s="226"/>
      <c r="P628" s="226"/>
      <c r="Q628" s="226"/>
      <c r="R628" s="226"/>
      <c r="S628" s="226"/>
      <c r="T628" s="227"/>
      <c r="AT628" s="228" t="s">
        <v>147</v>
      </c>
      <c r="AU628" s="228" t="s">
        <v>81</v>
      </c>
      <c r="AV628" s="15" t="s">
        <v>146</v>
      </c>
      <c r="AW628" s="15" t="s">
        <v>26</v>
      </c>
      <c r="AX628" s="15" t="s">
        <v>79</v>
      </c>
      <c r="AY628" s="228" t="s">
        <v>141</v>
      </c>
    </row>
    <row r="629" spans="1:65" s="2" customFormat="1" ht="21.75" customHeight="1">
      <c r="A629" s="32"/>
      <c r="B629" s="33"/>
      <c r="C629" s="181" t="s">
        <v>936</v>
      </c>
      <c r="D629" s="181" t="s">
        <v>142</v>
      </c>
      <c r="E629" s="182" t="s">
        <v>937</v>
      </c>
      <c r="F629" s="183" t="s">
        <v>938</v>
      </c>
      <c r="G629" s="184" t="s">
        <v>249</v>
      </c>
      <c r="H629" s="185">
        <v>0.72</v>
      </c>
      <c r="I629" s="257"/>
      <c r="J629" s="186">
        <f>ROUND(I629*H629,2)</f>
        <v>0</v>
      </c>
      <c r="K629" s="183" t="s">
        <v>239</v>
      </c>
      <c r="L629" s="37"/>
      <c r="M629" s="187" t="s">
        <v>1</v>
      </c>
      <c r="N629" s="188" t="s">
        <v>36</v>
      </c>
      <c r="O629" s="189">
        <v>1.5</v>
      </c>
      <c r="P629" s="189">
        <f>O629*H629</f>
        <v>1.08</v>
      </c>
      <c r="Q629" s="189">
        <v>0</v>
      </c>
      <c r="R629" s="189">
        <f>Q629*H629</f>
        <v>0</v>
      </c>
      <c r="S629" s="189">
        <v>7.2999999999999995E-2</v>
      </c>
      <c r="T629" s="190">
        <f>S629*H629</f>
        <v>5.2559999999999996E-2</v>
      </c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191" t="s">
        <v>146</v>
      </c>
      <c r="AT629" s="191" t="s">
        <v>142</v>
      </c>
      <c r="AU629" s="191" t="s">
        <v>81</v>
      </c>
      <c r="AY629" s="18" t="s">
        <v>141</v>
      </c>
      <c r="BE629" s="192">
        <f>IF(N629="základní",J629,0)</f>
        <v>0</v>
      </c>
      <c r="BF629" s="192">
        <f>IF(N629="snížená",J629,0)</f>
        <v>0</v>
      </c>
      <c r="BG629" s="192">
        <f>IF(N629="zákl. přenesená",J629,0)</f>
        <v>0</v>
      </c>
      <c r="BH629" s="192">
        <f>IF(N629="sníž. přenesená",J629,0)</f>
        <v>0</v>
      </c>
      <c r="BI629" s="192">
        <f>IF(N629="nulová",J629,0)</f>
        <v>0</v>
      </c>
      <c r="BJ629" s="18" t="s">
        <v>79</v>
      </c>
      <c r="BK629" s="192">
        <f>ROUND(I629*H629,2)</f>
        <v>0</v>
      </c>
      <c r="BL629" s="18" t="s">
        <v>146</v>
      </c>
      <c r="BM629" s="191" t="s">
        <v>939</v>
      </c>
    </row>
    <row r="630" spans="1:65" s="14" customFormat="1">
      <c r="B630" s="203"/>
      <c r="C630" s="204"/>
      <c r="D630" s="195" t="s">
        <v>147</v>
      </c>
      <c r="E630" s="205" t="s">
        <v>1</v>
      </c>
      <c r="F630" s="206" t="s">
        <v>940</v>
      </c>
      <c r="G630" s="204"/>
      <c r="H630" s="207">
        <v>0.72</v>
      </c>
      <c r="I630" s="204"/>
      <c r="J630" s="204"/>
      <c r="K630" s="204"/>
      <c r="L630" s="208"/>
      <c r="M630" s="209"/>
      <c r="N630" s="210"/>
      <c r="O630" s="210"/>
      <c r="P630" s="210"/>
      <c r="Q630" s="210"/>
      <c r="R630" s="210"/>
      <c r="S630" s="210"/>
      <c r="T630" s="211"/>
      <c r="AT630" s="212" t="s">
        <v>147</v>
      </c>
      <c r="AU630" s="212" t="s">
        <v>81</v>
      </c>
      <c r="AV630" s="14" t="s">
        <v>81</v>
      </c>
      <c r="AW630" s="14" t="s">
        <v>26</v>
      </c>
      <c r="AX630" s="14" t="s">
        <v>79</v>
      </c>
      <c r="AY630" s="212" t="s">
        <v>141</v>
      </c>
    </row>
    <row r="631" spans="1:65" s="2" customFormat="1" ht="21.75" customHeight="1">
      <c r="A631" s="32"/>
      <c r="B631" s="33"/>
      <c r="C631" s="181" t="s">
        <v>941</v>
      </c>
      <c r="D631" s="181" t="s">
        <v>142</v>
      </c>
      <c r="E631" s="182" t="s">
        <v>942</v>
      </c>
      <c r="F631" s="183" t="s">
        <v>943</v>
      </c>
      <c r="G631" s="184" t="s">
        <v>249</v>
      </c>
      <c r="H631" s="185">
        <v>3.24</v>
      </c>
      <c r="I631" s="257"/>
      <c r="J631" s="186">
        <f>ROUND(I631*H631,2)</f>
        <v>0</v>
      </c>
      <c r="K631" s="183" t="s">
        <v>239</v>
      </c>
      <c r="L631" s="37"/>
      <c r="M631" s="187" t="s">
        <v>1</v>
      </c>
      <c r="N631" s="188" t="s">
        <v>36</v>
      </c>
      <c r="O631" s="189">
        <v>0.91</v>
      </c>
      <c r="P631" s="189">
        <f>O631*H631</f>
        <v>2.9484000000000004</v>
      </c>
      <c r="Q631" s="189">
        <v>0</v>
      </c>
      <c r="R631" s="189">
        <f>Q631*H631</f>
        <v>0</v>
      </c>
      <c r="S631" s="189">
        <v>5.8999999999999997E-2</v>
      </c>
      <c r="T631" s="190">
        <f>S631*H631</f>
        <v>0.19116</v>
      </c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R631" s="191" t="s">
        <v>146</v>
      </c>
      <c r="AT631" s="191" t="s">
        <v>142</v>
      </c>
      <c r="AU631" s="191" t="s">
        <v>81</v>
      </c>
      <c r="AY631" s="18" t="s">
        <v>141</v>
      </c>
      <c r="BE631" s="192">
        <f>IF(N631="základní",J631,0)</f>
        <v>0</v>
      </c>
      <c r="BF631" s="192">
        <f>IF(N631="snížená",J631,0)</f>
        <v>0</v>
      </c>
      <c r="BG631" s="192">
        <f>IF(N631="zákl. přenesená",J631,0)</f>
        <v>0</v>
      </c>
      <c r="BH631" s="192">
        <f>IF(N631="sníž. přenesená",J631,0)</f>
        <v>0</v>
      </c>
      <c r="BI631" s="192">
        <f>IF(N631="nulová",J631,0)</f>
        <v>0</v>
      </c>
      <c r="BJ631" s="18" t="s">
        <v>79</v>
      </c>
      <c r="BK631" s="192">
        <f>ROUND(I631*H631,2)</f>
        <v>0</v>
      </c>
      <c r="BL631" s="18" t="s">
        <v>146</v>
      </c>
      <c r="BM631" s="191" t="s">
        <v>944</v>
      </c>
    </row>
    <row r="632" spans="1:65" s="14" customFormat="1">
      <c r="B632" s="203"/>
      <c r="C632" s="204"/>
      <c r="D632" s="195" t="s">
        <v>147</v>
      </c>
      <c r="E632" s="205" t="s">
        <v>1</v>
      </c>
      <c r="F632" s="206" t="s">
        <v>945</v>
      </c>
      <c r="G632" s="204"/>
      <c r="H632" s="207">
        <v>3.24</v>
      </c>
      <c r="I632" s="204"/>
      <c r="J632" s="204"/>
      <c r="K632" s="204"/>
      <c r="L632" s="208"/>
      <c r="M632" s="209"/>
      <c r="N632" s="210"/>
      <c r="O632" s="210"/>
      <c r="P632" s="210"/>
      <c r="Q632" s="210"/>
      <c r="R632" s="210"/>
      <c r="S632" s="210"/>
      <c r="T632" s="211"/>
      <c r="AT632" s="212" t="s">
        <v>147</v>
      </c>
      <c r="AU632" s="212" t="s">
        <v>81</v>
      </c>
      <c r="AV632" s="14" t="s">
        <v>81</v>
      </c>
      <c r="AW632" s="14" t="s">
        <v>26</v>
      </c>
      <c r="AX632" s="14" t="s">
        <v>79</v>
      </c>
      <c r="AY632" s="212" t="s">
        <v>141</v>
      </c>
    </row>
    <row r="633" spans="1:65" s="2" customFormat="1" ht="21.75" customHeight="1">
      <c r="A633" s="32"/>
      <c r="B633" s="33"/>
      <c r="C633" s="181" t="s">
        <v>263</v>
      </c>
      <c r="D633" s="181" t="s">
        <v>142</v>
      </c>
      <c r="E633" s="182" t="s">
        <v>946</v>
      </c>
      <c r="F633" s="183" t="s">
        <v>947</v>
      </c>
      <c r="G633" s="184" t="s">
        <v>249</v>
      </c>
      <c r="H633" s="185">
        <v>3.15</v>
      </c>
      <c r="I633" s="257"/>
      <c r="J633" s="186">
        <f>ROUND(I633*H633,2)</f>
        <v>0</v>
      </c>
      <c r="K633" s="183" t="s">
        <v>239</v>
      </c>
      <c r="L633" s="37"/>
      <c r="M633" s="187" t="s">
        <v>1</v>
      </c>
      <c r="N633" s="188" t="s">
        <v>36</v>
      </c>
      <c r="O633" s="189">
        <v>0.65</v>
      </c>
      <c r="P633" s="189">
        <f>O633*H633</f>
        <v>2.0474999999999999</v>
      </c>
      <c r="Q633" s="189">
        <v>0</v>
      </c>
      <c r="R633" s="189">
        <f>Q633*H633</f>
        <v>0</v>
      </c>
      <c r="S633" s="189">
        <v>5.0999999999999997E-2</v>
      </c>
      <c r="T633" s="190">
        <f>S633*H633</f>
        <v>0.16064999999999999</v>
      </c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91" t="s">
        <v>146</v>
      </c>
      <c r="AT633" s="191" t="s">
        <v>142</v>
      </c>
      <c r="AU633" s="191" t="s">
        <v>81</v>
      </c>
      <c r="AY633" s="18" t="s">
        <v>141</v>
      </c>
      <c r="BE633" s="192">
        <f>IF(N633="základní",J633,0)</f>
        <v>0</v>
      </c>
      <c r="BF633" s="192">
        <f>IF(N633="snížená",J633,0)</f>
        <v>0</v>
      </c>
      <c r="BG633" s="192">
        <f>IF(N633="zákl. přenesená",J633,0)</f>
        <v>0</v>
      </c>
      <c r="BH633" s="192">
        <f>IF(N633="sníž. přenesená",J633,0)</f>
        <v>0</v>
      </c>
      <c r="BI633" s="192">
        <f>IF(N633="nulová",J633,0)</f>
        <v>0</v>
      </c>
      <c r="BJ633" s="18" t="s">
        <v>79</v>
      </c>
      <c r="BK633" s="192">
        <f>ROUND(I633*H633,2)</f>
        <v>0</v>
      </c>
      <c r="BL633" s="18" t="s">
        <v>146</v>
      </c>
      <c r="BM633" s="191" t="s">
        <v>948</v>
      </c>
    </row>
    <row r="634" spans="1:65" s="14" customFormat="1">
      <c r="B634" s="203"/>
      <c r="C634" s="204"/>
      <c r="D634" s="195" t="s">
        <v>147</v>
      </c>
      <c r="E634" s="205" t="s">
        <v>1</v>
      </c>
      <c r="F634" s="206" t="s">
        <v>949</v>
      </c>
      <c r="G634" s="204"/>
      <c r="H634" s="207">
        <v>3.15</v>
      </c>
      <c r="I634" s="204"/>
      <c r="J634" s="204"/>
      <c r="K634" s="204"/>
      <c r="L634" s="208"/>
      <c r="M634" s="209"/>
      <c r="N634" s="210"/>
      <c r="O634" s="210"/>
      <c r="P634" s="210"/>
      <c r="Q634" s="210"/>
      <c r="R634" s="210"/>
      <c r="S634" s="210"/>
      <c r="T634" s="211"/>
      <c r="AT634" s="212" t="s">
        <v>147</v>
      </c>
      <c r="AU634" s="212" t="s">
        <v>81</v>
      </c>
      <c r="AV634" s="14" t="s">
        <v>81</v>
      </c>
      <c r="AW634" s="14" t="s">
        <v>26</v>
      </c>
      <c r="AX634" s="14" t="s">
        <v>79</v>
      </c>
      <c r="AY634" s="212" t="s">
        <v>141</v>
      </c>
    </row>
    <row r="635" spans="1:65" s="2" customFormat="1" ht="16.5" customHeight="1">
      <c r="A635" s="32"/>
      <c r="B635" s="33"/>
      <c r="C635" s="181" t="s">
        <v>950</v>
      </c>
      <c r="D635" s="181" t="s">
        <v>142</v>
      </c>
      <c r="E635" s="182" t="s">
        <v>951</v>
      </c>
      <c r="F635" s="183" t="s">
        <v>952</v>
      </c>
      <c r="G635" s="184" t="s">
        <v>238</v>
      </c>
      <c r="H635" s="185">
        <v>5.8</v>
      </c>
      <c r="I635" s="257"/>
      <c r="J635" s="186">
        <f>ROUND(I635*H635,2)</f>
        <v>0</v>
      </c>
      <c r="K635" s="183" t="s">
        <v>1</v>
      </c>
      <c r="L635" s="37"/>
      <c r="M635" s="187" t="s">
        <v>1</v>
      </c>
      <c r="N635" s="188" t="s">
        <v>36</v>
      </c>
      <c r="O635" s="189">
        <v>0</v>
      </c>
      <c r="P635" s="189">
        <f>O635*H635</f>
        <v>0</v>
      </c>
      <c r="Q635" s="189">
        <v>0</v>
      </c>
      <c r="R635" s="189">
        <f>Q635*H635</f>
        <v>0</v>
      </c>
      <c r="S635" s="189">
        <v>0.1</v>
      </c>
      <c r="T635" s="190">
        <f>S635*H635</f>
        <v>0.57999999999999996</v>
      </c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191" t="s">
        <v>146</v>
      </c>
      <c r="AT635" s="191" t="s">
        <v>142</v>
      </c>
      <c r="AU635" s="191" t="s">
        <v>81</v>
      </c>
      <c r="AY635" s="18" t="s">
        <v>141</v>
      </c>
      <c r="BE635" s="192">
        <f>IF(N635="základní",J635,0)</f>
        <v>0</v>
      </c>
      <c r="BF635" s="192">
        <f>IF(N635="snížená",J635,0)</f>
        <v>0</v>
      </c>
      <c r="BG635" s="192">
        <f>IF(N635="zákl. přenesená",J635,0)</f>
        <v>0</v>
      </c>
      <c r="BH635" s="192">
        <f>IF(N635="sníž. přenesená",J635,0)</f>
        <v>0</v>
      </c>
      <c r="BI635" s="192">
        <f>IF(N635="nulová",J635,0)</f>
        <v>0</v>
      </c>
      <c r="BJ635" s="18" t="s">
        <v>79</v>
      </c>
      <c r="BK635" s="192">
        <f>ROUND(I635*H635,2)</f>
        <v>0</v>
      </c>
      <c r="BL635" s="18" t="s">
        <v>146</v>
      </c>
      <c r="BM635" s="191" t="s">
        <v>953</v>
      </c>
    </row>
    <row r="636" spans="1:65" s="2" customFormat="1" ht="21.75" customHeight="1">
      <c r="A636" s="32"/>
      <c r="B636" s="33"/>
      <c r="C636" s="181" t="s">
        <v>954</v>
      </c>
      <c r="D636" s="181" t="s">
        <v>142</v>
      </c>
      <c r="E636" s="182" t="s">
        <v>955</v>
      </c>
      <c r="F636" s="183" t="s">
        <v>956</v>
      </c>
      <c r="G636" s="184" t="s">
        <v>957</v>
      </c>
      <c r="H636" s="185">
        <v>1</v>
      </c>
      <c r="I636" s="257"/>
      <c r="J636" s="186">
        <f>ROUND(I636*H636,2)</f>
        <v>0</v>
      </c>
      <c r="K636" s="183" t="s">
        <v>1</v>
      </c>
      <c r="L636" s="37"/>
      <c r="M636" s="187" t="s">
        <v>1</v>
      </c>
      <c r="N636" s="188" t="s">
        <v>36</v>
      </c>
      <c r="O636" s="189">
        <v>0</v>
      </c>
      <c r="P636" s="189">
        <f>O636*H636</f>
        <v>0</v>
      </c>
      <c r="Q636" s="189">
        <v>0</v>
      </c>
      <c r="R636" s="189">
        <f>Q636*H636</f>
        <v>0</v>
      </c>
      <c r="S636" s="189">
        <v>1.5</v>
      </c>
      <c r="T636" s="190">
        <f>S636*H636</f>
        <v>1.5</v>
      </c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91" t="s">
        <v>146</v>
      </c>
      <c r="AT636" s="191" t="s">
        <v>142</v>
      </c>
      <c r="AU636" s="191" t="s">
        <v>81</v>
      </c>
      <c r="AY636" s="18" t="s">
        <v>141</v>
      </c>
      <c r="BE636" s="192">
        <f>IF(N636="základní",J636,0)</f>
        <v>0</v>
      </c>
      <c r="BF636" s="192">
        <f>IF(N636="snížená",J636,0)</f>
        <v>0</v>
      </c>
      <c r="BG636" s="192">
        <f>IF(N636="zákl. přenesená",J636,0)</f>
        <v>0</v>
      </c>
      <c r="BH636" s="192">
        <f>IF(N636="sníž. přenesená",J636,0)</f>
        <v>0</v>
      </c>
      <c r="BI636" s="192">
        <f>IF(N636="nulová",J636,0)</f>
        <v>0</v>
      </c>
      <c r="BJ636" s="18" t="s">
        <v>79</v>
      </c>
      <c r="BK636" s="192">
        <f>ROUND(I636*H636,2)</f>
        <v>0</v>
      </c>
      <c r="BL636" s="18" t="s">
        <v>146</v>
      </c>
      <c r="BM636" s="191" t="s">
        <v>958</v>
      </c>
    </row>
    <row r="637" spans="1:65" s="2" customFormat="1" ht="21.75" customHeight="1">
      <c r="A637" s="32"/>
      <c r="B637" s="33"/>
      <c r="C637" s="181" t="s">
        <v>959</v>
      </c>
      <c r="D637" s="181" t="s">
        <v>142</v>
      </c>
      <c r="E637" s="182" t="s">
        <v>960</v>
      </c>
      <c r="F637" s="183" t="s">
        <v>961</v>
      </c>
      <c r="G637" s="184" t="s">
        <v>249</v>
      </c>
      <c r="H637" s="185">
        <v>9</v>
      </c>
      <c r="I637" s="257"/>
      <c r="J637" s="186">
        <f>ROUND(I637*H637,2)</f>
        <v>0</v>
      </c>
      <c r="K637" s="183" t="s">
        <v>239</v>
      </c>
      <c r="L637" s="37"/>
      <c r="M637" s="187" t="s">
        <v>1</v>
      </c>
      <c r="N637" s="188" t="s">
        <v>36</v>
      </c>
      <c r="O637" s="189">
        <v>0.79</v>
      </c>
      <c r="P637" s="189">
        <f>O637*H637</f>
        <v>7.11</v>
      </c>
      <c r="Q637" s="189">
        <v>0</v>
      </c>
      <c r="R637" s="189">
        <f>Q637*H637</f>
        <v>0</v>
      </c>
      <c r="S637" s="189">
        <v>0.27</v>
      </c>
      <c r="T637" s="190">
        <f>S637*H637</f>
        <v>2.4300000000000002</v>
      </c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R637" s="191" t="s">
        <v>146</v>
      </c>
      <c r="AT637" s="191" t="s">
        <v>142</v>
      </c>
      <c r="AU637" s="191" t="s">
        <v>81</v>
      </c>
      <c r="AY637" s="18" t="s">
        <v>141</v>
      </c>
      <c r="BE637" s="192">
        <f>IF(N637="základní",J637,0)</f>
        <v>0</v>
      </c>
      <c r="BF637" s="192">
        <f>IF(N637="snížená",J637,0)</f>
        <v>0</v>
      </c>
      <c r="BG637" s="192">
        <f>IF(N637="zákl. přenesená",J637,0)</f>
        <v>0</v>
      </c>
      <c r="BH637" s="192">
        <f>IF(N637="sníž. přenesená",J637,0)</f>
        <v>0</v>
      </c>
      <c r="BI637" s="192">
        <f>IF(N637="nulová",J637,0)</f>
        <v>0</v>
      </c>
      <c r="BJ637" s="18" t="s">
        <v>79</v>
      </c>
      <c r="BK637" s="192">
        <f>ROUND(I637*H637,2)</f>
        <v>0</v>
      </c>
      <c r="BL637" s="18" t="s">
        <v>146</v>
      </c>
      <c r="BM637" s="191" t="s">
        <v>962</v>
      </c>
    </row>
    <row r="638" spans="1:65" s="13" customFormat="1">
      <c r="B638" s="193"/>
      <c r="C638" s="194"/>
      <c r="D638" s="195" t="s">
        <v>147</v>
      </c>
      <c r="E638" s="196" t="s">
        <v>1</v>
      </c>
      <c r="F638" s="197" t="s">
        <v>963</v>
      </c>
      <c r="G638" s="194"/>
      <c r="H638" s="196" t="s">
        <v>1</v>
      </c>
      <c r="I638" s="194"/>
      <c r="J638" s="194"/>
      <c r="K638" s="194"/>
      <c r="L638" s="198"/>
      <c r="M638" s="199"/>
      <c r="N638" s="200"/>
      <c r="O638" s="200"/>
      <c r="P638" s="200"/>
      <c r="Q638" s="200"/>
      <c r="R638" s="200"/>
      <c r="S638" s="200"/>
      <c r="T638" s="201"/>
      <c r="AT638" s="202" t="s">
        <v>147</v>
      </c>
      <c r="AU638" s="202" t="s">
        <v>81</v>
      </c>
      <c r="AV638" s="13" t="s">
        <v>79</v>
      </c>
      <c r="AW638" s="13" t="s">
        <v>26</v>
      </c>
      <c r="AX638" s="13" t="s">
        <v>71</v>
      </c>
      <c r="AY638" s="202" t="s">
        <v>141</v>
      </c>
    </row>
    <row r="639" spans="1:65" s="14" customFormat="1">
      <c r="B639" s="203"/>
      <c r="C639" s="204"/>
      <c r="D639" s="195" t="s">
        <v>147</v>
      </c>
      <c r="E639" s="205" t="s">
        <v>1</v>
      </c>
      <c r="F639" s="206" t="s">
        <v>964</v>
      </c>
      <c r="G639" s="204"/>
      <c r="H639" s="207">
        <v>9</v>
      </c>
      <c r="I639" s="204"/>
      <c r="J639" s="204"/>
      <c r="K639" s="204"/>
      <c r="L639" s="208"/>
      <c r="M639" s="209"/>
      <c r="N639" s="210"/>
      <c r="O639" s="210"/>
      <c r="P639" s="210"/>
      <c r="Q639" s="210"/>
      <c r="R639" s="210"/>
      <c r="S639" s="210"/>
      <c r="T639" s="211"/>
      <c r="AT639" s="212" t="s">
        <v>147</v>
      </c>
      <c r="AU639" s="212" t="s">
        <v>81</v>
      </c>
      <c r="AV639" s="14" t="s">
        <v>81</v>
      </c>
      <c r="AW639" s="14" t="s">
        <v>26</v>
      </c>
      <c r="AX639" s="14" t="s">
        <v>79</v>
      </c>
      <c r="AY639" s="212" t="s">
        <v>141</v>
      </c>
    </row>
    <row r="640" spans="1:65" s="2" customFormat="1" ht="21.75" customHeight="1">
      <c r="A640" s="32"/>
      <c r="B640" s="33"/>
      <c r="C640" s="181" t="s">
        <v>965</v>
      </c>
      <c r="D640" s="181" t="s">
        <v>142</v>
      </c>
      <c r="E640" s="182" t="s">
        <v>966</v>
      </c>
      <c r="F640" s="183" t="s">
        <v>967</v>
      </c>
      <c r="G640" s="184" t="s">
        <v>221</v>
      </c>
      <c r="H640" s="185">
        <v>3</v>
      </c>
      <c r="I640" s="257"/>
      <c r="J640" s="186">
        <f>ROUND(I640*H640,2)</f>
        <v>0</v>
      </c>
      <c r="K640" s="183" t="s">
        <v>239</v>
      </c>
      <c r="L640" s="37"/>
      <c r="M640" s="187" t="s">
        <v>1</v>
      </c>
      <c r="N640" s="188" t="s">
        <v>36</v>
      </c>
      <c r="O640" s="189">
        <v>6.2629999999999999</v>
      </c>
      <c r="P640" s="189">
        <f>O640*H640</f>
        <v>18.789000000000001</v>
      </c>
      <c r="Q640" s="189">
        <v>0</v>
      </c>
      <c r="R640" s="189">
        <f>Q640*H640</f>
        <v>0</v>
      </c>
      <c r="S640" s="189">
        <v>0.33</v>
      </c>
      <c r="T640" s="190">
        <f>S640*H640</f>
        <v>0.99</v>
      </c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91" t="s">
        <v>146</v>
      </c>
      <c r="AT640" s="191" t="s">
        <v>142</v>
      </c>
      <c r="AU640" s="191" t="s">
        <v>81</v>
      </c>
      <c r="AY640" s="18" t="s">
        <v>141</v>
      </c>
      <c r="BE640" s="192">
        <f>IF(N640="základní",J640,0)</f>
        <v>0</v>
      </c>
      <c r="BF640" s="192">
        <f>IF(N640="snížená",J640,0)</f>
        <v>0</v>
      </c>
      <c r="BG640" s="192">
        <f>IF(N640="zákl. přenesená",J640,0)</f>
        <v>0</v>
      </c>
      <c r="BH640" s="192">
        <f>IF(N640="sníž. přenesená",J640,0)</f>
        <v>0</v>
      </c>
      <c r="BI640" s="192">
        <f>IF(N640="nulová",J640,0)</f>
        <v>0</v>
      </c>
      <c r="BJ640" s="18" t="s">
        <v>79</v>
      </c>
      <c r="BK640" s="192">
        <f>ROUND(I640*H640,2)</f>
        <v>0</v>
      </c>
      <c r="BL640" s="18" t="s">
        <v>146</v>
      </c>
      <c r="BM640" s="191" t="s">
        <v>968</v>
      </c>
    </row>
    <row r="641" spans="1:65" s="13" customFormat="1">
      <c r="B641" s="193"/>
      <c r="C641" s="194"/>
      <c r="D641" s="195" t="s">
        <v>147</v>
      </c>
      <c r="E641" s="196" t="s">
        <v>1</v>
      </c>
      <c r="F641" s="197" t="s">
        <v>969</v>
      </c>
      <c r="G641" s="194"/>
      <c r="H641" s="196" t="s">
        <v>1</v>
      </c>
      <c r="I641" s="194"/>
      <c r="J641" s="194"/>
      <c r="K641" s="194"/>
      <c r="L641" s="198"/>
      <c r="M641" s="199"/>
      <c r="N641" s="200"/>
      <c r="O641" s="200"/>
      <c r="P641" s="200"/>
      <c r="Q641" s="200"/>
      <c r="R641" s="200"/>
      <c r="S641" s="200"/>
      <c r="T641" s="201"/>
      <c r="AT641" s="202" t="s">
        <v>147</v>
      </c>
      <c r="AU641" s="202" t="s">
        <v>81</v>
      </c>
      <c r="AV641" s="13" t="s">
        <v>79</v>
      </c>
      <c r="AW641" s="13" t="s">
        <v>26</v>
      </c>
      <c r="AX641" s="13" t="s">
        <v>71</v>
      </c>
      <c r="AY641" s="202" t="s">
        <v>141</v>
      </c>
    </row>
    <row r="642" spans="1:65" s="14" customFormat="1">
      <c r="B642" s="203"/>
      <c r="C642" s="204"/>
      <c r="D642" s="195" t="s">
        <v>147</v>
      </c>
      <c r="E642" s="205" t="s">
        <v>1</v>
      </c>
      <c r="F642" s="206" t="s">
        <v>79</v>
      </c>
      <c r="G642" s="204"/>
      <c r="H642" s="207">
        <v>1</v>
      </c>
      <c r="I642" s="204"/>
      <c r="J642" s="204"/>
      <c r="K642" s="204"/>
      <c r="L642" s="208"/>
      <c r="M642" s="209"/>
      <c r="N642" s="210"/>
      <c r="O642" s="210"/>
      <c r="P642" s="210"/>
      <c r="Q642" s="210"/>
      <c r="R642" s="210"/>
      <c r="S642" s="210"/>
      <c r="T642" s="211"/>
      <c r="AT642" s="212" t="s">
        <v>147</v>
      </c>
      <c r="AU642" s="212" t="s">
        <v>81</v>
      </c>
      <c r="AV642" s="14" t="s">
        <v>81</v>
      </c>
      <c r="AW642" s="14" t="s">
        <v>26</v>
      </c>
      <c r="AX642" s="14" t="s">
        <v>71</v>
      </c>
      <c r="AY642" s="212" t="s">
        <v>141</v>
      </c>
    </row>
    <row r="643" spans="1:65" s="13" customFormat="1">
      <c r="B643" s="193"/>
      <c r="C643" s="194"/>
      <c r="D643" s="195" t="s">
        <v>147</v>
      </c>
      <c r="E643" s="196" t="s">
        <v>1</v>
      </c>
      <c r="F643" s="197" t="s">
        <v>970</v>
      </c>
      <c r="G643" s="194"/>
      <c r="H643" s="196" t="s">
        <v>1</v>
      </c>
      <c r="I643" s="194"/>
      <c r="J643" s="194"/>
      <c r="K643" s="194"/>
      <c r="L643" s="198"/>
      <c r="M643" s="199"/>
      <c r="N643" s="200"/>
      <c r="O643" s="200"/>
      <c r="P643" s="200"/>
      <c r="Q643" s="200"/>
      <c r="R643" s="200"/>
      <c r="S643" s="200"/>
      <c r="T643" s="201"/>
      <c r="AT643" s="202" t="s">
        <v>147</v>
      </c>
      <c r="AU643" s="202" t="s">
        <v>81</v>
      </c>
      <c r="AV643" s="13" t="s">
        <v>79</v>
      </c>
      <c r="AW643" s="13" t="s">
        <v>26</v>
      </c>
      <c r="AX643" s="13" t="s">
        <v>71</v>
      </c>
      <c r="AY643" s="202" t="s">
        <v>141</v>
      </c>
    </row>
    <row r="644" spans="1:65" s="14" customFormat="1">
      <c r="B644" s="203"/>
      <c r="C644" s="204"/>
      <c r="D644" s="195" t="s">
        <v>147</v>
      </c>
      <c r="E644" s="205" t="s">
        <v>1</v>
      </c>
      <c r="F644" s="206" t="s">
        <v>81</v>
      </c>
      <c r="G644" s="204"/>
      <c r="H644" s="207">
        <v>2</v>
      </c>
      <c r="I644" s="204"/>
      <c r="J644" s="204"/>
      <c r="K644" s="204"/>
      <c r="L644" s="208"/>
      <c r="M644" s="209"/>
      <c r="N644" s="210"/>
      <c r="O644" s="210"/>
      <c r="P644" s="210"/>
      <c r="Q644" s="210"/>
      <c r="R644" s="210"/>
      <c r="S644" s="210"/>
      <c r="T644" s="211"/>
      <c r="AT644" s="212" t="s">
        <v>147</v>
      </c>
      <c r="AU644" s="212" t="s">
        <v>81</v>
      </c>
      <c r="AV644" s="14" t="s">
        <v>81</v>
      </c>
      <c r="AW644" s="14" t="s">
        <v>26</v>
      </c>
      <c r="AX644" s="14" t="s">
        <v>71</v>
      </c>
      <c r="AY644" s="212" t="s">
        <v>141</v>
      </c>
    </row>
    <row r="645" spans="1:65" s="15" customFormat="1">
      <c r="B645" s="219"/>
      <c r="C645" s="220"/>
      <c r="D645" s="195" t="s">
        <v>147</v>
      </c>
      <c r="E645" s="221" t="s">
        <v>1</v>
      </c>
      <c r="F645" s="222" t="s">
        <v>254</v>
      </c>
      <c r="G645" s="220"/>
      <c r="H645" s="223">
        <v>3</v>
      </c>
      <c r="I645" s="220"/>
      <c r="J645" s="220"/>
      <c r="K645" s="220"/>
      <c r="L645" s="224"/>
      <c r="M645" s="225"/>
      <c r="N645" s="226"/>
      <c r="O645" s="226"/>
      <c r="P645" s="226"/>
      <c r="Q645" s="226"/>
      <c r="R645" s="226"/>
      <c r="S645" s="226"/>
      <c r="T645" s="227"/>
      <c r="AT645" s="228" t="s">
        <v>147</v>
      </c>
      <c r="AU645" s="228" t="s">
        <v>81</v>
      </c>
      <c r="AV645" s="15" t="s">
        <v>146</v>
      </c>
      <c r="AW645" s="15" t="s">
        <v>26</v>
      </c>
      <c r="AX645" s="15" t="s">
        <v>79</v>
      </c>
      <c r="AY645" s="228" t="s">
        <v>141</v>
      </c>
    </row>
    <row r="646" spans="1:65" s="12" customFormat="1" ht="22.9" customHeight="1">
      <c r="B646" s="168"/>
      <c r="C646" s="169"/>
      <c r="D646" s="170" t="s">
        <v>70</v>
      </c>
      <c r="E646" s="213" t="s">
        <v>971</v>
      </c>
      <c r="F646" s="213" t="s">
        <v>972</v>
      </c>
      <c r="G646" s="169"/>
      <c r="H646" s="169"/>
      <c r="I646" s="169"/>
      <c r="J646" s="214">
        <f>BK646</f>
        <v>0</v>
      </c>
      <c r="K646" s="169"/>
      <c r="L646" s="173"/>
      <c r="M646" s="174"/>
      <c r="N646" s="175"/>
      <c r="O646" s="175"/>
      <c r="P646" s="176">
        <f>SUM(P647:P662)</f>
        <v>531.32738399999994</v>
      </c>
      <c r="Q646" s="175"/>
      <c r="R646" s="176">
        <f>SUM(R647:R662)</f>
        <v>0</v>
      </c>
      <c r="S646" s="175"/>
      <c r="T646" s="177">
        <f>SUM(T647:T662)</f>
        <v>0</v>
      </c>
      <c r="AR646" s="178" t="s">
        <v>79</v>
      </c>
      <c r="AT646" s="179" t="s">
        <v>70</v>
      </c>
      <c r="AU646" s="179" t="s">
        <v>79</v>
      </c>
      <c r="AY646" s="178" t="s">
        <v>141</v>
      </c>
      <c r="BK646" s="180">
        <f>SUM(BK647:BK662)</f>
        <v>0</v>
      </c>
    </row>
    <row r="647" spans="1:65" s="2" customFormat="1" ht="21.75" customHeight="1">
      <c r="A647" s="32"/>
      <c r="B647" s="33"/>
      <c r="C647" s="181" t="s">
        <v>838</v>
      </c>
      <c r="D647" s="181" t="s">
        <v>142</v>
      </c>
      <c r="E647" s="182" t="s">
        <v>973</v>
      </c>
      <c r="F647" s="183" t="s">
        <v>974</v>
      </c>
      <c r="G647" s="184" t="s">
        <v>338</v>
      </c>
      <c r="H647" s="185">
        <v>318.92399999999998</v>
      </c>
      <c r="I647" s="257"/>
      <c r="J647" s="186">
        <f>ROUND(I647*H647,2)</f>
        <v>0</v>
      </c>
      <c r="K647" s="183" t="s">
        <v>239</v>
      </c>
      <c r="L647" s="37"/>
      <c r="M647" s="187" t="s">
        <v>1</v>
      </c>
      <c r="N647" s="188" t="s">
        <v>36</v>
      </c>
      <c r="O647" s="189">
        <v>1.411</v>
      </c>
      <c r="P647" s="189">
        <f>O647*H647</f>
        <v>450.00176399999998</v>
      </c>
      <c r="Q647" s="189">
        <v>0</v>
      </c>
      <c r="R647" s="189">
        <f>Q647*H647</f>
        <v>0</v>
      </c>
      <c r="S647" s="189">
        <v>0</v>
      </c>
      <c r="T647" s="190">
        <f>S647*H647</f>
        <v>0</v>
      </c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R647" s="191" t="s">
        <v>146</v>
      </c>
      <c r="AT647" s="191" t="s">
        <v>142</v>
      </c>
      <c r="AU647" s="191" t="s">
        <v>81</v>
      </c>
      <c r="AY647" s="18" t="s">
        <v>141</v>
      </c>
      <c r="BE647" s="192">
        <f>IF(N647="základní",J647,0)</f>
        <v>0</v>
      </c>
      <c r="BF647" s="192">
        <f>IF(N647="snížená",J647,0)</f>
        <v>0</v>
      </c>
      <c r="BG647" s="192">
        <f>IF(N647="zákl. přenesená",J647,0)</f>
        <v>0</v>
      </c>
      <c r="BH647" s="192">
        <f>IF(N647="sníž. přenesená",J647,0)</f>
        <v>0</v>
      </c>
      <c r="BI647" s="192">
        <f>IF(N647="nulová",J647,0)</f>
        <v>0</v>
      </c>
      <c r="BJ647" s="18" t="s">
        <v>79</v>
      </c>
      <c r="BK647" s="192">
        <f>ROUND(I647*H647,2)</f>
        <v>0</v>
      </c>
      <c r="BL647" s="18" t="s">
        <v>146</v>
      </c>
      <c r="BM647" s="191" t="s">
        <v>975</v>
      </c>
    </row>
    <row r="648" spans="1:65" s="2" customFormat="1" ht="21.75" customHeight="1">
      <c r="A648" s="32"/>
      <c r="B648" s="33"/>
      <c r="C648" s="181" t="s">
        <v>976</v>
      </c>
      <c r="D648" s="181" t="s">
        <v>142</v>
      </c>
      <c r="E648" s="182" t="s">
        <v>977</v>
      </c>
      <c r="F648" s="183" t="s">
        <v>978</v>
      </c>
      <c r="G648" s="184" t="s">
        <v>338</v>
      </c>
      <c r="H648" s="185">
        <v>318.92399999999998</v>
      </c>
      <c r="I648" s="257"/>
      <c r="J648" s="186">
        <f>ROUND(I648*H648,2)</f>
        <v>0</v>
      </c>
      <c r="K648" s="183" t="s">
        <v>239</v>
      </c>
      <c r="L648" s="37"/>
      <c r="M648" s="187" t="s">
        <v>1</v>
      </c>
      <c r="N648" s="188" t="s">
        <v>36</v>
      </c>
      <c r="O648" s="189">
        <v>0.255</v>
      </c>
      <c r="P648" s="189">
        <f>O648*H648</f>
        <v>81.325620000000001</v>
      </c>
      <c r="Q648" s="189">
        <v>0</v>
      </c>
      <c r="R648" s="189">
        <f>Q648*H648</f>
        <v>0</v>
      </c>
      <c r="S648" s="189">
        <v>0</v>
      </c>
      <c r="T648" s="190">
        <f>S648*H648</f>
        <v>0</v>
      </c>
      <c r="U648" s="32"/>
      <c r="V648" s="32"/>
      <c r="W648" s="255"/>
      <c r="X648" s="32"/>
      <c r="Y648" s="192"/>
      <c r="Z648" s="32"/>
      <c r="AA648" s="32"/>
      <c r="AB648" s="32"/>
      <c r="AC648" s="32"/>
      <c r="AD648" s="32"/>
      <c r="AE648" s="32"/>
      <c r="AR648" s="191" t="s">
        <v>146</v>
      </c>
      <c r="AT648" s="191" t="s">
        <v>142</v>
      </c>
      <c r="AU648" s="191" t="s">
        <v>81</v>
      </c>
      <c r="AY648" s="18" t="s">
        <v>141</v>
      </c>
      <c r="BE648" s="192">
        <f>IF(N648="základní",J648,0)</f>
        <v>0</v>
      </c>
      <c r="BF648" s="192">
        <f>IF(N648="snížená",J648,0)</f>
        <v>0</v>
      </c>
      <c r="BG648" s="192">
        <f>IF(N648="zákl. přenesená",J648,0)</f>
        <v>0</v>
      </c>
      <c r="BH648" s="192">
        <f>IF(N648="sníž. přenesená",J648,0)</f>
        <v>0</v>
      </c>
      <c r="BI648" s="192">
        <f>IF(N648="nulová",J648,0)</f>
        <v>0</v>
      </c>
      <c r="BJ648" s="18" t="s">
        <v>79</v>
      </c>
      <c r="BK648" s="192">
        <f>ROUND(I648*H648,2)</f>
        <v>0</v>
      </c>
      <c r="BL648" s="18" t="s">
        <v>146</v>
      </c>
      <c r="BM648" s="191" t="s">
        <v>979</v>
      </c>
    </row>
    <row r="649" spans="1:65" s="13" customFormat="1" ht="22.5">
      <c r="B649" s="193"/>
      <c r="C649" s="194"/>
      <c r="D649" s="195" t="s">
        <v>147</v>
      </c>
      <c r="E649" s="196" t="s">
        <v>1</v>
      </c>
      <c r="F649" s="197" t="s">
        <v>980</v>
      </c>
      <c r="G649" s="194"/>
      <c r="H649" s="196" t="s">
        <v>1</v>
      </c>
      <c r="I649" s="194"/>
      <c r="J649" s="194"/>
      <c r="K649" s="194"/>
      <c r="L649" s="198"/>
      <c r="M649" s="199"/>
      <c r="N649" s="200"/>
      <c r="O649" s="200"/>
      <c r="P649" s="200"/>
      <c r="Q649" s="200"/>
      <c r="R649" s="200"/>
      <c r="S649" s="200"/>
      <c r="T649" s="201"/>
      <c r="AT649" s="202" t="s">
        <v>147</v>
      </c>
      <c r="AU649" s="202" t="s">
        <v>81</v>
      </c>
      <c r="AV649" s="13" t="s">
        <v>79</v>
      </c>
      <c r="AW649" s="13" t="s">
        <v>26</v>
      </c>
      <c r="AX649" s="13" t="s">
        <v>71</v>
      </c>
      <c r="AY649" s="202" t="s">
        <v>141</v>
      </c>
    </row>
    <row r="650" spans="1:65" s="13" customFormat="1">
      <c r="B650" s="193"/>
      <c r="C650" s="194"/>
      <c r="D650" s="195" t="s">
        <v>147</v>
      </c>
      <c r="E650" s="196" t="s">
        <v>1</v>
      </c>
      <c r="F650" s="197" t="s">
        <v>981</v>
      </c>
      <c r="G650" s="194"/>
      <c r="H650" s="196" t="s">
        <v>1</v>
      </c>
      <c r="I650" s="194"/>
      <c r="J650" s="194"/>
      <c r="K650" s="194"/>
      <c r="L650" s="198"/>
      <c r="M650" s="199"/>
      <c r="N650" s="200"/>
      <c r="O650" s="200"/>
      <c r="P650" s="200"/>
      <c r="Q650" s="200"/>
      <c r="R650" s="200"/>
      <c r="S650" s="200"/>
      <c r="T650" s="201"/>
      <c r="AT650" s="202" t="s">
        <v>147</v>
      </c>
      <c r="AU650" s="202" t="s">
        <v>81</v>
      </c>
      <c r="AV650" s="13" t="s">
        <v>79</v>
      </c>
      <c r="AW650" s="13" t="s">
        <v>26</v>
      </c>
      <c r="AX650" s="13" t="s">
        <v>71</v>
      </c>
      <c r="AY650" s="202" t="s">
        <v>141</v>
      </c>
    </row>
    <row r="651" spans="1:65" s="14" customFormat="1">
      <c r="B651" s="203"/>
      <c r="C651" s="204"/>
      <c r="D651" s="195" t="s">
        <v>147</v>
      </c>
      <c r="E651" s="205" t="s">
        <v>1</v>
      </c>
      <c r="F651" s="206" t="s">
        <v>982</v>
      </c>
      <c r="G651" s="204"/>
      <c r="H651" s="207">
        <v>7.7</v>
      </c>
      <c r="I651" s="204"/>
      <c r="J651" s="204"/>
      <c r="K651" s="204"/>
      <c r="L651" s="208"/>
      <c r="M651" s="209"/>
      <c r="N651" s="210"/>
      <c r="O651" s="210"/>
      <c r="P651" s="210"/>
      <c r="Q651" s="210"/>
      <c r="R651" s="210"/>
      <c r="S651" s="210"/>
      <c r="T651" s="211"/>
      <c r="AT651" s="212" t="s">
        <v>147</v>
      </c>
      <c r="AU651" s="212" t="s">
        <v>81</v>
      </c>
      <c r="AV651" s="14" t="s">
        <v>81</v>
      </c>
      <c r="AW651" s="14" t="s">
        <v>26</v>
      </c>
      <c r="AX651" s="14" t="s">
        <v>71</v>
      </c>
      <c r="AY651" s="212" t="s">
        <v>141</v>
      </c>
    </row>
    <row r="652" spans="1:65" s="13" customFormat="1">
      <c r="B652" s="193"/>
      <c r="C652" s="194"/>
      <c r="D652" s="195" t="s">
        <v>147</v>
      </c>
      <c r="E652" s="196" t="s">
        <v>1</v>
      </c>
      <c r="F652" s="197" t="s">
        <v>983</v>
      </c>
      <c r="G652" s="194"/>
      <c r="H652" s="196" t="s">
        <v>1</v>
      </c>
      <c r="I652" s="194"/>
      <c r="J652" s="194"/>
      <c r="K652" s="194"/>
      <c r="L652" s="198"/>
      <c r="M652" s="199"/>
      <c r="N652" s="200"/>
      <c r="O652" s="200"/>
      <c r="P652" s="200"/>
      <c r="Q652" s="200"/>
      <c r="R652" s="200"/>
      <c r="S652" s="200"/>
      <c r="T652" s="201"/>
      <c r="AT652" s="202" t="s">
        <v>147</v>
      </c>
      <c r="AU652" s="202" t="s">
        <v>81</v>
      </c>
      <c r="AV652" s="13" t="s">
        <v>79</v>
      </c>
      <c r="AW652" s="13" t="s">
        <v>26</v>
      </c>
      <c r="AX652" s="13" t="s">
        <v>71</v>
      </c>
      <c r="AY652" s="202" t="s">
        <v>141</v>
      </c>
    </row>
    <row r="653" spans="1:65" s="14" customFormat="1">
      <c r="B653" s="203"/>
      <c r="C653" s="204"/>
      <c r="D653" s="195" t="s">
        <v>147</v>
      </c>
      <c r="E653" s="205" t="s">
        <v>1</v>
      </c>
      <c r="F653" s="206" t="s">
        <v>984</v>
      </c>
      <c r="G653" s="204"/>
      <c r="H653" s="207">
        <v>208.3</v>
      </c>
      <c r="I653" s="204"/>
      <c r="J653" s="204"/>
      <c r="K653" s="204"/>
      <c r="L653" s="208"/>
      <c r="M653" s="209"/>
      <c r="N653" s="210"/>
      <c r="O653" s="210"/>
      <c r="P653" s="210"/>
      <c r="Q653" s="210"/>
      <c r="R653" s="210"/>
      <c r="S653" s="210"/>
      <c r="T653" s="211"/>
      <c r="AT653" s="212" t="s">
        <v>147</v>
      </c>
      <c r="AU653" s="212" t="s">
        <v>81</v>
      </c>
      <c r="AV653" s="14" t="s">
        <v>81</v>
      </c>
      <c r="AW653" s="14" t="s">
        <v>26</v>
      </c>
      <c r="AX653" s="14" t="s">
        <v>71</v>
      </c>
      <c r="AY653" s="212" t="s">
        <v>141</v>
      </c>
    </row>
    <row r="654" spans="1:65" s="13" customFormat="1">
      <c r="B654" s="193"/>
      <c r="C654" s="194"/>
      <c r="D654" s="195" t="s">
        <v>147</v>
      </c>
      <c r="E654" s="196" t="s">
        <v>1</v>
      </c>
      <c r="F654" s="197" t="s">
        <v>985</v>
      </c>
      <c r="G654" s="194"/>
      <c r="H654" s="196" t="s">
        <v>1</v>
      </c>
      <c r="I654" s="194"/>
      <c r="J654" s="194"/>
      <c r="K654" s="194"/>
      <c r="L654" s="198"/>
      <c r="M654" s="199"/>
      <c r="N654" s="200"/>
      <c r="O654" s="200"/>
      <c r="P654" s="200"/>
      <c r="Q654" s="200"/>
      <c r="R654" s="200"/>
      <c r="S654" s="200"/>
      <c r="T654" s="201"/>
      <c r="AT654" s="202" t="s">
        <v>147</v>
      </c>
      <c r="AU654" s="202" t="s">
        <v>81</v>
      </c>
      <c r="AV654" s="13" t="s">
        <v>79</v>
      </c>
      <c r="AW654" s="13" t="s">
        <v>26</v>
      </c>
      <c r="AX654" s="13" t="s">
        <v>71</v>
      </c>
      <c r="AY654" s="202" t="s">
        <v>141</v>
      </c>
    </row>
    <row r="655" spans="1:65" s="14" customFormat="1">
      <c r="B655" s="203"/>
      <c r="C655" s="204"/>
      <c r="D655" s="195" t="s">
        <v>147</v>
      </c>
      <c r="E655" s="205" t="s">
        <v>1</v>
      </c>
      <c r="F655" s="206" t="s">
        <v>986</v>
      </c>
      <c r="G655" s="204"/>
      <c r="H655" s="207">
        <v>8.9239999999999995</v>
      </c>
      <c r="I655" s="204"/>
      <c r="J655" s="204"/>
      <c r="K655" s="204"/>
      <c r="L655" s="208"/>
      <c r="M655" s="209"/>
      <c r="N655" s="210"/>
      <c r="O655" s="210"/>
      <c r="P655" s="210"/>
      <c r="Q655" s="210"/>
      <c r="R655" s="210"/>
      <c r="S655" s="210"/>
      <c r="T655" s="211"/>
      <c r="AT655" s="212" t="s">
        <v>147</v>
      </c>
      <c r="AU655" s="212" t="s">
        <v>81</v>
      </c>
      <c r="AV655" s="14" t="s">
        <v>81</v>
      </c>
      <c r="AW655" s="14" t="s">
        <v>26</v>
      </c>
      <c r="AX655" s="14" t="s">
        <v>71</v>
      </c>
      <c r="AY655" s="212" t="s">
        <v>141</v>
      </c>
    </row>
    <row r="656" spans="1:65" s="13" customFormat="1">
      <c r="B656" s="193"/>
      <c r="C656" s="194"/>
      <c r="D656" s="195" t="s">
        <v>147</v>
      </c>
      <c r="E656" s="196" t="s">
        <v>1</v>
      </c>
      <c r="F656" s="197" t="s">
        <v>987</v>
      </c>
      <c r="G656" s="194"/>
      <c r="H656" s="196" t="s">
        <v>1</v>
      </c>
      <c r="I656" s="194"/>
      <c r="J656" s="194"/>
      <c r="K656" s="194"/>
      <c r="L656" s="198"/>
      <c r="M656" s="199"/>
      <c r="N656" s="200"/>
      <c r="O656" s="200"/>
      <c r="P656" s="200"/>
      <c r="Q656" s="200"/>
      <c r="R656" s="200"/>
      <c r="S656" s="200"/>
      <c r="T656" s="201"/>
      <c r="AT656" s="202" t="s">
        <v>147</v>
      </c>
      <c r="AU656" s="202" t="s">
        <v>81</v>
      </c>
      <c r="AV656" s="13" t="s">
        <v>79</v>
      </c>
      <c r="AW656" s="13" t="s">
        <v>26</v>
      </c>
      <c r="AX656" s="13" t="s">
        <v>71</v>
      </c>
      <c r="AY656" s="202" t="s">
        <v>141</v>
      </c>
    </row>
    <row r="657" spans="1:65" s="14" customFormat="1">
      <c r="B657" s="203"/>
      <c r="C657" s="204"/>
      <c r="D657" s="195" t="s">
        <v>147</v>
      </c>
      <c r="E657" s="205" t="s">
        <v>1</v>
      </c>
      <c r="F657" s="206" t="s">
        <v>988</v>
      </c>
      <c r="G657" s="204"/>
      <c r="H657" s="207">
        <v>57.3</v>
      </c>
      <c r="I657" s="204"/>
      <c r="J657" s="204"/>
      <c r="K657" s="204"/>
      <c r="L657" s="208"/>
      <c r="M657" s="209"/>
      <c r="N657" s="210"/>
      <c r="O657" s="210"/>
      <c r="P657" s="210"/>
      <c r="Q657" s="210"/>
      <c r="R657" s="210"/>
      <c r="S657" s="210"/>
      <c r="T657" s="211"/>
      <c r="AT657" s="212" t="s">
        <v>147</v>
      </c>
      <c r="AU657" s="212" t="s">
        <v>81</v>
      </c>
      <c r="AV657" s="14" t="s">
        <v>81</v>
      </c>
      <c r="AW657" s="14" t="s">
        <v>26</v>
      </c>
      <c r="AX657" s="14" t="s">
        <v>71</v>
      </c>
      <c r="AY657" s="212" t="s">
        <v>141</v>
      </c>
    </row>
    <row r="658" spans="1:65" s="13" customFormat="1">
      <c r="B658" s="193"/>
      <c r="C658" s="194"/>
      <c r="D658" s="195" t="s">
        <v>147</v>
      </c>
      <c r="E658" s="196" t="s">
        <v>1</v>
      </c>
      <c r="F658" s="197" t="s">
        <v>989</v>
      </c>
      <c r="G658" s="194"/>
      <c r="H658" s="196" t="s">
        <v>1</v>
      </c>
      <c r="I658" s="194"/>
      <c r="J658" s="194"/>
      <c r="K658" s="194"/>
      <c r="L658" s="198"/>
      <c r="M658" s="199"/>
      <c r="N658" s="200"/>
      <c r="O658" s="200"/>
      <c r="P658" s="200"/>
      <c r="Q658" s="200"/>
      <c r="R658" s="200"/>
      <c r="S658" s="200"/>
      <c r="T658" s="201"/>
      <c r="AT658" s="202" t="s">
        <v>147</v>
      </c>
      <c r="AU658" s="202" t="s">
        <v>81</v>
      </c>
      <c r="AV658" s="13" t="s">
        <v>79</v>
      </c>
      <c r="AW658" s="13" t="s">
        <v>26</v>
      </c>
      <c r="AX658" s="13" t="s">
        <v>71</v>
      </c>
      <c r="AY658" s="202" t="s">
        <v>141</v>
      </c>
    </row>
    <row r="659" spans="1:65" s="14" customFormat="1">
      <c r="B659" s="203"/>
      <c r="C659" s="204"/>
      <c r="D659" s="195" t="s">
        <v>147</v>
      </c>
      <c r="E659" s="205" t="s">
        <v>1</v>
      </c>
      <c r="F659" s="206" t="s">
        <v>990</v>
      </c>
      <c r="G659" s="204"/>
      <c r="H659" s="207">
        <v>25.2</v>
      </c>
      <c r="I659" s="204"/>
      <c r="J659" s="204"/>
      <c r="K659" s="204"/>
      <c r="L659" s="208"/>
      <c r="M659" s="209"/>
      <c r="N659" s="210"/>
      <c r="O659" s="210"/>
      <c r="P659" s="210"/>
      <c r="Q659" s="210"/>
      <c r="R659" s="210"/>
      <c r="S659" s="210"/>
      <c r="T659" s="211"/>
      <c r="AT659" s="212" t="s">
        <v>147</v>
      </c>
      <c r="AU659" s="212" t="s">
        <v>81</v>
      </c>
      <c r="AV659" s="14" t="s">
        <v>81</v>
      </c>
      <c r="AW659" s="14" t="s">
        <v>26</v>
      </c>
      <c r="AX659" s="14" t="s">
        <v>71</v>
      </c>
      <c r="AY659" s="212" t="s">
        <v>141</v>
      </c>
    </row>
    <row r="660" spans="1:65" s="13" customFormat="1" ht="22.5">
      <c r="B660" s="193"/>
      <c r="C660" s="194"/>
      <c r="D660" s="195" t="s">
        <v>147</v>
      </c>
      <c r="E660" s="196" t="s">
        <v>1</v>
      </c>
      <c r="F660" s="197" t="s">
        <v>991</v>
      </c>
      <c r="G660" s="194"/>
      <c r="H660" s="196" t="s">
        <v>1</v>
      </c>
      <c r="I660" s="194"/>
      <c r="J660" s="194"/>
      <c r="K660" s="194"/>
      <c r="L660" s="198"/>
      <c r="M660" s="199"/>
      <c r="N660" s="200"/>
      <c r="O660" s="200"/>
      <c r="P660" s="200"/>
      <c r="Q660" s="200"/>
      <c r="R660" s="200"/>
      <c r="S660" s="200"/>
      <c r="T660" s="201"/>
      <c r="AT660" s="202" t="s">
        <v>147</v>
      </c>
      <c r="AU660" s="202" t="s">
        <v>81</v>
      </c>
      <c r="AV660" s="13" t="s">
        <v>79</v>
      </c>
      <c r="AW660" s="13" t="s">
        <v>26</v>
      </c>
      <c r="AX660" s="13" t="s">
        <v>71</v>
      </c>
      <c r="AY660" s="202" t="s">
        <v>141</v>
      </c>
    </row>
    <row r="661" spans="1:65" s="14" customFormat="1">
      <c r="B661" s="203"/>
      <c r="C661" s="204"/>
      <c r="D661" s="195" t="s">
        <v>147</v>
      </c>
      <c r="E661" s="205" t="s">
        <v>1</v>
      </c>
      <c r="F661" s="206" t="s">
        <v>992</v>
      </c>
      <c r="G661" s="204"/>
      <c r="H661" s="207">
        <v>11.5</v>
      </c>
      <c r="I661" s="204"/>
      <c r="J661" s="204"/>
      <c r="K661" s="204"/>
      <c r="L661" s="208"/>
      <c r="M661" s="209"/>
      <c r="N661" s="210"/>
      <c r="O661" s="210"/>
      <c r="P661" s="210"/>
      <c r="Q661" s="210"/>
      <c r="R661" s="210"/>
      <c r="S661" s="210"/>
      <c r="T661" s="211"/>
      <c r="AT661" s="212" t="s">
        <v>147</v>
      </c>
      <c r="AU661" s="212" t="s">
        <v>81</v>
      </c>
      <c r="AV661" s="14" t="s">
        <v>81</v>
      </c>
      <c r="AW661" s="14" t="s">
        <v>26</v>
      </c>
      <c r="AX661" s="14" t="s">
        <v>71</v>
      </c>
      <c r="AY661" s="212" t="s">
        <v>141</v>
      </c>
    </row>
    <row r="662" spans="1:65" s="15" customFormat="1">
      <c r="B662" s="219"/>
      <c r="C662" s="220"/>
      <c r="D662" s="195" t="s">
        <v>147</v>
      </c>
      <c r="E662" s="221" t="s">
        <v>1</v>
      </c>
      <c r="F662" s="222" t="s">
        <v>254</v>
      </c>
      <c r="G662" s="220"/>
      <c r="H662" s="223">
        <v>318.92399999999998</v>
      </c>
      <c r="I662" s="220"/>
      <c r="J662" s="220"/>
      <c r="K662" s="220"/>
      <c r="L662" s="224"/>
      <c r="M662" s="225"/>
      <c r="N662" s="226"/>
      <c r="O662" s="226"/>
      <c r="P662" s="226"/>
      <c r="Q662" s="226"/>
      <c r="R662" s="226"/>
      <c r="S662" s="226"/>
      <c r="T662" s="227"/>
      <c r="AT662" s="228" t="s">
        <v>147</v>
      </c>
      <c r="AU662" s="228" t="s">
        <v>81</v>
      </c>
      <c r="AV662" s="15" t="s">
        <v>146</v>
      </c>
      <c r="AW662" s="15" t="s">
        <v>26</v>
      </c>
      <c r="AX662" s="15" t="s">
        <v>79</v>
      </c>
      <c r="AY662" s="228" t="s">
        <v>141</v>
      </c>
    </row>
    <row r="663" spans="1:65" s="12" customFormat="1" ht="22.9" customHeight="1">
      <c r="B663" s="168"/>
      <c r="C663" s="169"/>
      <c r="D663" s="170" t="s">
        <v>70</v>
      </c>
      <c r="E663" s="213" t="s">
        <v>993</v>
      </c>
      <c r="F663" s="213" t="s">
        <v>994</v>
      </c>
      <c r="G663" s="169"/>
      <c r="H663" s="169"/>
      <c r="I663" s="169"/>
      <c r="J663" s="214">
        <f>BK663</f>
        <v>0</v>
      </c>
      <c r="K663" s="169"/>
      <c r="L663" s="173"/>
      <c r="M663" s="174"/>
      <c r="N663" s="175"/>
      <c r="O663" s="175"/>
      <c r="P663" s="176">
        <f>P664</f>
        <v>80.460042000000001</v>
      </c>
      <c r="Q663" s="175"/>
      <c r="R663" s="176">
        <f>R664</f>
        <v>0</v>
      </c>
      <c r="S663" s="175"/>
      <c r="T663" s="177">
        <f>T664</f>
        <v>0</v>
      </c>
      <c r="AR663" s="178" t="s">
        <v>79</v>
      </c>
      <c r="AT663" s="179" t="s">
        <v>70</v>
      </c>
      <c r="AU663" s="179" t="s">
        <v>79</v>
      </c>
      <c r="AY663" s="178" t="s">
        <v>141</v>
      </c>
      <c r="BK663" s="180">
        <f>BK664</f>
        <v>0</v>
      </c>
    </row>
    <row r="664" spans="1:65" s="2" customFormat="1" ht="16.5" customHeight="1">
      <c r="A664" s="32"/>
      <c r="B664" s="33"/>
      <c r="C664" s="181" t="s">
        <v>995</v>
      </c>
      <c r="D664" s="181" t="s">
        <v>142</v>
      </c>
      <c r="E664" s="182" t="s">
        <v>996</v>
      </c>
      <c r="F664" s="183" t="s">
        <v>997</v>
      </c>
      <c r="G664" s="184" t="s">
        <v>338</v>
      </c>
      <c r="H664" s="185">
        <v>253.01900000000001</v>
      </c>
      <c r="I664" s="257"/>
      <c r="J664" s="186">
        <f>ROUND(I664*H664,2)</f>
        <v>0</v>
      </c>
      <c r="K664" s="183" t="s">
        <v>239</v>
      </c>
      <c r="L664" s="37"/>
      <c r="M664" s="187" t="s">
        <v>1</v>
      </c>
      <c r="N664" s="188" t="s">
        <v>36</v>
      </c>
      <c r="O664" s="189">
        <v>0.318</v>
      </c>
      <c r="P664" s="189">
        <f>O664*H664</f>
        <v>80.460042000000001</v>
      </c>
      <c r="Q664" s="189">
        <v>0</v>
      </c>
      <c r="R664" s="189">
        <f>Q664*H664</f>
        <v>0</v>
      </c>
      <c r="S664" s="189">
        <v>0</v>
      </c>
      <c r="T664" s="190">
        <f>S664*H664</f>
        <v>0</v>
      </c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R664" s="191" t="s">
        <v>146</v>
      </c>
      <c r="AT664" s="191" t="s">
        <v>142</v>
      </c>
      <c r="AU664" s="191" t="s">
        <v>81</v>
      </c>
      <c r="AY664" s="18" t="s">
        <v>141</v>
      </c>
      <c r="BE664" s="192">
        <f>IF(N664="základní",J664,0)</f>
        <v>0</v>
      </c>
      <c r="BF664" s="192">
        <f>IF(N664="snížená",J664,0)</f>
        <v>0</v>
      </c>
      <c r="BG664" s="192">
        <f>IF(N664="zákl. přenesená",J664,0)</f>
        <v>0</v>
      </c>
      <c r="BH664" s="192">
        <f>IF(N664="sníž. přenesená",J664,0)</f>
        <v>0</v>
      </c>
      <c r="BI664" s="192">
        <f>IF(N664="nulová",J664,0)</f>
        <v>0</v>
      </c>
      <c r="BJ664" s="18" t="s">
        <v>79</v>
      </c>
      <c r="BK664" s="192">
        <f>ROUND(I664*H664,2)</f>
        <v>0</v>
      </c>
      <c r="BL664" s="18" t="s">
        <v>146</v>
      </c>
      <c r="BM664" s="191" t="s">
        <v>998</v>
      </c>
    </row>
    <row r="665" spans="1:65" s="12" customFormat="1" ht="25.9" customHeight="1">
      <c r="B665" s="168"/>
      <c r="C665" s="169"/>
      <c r="D665" s="170" t="s">
        <v>70</v>
      </c>
      <c r="E665" s="171" t="s">
        <v>999</v>
      </c>
      <c r="F665" s="171" t="s">
        <v>1000</v>
      </c>
      <c r="G665" s="169"/>
      <c r="H665" s="169"/>
      <c r="I665" s="169"/>
      <c r="J665" s="172">
        <f>BK665</f>
        <v>0</v>
      </c>
      <c r="K665" s="169"/>
      <c r="L665" s="173"/>
      <c r="M665" s="174"/>
      <c r="N665" s="175"/>
      <c r="O665" s="175"/>
      <c r="P665" s="176">
        <f>P666+P678+P731+P837+P843+P879+P986+P1028+P1172+P1253+P1362+P1439+P1459</f>
        <v>7403.9019529999996</v>
      </c>
      <c r="Q665" s="175"/>
      <c r="R665" s="176">
        <f>R666+R678+R731+R837+R843+R879+R986+R1028+R1172+R1253+R1362+R1439+R1459</f>
        <v>158.25014214999996</v>
      </c>
      <c r="S665" s="175"/>
      <c r="T665" s="177">
        <f>T666+T678+T731+T837+T843+T879+T986+T1028+T1172+T1253+T1362+T1439+T1459</f>
        <v>27.3343022</v>
      </c>
      <c r="AR665" s="178" t="s">
        <v>81</v>
      </c>
      <c r="AT665" s="179" t="s">
        <v>70</v>
      </c>
      <c r="AU665" s="179" t="s">
        <v>71</v>
      </c>
      <c r="AY665" s="178" t="s">
        <v>141</v>
      </c>
      <c r="BK665" s="180">
        <f>BK666+BK678+BK731+BK837+BK843+BK879+BK986+BK1028+BK1172+BK1253+BK1362+BK1439+BK1459</f>
        <v>0</v>
      </c>
    </row>
    <row r="666" spans="1:65" s="12" customFormat="1" ht="22.9" customHeight="1">
      <c r="B666" s="168"/>
      <c r="C666" s="169"/>
      <c r="D666" s="170" t="s">
        <v>70</v>
      </c>
      <c r="E666" s="213" t="s">
        <v>1001</v>
      </c>
      <c r="F666" s="213" t="s">
        <v>1002</v>
      </c>
      <c r="G666" s="169"/>
      <c r="H666" s="169"/>
      <c r="I666" s="169"/>
      <c r="J666" s="214">
        <f>BK666</f>
        <v>0</v>
      </c>
      <c r="K666" s="169"/>
      <c r="L666" s="173"/>
      <c r="M666" s="174"/>
      <c r="N666" s="175"/>
      <c r="O666" s="175"/>
      <c r="P666" s="176">
        <f>SUM(P667:P677)</f>
        <v>7.1071179999999998</v>
      </c>
      <c r="Q666" s="175"/>
      <c r="R666" s="176">
        <f>SUM(R667:R677)</f>
        <v>0.1907692</v>
      </c>
      <c r="S666" s="175"/>
      <c r="T666" s="177">
        <f>SUM(T667:T677)</f>
        <v>0</v>
      </c>
      <c r="AR666" s="178" t="s">
        <v>81</v>
      </c>
      <c r="AT666" s="179" t="s">
        <v>70</v>
      </c>
      <c r="AU666" s="179" t="s">
        <v>79</v>
      </c>
      <c r="AY666" s="178" t="s">
        <v>141</v>
      </c>
      <c r="BK666" s="180">
        <f>SUM(BK667:BK677)</f>
        <v>0</v>
      </c>
    </row>
    <row r="667" spans="1:65" s="2" customFormat="1" ht="21.75" customHeight="1">
      <c r="A667" s="32"/>
      <c r="B667" s="33"/>
      <c r="C667" s="181" t="s">
        <v>1003</v>
      </c>
      <c r="D667" s="181" t="s">
        <v>142</v>
      </c>
      <c r="E667" s="182" t="s">
        <v>1004</v>
      </c>
      <c r="F667" s="183" t="s">
        <v>1005</v>
      </c>
      <c r="G667" s="184" t="s">
        <v>249</v>
      </c>
      <c r="H667" s="185">
        <v>27.65</v>
      </c>
      <c r="I667" s="257"/>
      <c r="J667" s="186">
        <f>ROUND(I667*H667,2)</f>
        <v>0</v>
      </c>
      <c r="K667" s="183" t="s">
        <v>239</v>
      </c>
      <c r="L667" s="37"/>
      <c r="M667" s="187" t="s">
        <v>1</v>
      </c>
      <c r="N667" s="188" t="s">
        <v>36</v>
      </c>
      <c r="O667" s="189">
        <v>2.4E-2</v>
      </c>
      <c r="P667" s="189">
        <f>O667*H667</f>
        <v>0.66359999999999997</v>
      </c>
      <c r="Q667" s="189">
        <v>0</v>
      </c>
      <c r="R667" s="189">
        <f>Q667*H667</f>
        <v>0</v>
      </c>
      <c r="S667" s="189">
        <v>0</v>
      </c>
      <c r="T667" s="190">
        <f>S667*H667</f>
        <v>0</v>
      </c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R667" s="191" t="s">
        <v>181</v>
      </c>
      <c r="AT667" s="191" t="s">
        <v>142</v>
      </c>
      <c r="AU667" s="191" t="s">
        <v>81</v>
      </c>
      <c r="AY667" s="18" t="s">
        <v>141</v>
      </c>
      <c r="BE667" s="192">
        <f>IF(N667="základní",J667,0)</f>
        <v>0</v>
      </c>
      <c r="BF667" s="192">
        <f>IF(N667="snížená",J667,0)</f>
        <v>0</v>
      </c>
      <c r="BG667" s="192">
        <f>IF(N667="zákl. přenesená",J667,0)</f>
        <v>0</v>
      </c>
      <c r="BH667" s="192">
        <f>IF(N667="sníž. přenesená",J667,0)</f>
        <v>0</v>
      </c>
      <c r="BI667" s="192">
        <f>IF(N667="nulová",J667,0)</f>
        <v>0</v>
      </c>
      <c r="BJ667" s="18" t="s">
        <v>79</v>
      </c>
      <c r="BK667" s="192">
        <f>ROUND(I667*H667,2)</f>
        <v>0</v>
      </c>
      <c r="BL667" s="18" t="s">
        <v>181</v>
      </c>
      <c r="BM667" s="191" t="s">
        <v>1006</v>
      </c>
    </row>
    <row r="668" spans="1:65" s="13" customFormat="1">
      <c r="B668" s="193"/>
      <c r="C668" s="194"/>
      <c r="D668" s="195" t="s">
        <v>147</v>
      </c>
      <c r="E668" s="196" t="s">
        <v>1</v>
      </c>
      <c r="F668" s="197" t="s">
        <v>725</v>
      </c>
      <c r="G668" s="194"/>
      <c r="H668" s="196" t="s">
        <v>1</v>
      </c>
      <c r="I668" s="194"/>
      <c r="J668" s="194"/>
      <c r="K668" s="194"/>
      <c r="L668" s="198"/>
      <c r="M668" s="199"/>
      <c r="N668" s="200"/>
      <c r="O668" s="200"/>
      <c r="P668" s="200"/>
      <c r="Q668" s="200"/>
      <c r="R668" s="200"/>
      <c r="S668" s="200"/>
      <c r="T668" s="201"/>
      <c r="AT668" s="202" t="s">
        <v>147</v>
      </c>
      <c r="AU668" s="202" t="s">
        <v>81</v>
      </c>
      <c r="AV668" s="13" t="s">
        <v>79</v>
      </c>
      <c r="AW668" s="13" t="s">
        <v>26</v>
      </c>
      <c r="AX668" s="13" t="s">
        <v>71</v>
      </c>
      <c r="AY668" s="202" t="s">
        <v>141</v>
      </c>
    </row>
    <row r="669" spans="1:65" s="14" customFormat="1">
      <c r="B669" s="203"/>
      <c r="C669" s="204"/>
      <c r="D669" s="195" t="s">
        <v>147</v>
      </c>
      <c r="E669" s="205" t="s">
        <v>1</v>
      </c>
      <c r="F669" s="206" t="s">
        <v>1007</v>
      </c>
      <c r="G669" s="204"/>
      <c r="H669" s="207">
        <v>27.65</v>
      </c>
      <c r="I669" s="204"/>
      <c r="J669" s="204"/>
      <c r="K669" s="204"/>
      <c r="L669" s="208"/>
      <c r="M669" s="209"/>
      <c r="N669" s="210"/>
      <c r="O669" s="210"/>
      <c r="P669" s="210"/>
      <c r="Q669" s="210"/>
      <c r="R669" s="210"/>
      <c r="S669" s="210"/>
      <c r="T669" s="211"/>
      <c r="AT669" s="212" t="s">
        <v>147</v>
      </c>
      <c r="AU669" s="212" t="s">
        <v>81</v>
      </c>
      <c r="AV669" s="14" t="s">
        <v>81</v>
      </c>
      <c r="AW669" s="14" t="s">
        <v>26</v>
      </c>
      <c r="AX669" s="14" t="s">
        <v>79</v>
      </c>
      <c r="AY669" s="212" t="s">
        <v>141</v>
      </c>
    </row>
    <row r="670" spans="1:65" s="2" customFormat="1" ht="16.5" customHeight="1">
      <c r="A670" s="32"/>
      <c r="B670" s="33"/>
      <c r="C670" s="229" t="s">
        <v>1008</v>
      </c>
      <c r="D670" s="229" t="s">
        <v>272</v>
      </c>
      <c r="E670" s="230" t="s">
        <v>1009</v>
      </c>
      <c r="F670" s="231" t="s">
        <v>1010</v>
      </c>
      <c r="G670" s="232" t="s">
        <v>338</v>
      </c>
      <c r="H670" s="233">
        <v>8.0000000000000002E-3</v>
      </c>
      <c r="I670" s="262"/>
      <c r="J670" s="234">
        <f>ROUND(I670*H670,2)</f>
        <v>0</v>
      </c>
      <c r="K670" s="231" t="s">
        <v>239</v>
      </c>
      <c r="L670" s="235"/>
      <c r="M670" s="236" t="s">
        <v>1</v>
      </c>
      <c r="N670" s="237" t="s">
        <v>36</v>
      </c>
      <c r="O670" s="189">
        <v>0</v>
      </c>
      <c r="P670" s="189">
        <f>O670*H670</f>
        <v>0</v>
      </c>
      <c r="Q670" s="189">
        <v>1</v>
      </c>
      <c r="R670" s="189">
        <f>Q670*H670</f>
        <v>8.0000000000000002E-3</v>
      </c>
      <c r="S670" s="189">
        <v>0</v>
      </c>
      <c r="T670" s="190">
        <f>S670*H670</f>
        <v>0</v>
      </c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R670" s="191" t="s">
        <v>454</v>
      </c>
      <c r="AT670" s="191" t="s">
        <v>272</v>
      </c>
      <c r="AU670" s="191" t="s">
        <v>81</v>
      </c>
      <c r="AY670" s="18" t="s">
        <v>141</v>
      </c>
      <c r="BE670" s="192">
        <f>IF(N670="základní",J670,0)</f>
        <v>0</v>
      </c>
      <c r="BF670" s="192">
        <f>IF(N670="snížená",J670,0)</f>
        <v>0</v>
      </c>
      <c r="BG670" s="192">
        <f>IF(N670="zákl. přenesená",J670,0)</f>
        <v>0</v>
      </c>
      <c r="BH670" s="192">
        <f>IF(N670="sníž. přenesená",J670,0)</f>
        <v>0</v>
      </c>
      <c r="BI670" s="192">
        <f>IF(N670="nulová",J670,0)</f>
        <v>0</v>
      </c>
      <c r="BJ670" s="18" t="s">
        <v>79</v>
      </c>
      <c r="BK670" s="192">
        <f>ROUND(I670*H670,2)</f>
        <v>0</v>
      </c>
      <c r="BL670" s="18" t="s">
        <v>181</v>
      </c>
      <c r="BM670" s="191" t="s">
        <v>1011</v>
      </c>
    </row>
    <row r="671" spans="1:65" s="14" customFormat="1">
      <c r="B671" s="203"/>
      <c r="C671" s="204"/>
      <c r="D671" s="195" t="s">
        <v>147</v>
      </c>
      <c r="E671" s="204"/>
      <c r="F671" s="206" t="s">
        <v>1012</v>
      </c>
      <c r="G671" s="204"/>
      <c r="H671" s="207">
        <v>8.0000000000000002E-3</v>
      </c>
      <c r="I671" s="204"/>
      <c r="J671" s="204"/>
      <c r="K671" s="204"/>
      <c r="L671" s="208"/>
      <c r="M671" s="209"/>
      <c r="N671" s="210"/>
      <c r="O671" s="210"/>
      <c r="P671" s="210"/>
      <c r="Q671" s="210"/>
      <c r="R671" s="210"/>
      <c r="S671" s="210"/>
      <c r="T671" s="211"/>
      <c r="AT671" s="212" t="s">
        <v>147</v>
      </c>
      <c r="AU671" s="212" t="s">
        <v>81</v>
      </c>
      <c r="AV671" s="14" t="s">
        <v>81</v>
      </c>
      <c r="AW671" s="14" t="s">
        <v>4</v>
      </c>
      <c r="AX671" s="14" t="s">
        <v>79</v>
      </c>
      <c r="AY671" s="212" t="s">
        <v>141</v>
      </c>
    </row>
    <row r="672" spans="1:65" s="2" customFormat="1" ht="21.75" customHeight="1">
      <c r="A672" s="32"/>
      <c r="B672" s="33"/>
      <c r="C672" s="181" t="s">
        <v>837</v>
      </c>
      <c r="D672" s="181" t="s">
        <v>142</v>
      </c>
      <c r="E672" s="182" t="s">
        <v>1013</v>
      </c>
      <c r="F672" s="183" t="s">
        <v>1014</v>
      </c>
      <c r="G672" s="184" t="s">
        <v>249</v>
      </c>
      <c r="H672" s="185">
        <v>27.65</v>
      </c>
      <c r="I672" s="257"/>
      <c r="J672" s="186">
        <f>ROUND(I672*H672,2)</f>
        <v>0</v>
      </c>
      <c r="K672" s="183" t="s">
        <v>239</v>
      </c>
      <c r="L672" s="37"/>
      <c r="M672" s="187" t="s">
        <v>1</v>
      </c>
      <c r="N672" s="188" t="s">
        <v>36</v>
      </c>
      <c r="O672" s="189">
        <v>0.222</v>
      </c>
      <c r="P672" s="189">
        <f>O672*H672</f>
        <v>6.1383000000000001</v>
      </c>
      <c r="Q672" s="189">
        <v>4.0000000000000002E-4</v>
      </c>
      <c r="R672" s="189">
        <f>Q672*H672</f>
        <v>1.106E-2</v>
      </c>
      <c r="S672" s="189">
        <v>0</v>
      </c>
      <c r="T672" s="190">
        <f>S672*H672</f>
        <v>0</v>
      </c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R672" s="191" t="s">
        <v>181</v>
      </c>
      <c r="AT672" s="191" t="s">
        <v>142</v>
      </c>
      <c r="AU672" s="191" t="s">
        <v>81</v>
      </c>
      <c r="AY672" s="18" t="s">
        <v>141</v>
      </c>
      <c r="BE672" s="192">
        <f>IF(N672="základní",J672,0)</f>
        <v>0</v>
      </c>
      <c r="BF672" s="192">
        <f>IF(N672="snížená",J672,0)</f>
        <v>0</v>
      </c>
      <c r="BG672" s="192">
        <f>IF(N672="zákl. přenesená",J672,0)</f>
        <v>0</v>
      </c>
      <c r="BH672" s="192">
        <f>IF(N672="sníž. přenesená",J672,0)</f>
        <v>0</v>
      </c>
      <c r="BI672" s="192">
        <f>IF(N672="nulová",J672,0)</f>
        <v>0</v>
      </c>
      <c r="BJ672" s="18" t="s">
        <v>79</v>
      </c>
      <c r="BK672" s="192">
        <f>ROUND(I672*H672,2)</f>
        <v>0</v>
      </c>
      <c r="BL672" s="18" t="s">
        <v>181</v>
      </c>
      <c r="BM672" s="191" t="s">
        <v>1015</v>
      </c>
    </row>
    <row r="673" spans="1:65" s="13" customFormat="1">
      <c r="B673" s="193"/>
      <c r="C673" s="194"/>
      <c r="D673" s="195" t="s">
        <v>147</v>
      </c>
      <c r="E673" s="196" t="s">
        <v>1</v>
      </c>
      <c r="F673" s="197" t="s">
        <v>725</v>
      </c>
      <c r="G673" s="194"/>
      <c r="H673" s="196" t="s">
        <v>1</v>
      </c>
      <c r="I673" s="194"/>
      <c r="J673" s="194"/>
      <c r="K673" s="194"/>
      <c r="L673" s="198"/>
      <c r="M673" s="199"/>
      <c r="N673" s="200"/>
      <c r="O673" s="200"/>
      <c r="P673" s="200"/>
      <c r="Q673" s="200"/>
      <c r="R673" s="200"/>
      <c r="S673" s="200"/>
      <c r="T673" s="201"/>
      <c r="AT673" s="202" t="s">
        <v>147</v>
      </c>
      <c r="AU673" s="202" t="s">
        <v>81</v>
      </c>
      <c r="AV673" s="13" t="s">
        <v>79</v>
      </c>
      <c r="AW673" s="13" t="s">
        <v>26</v>
      </c>
      <c r="AX673" s="13" t="s">
        <v>71</v>
      </c>
      <c r="AY673" s="202" t="s">
        <v>141</v>
      </c>
    </row>
    <row r="674" spans="1:65" s="14" customFormat="1">
      <c r="B674" s="203"/>
      <c r="C674" s="204"/>
      <c r="D674" s="195" t="s">
        <v>147</v>
      </c>
      <c r="E674" s="205" t="s">
        <v>1</v>
      </c>
      <c r="F674" s="206" t="s">
        <v>782</v>
      </c>
      <c r="G674" s="204"/>
      <c r="H674" s="207">
        <v>27.65</v>
      </c>
      <c r="I674" s="204"/>
      <c r="J674" s="204"/>
      <c r="K674" s="204"/>
      <c r="L674" s="208"/>
      <c r="M674" s="209"/>
      <c r="N674" s="210"/>
      <c r="O674" s="210"/>
      <c r="P674" s="210"/>
      <c r="Q674" s="210"/>
      <c r="R674" s="210"/>
      <c r="S674" s="210"/>
      <c r="T674" s="211"/>
      <c r="AT674" s="212" t="s">
        <v>147</v>
      </c>
      <c r="AU674" s="212" t="s">
        <v>81</v>
      </c>
      <c r="AV674" s="14" t="s">
        <v>81</v>
      </c>
      <c r="AW674" s="14" t="s">
        <v>26</v>
      </c>
      <c r="AX674" s="14" t="s">
        <v>79</v>
      </c>
      <c r="AY674" s="212" t="s">
        <v>141</v>
      </c>
    </row>
    <row r="675" spans="1:65" s="2" customFormat="1" ht="33" customHeight="1">
      <c r="A675" s="32"/>
      <c r="B675" s="33"/>
      <c r="C675" s="229" t="s">
        <v>1016</v>
      </c>
      <c r="D675" s="229" t="s">
        <v>272</v>
      </c>
      <c r="E675" s="230" t="s">
        <v>1017</v>
      </c>
      <c r="F675" s="231" t="s">
        <v>1018</v>
      </c>
      <c r="G675" s="232" t="s">
        <v>249</v>
      </c>
      <c r="H675" s="233">
        <v>31.797999999999998</v>
      </c>
      <c r="I675" s="262"/>
      <c r="J675" s="234">
        <f>ROUND(I675*H675,2)</f>
        <v>0</v>
      </c>
      <c r="K675" s="231" t="s">
        <v>239</v>
      </c>
      <c r="L675" s="235"/>
      <c r="M675" s="236" t="s">
        <v>1</v>
      </c>
      <c r="N675" s="237" t="s">
        <v>36</v>
      </c>
      <c r="O675" s="189">
        <v>0</v>
      </c>
      <c r="P675" s="189">
        <f>O675*H675</f>
        <v>0</v>
      </c>
      <c r="Q675" s="189">
        <v>5.4000000000000003E-3</v>
      </c>
      <c r="R675" s="189">
        <f>Q675*H675</f>
        <v>0.17170920000000001</v>
      </c>
      <c r="S675" s="189">
        <v>0</v>
      </c>
      <c r="T675" s="190">
        <f>S675*H675</f>
        <v>0</v>
      </c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R675" s="191" t="s">
        <v>454</v>
      </c>
      <c r="AT675" s="191" t="s">
        <v>272</v>
      </c>
      <c r="AU675" s="191" t="s">
        <v>81</v>
      </c>
      <c r="AY675" s="18" t="s">
        <v>141</v>
      </c>
      <c r="BE675" s="192">
        <f>IF(N675="základní",J675,0)</f>
        <v>0</v>
      </c>
      <c r="BF675" s="192">
        <f>IF(N675="snížená",J675,0)</f>
        <v>0</v>
      </c>
      <c r="BG675" s="192">
        <f>IF(N675="zákl. přenesená",J675,0)</f>
        <v>0</v>
      </c>
      <c r="BH675" s="192">
        <f>IF(N675="sníž. přenesená",J675,0)</f>
        <v>0</v>
      </c>
      <c r="BI675" s="192">
        <f>IF(N675="nulová",J675,0)</f>
        <v>0</v>
      </c>
      <c r="BJ675" s="18" t="s">
        <v>79</v>
      </c>
      <c r="BK675" s="192">
        <f>ROUND(I675*H675,2)</f>
        <v>0</v>
      </c>
      <c r="BL675" s="18" t="s">
        <v>181</v>
      </c>
      <c r="BM675" s="191" t="s">
        <v>1019</v>
      </c>
    </row>
    <row r="676" spans="1:65" s="14" customFormat="1">
      <c r="B676" s="203"/>
      <c r="C676" s="204"/>
      <c r="D676" s="195" t="s">
        <v>147</v>
      </c>
      <c r="E676" s="204"/>
      <c r="F676" s="206" t="s">
        <v>1020</v>
      </c>
      <c r="G676" s="204"/>
      <c r="H676" s="207">
        <v>31.797999999999998</v>
      </c>
      <c r="I676" s="204"/>
      <c r="J676" s="204"/>
      <c r="K676" s="204"/>
      <c r="L676" s="208"/>
      <c r="M676" s="209"/>
      <c r="N676" s="210"/>
      <c r="O676" s="210"/>
      <c r="P676" s="210"/>
      <c r="Q676" s="210"/>
      <c r="R676" s="210"/>
      <c r="S676" s="210"/>
      <c r="T676" s="211"/>
      <c r="AT676" s="212" t="s">
        <v>147</v>
      </c>
      <c r="AU676" s="212" t="s">
        <v>81</v>
      </c>
      <c r="AV676" s="14" t="s">
        <v>81</v>
      </c>
      <c r="AW676" s="14" t="s">
        <v>4</v>
      </c>
      <c r="AX676" s="14" t="s">
        <v>79</v>
      </c>
      <c r="AY676" s="212" t="s">
        <v>141</v>
      </c>
    </row>
    <row r="677" spans="1:65" s="2" customFormat="1" ht="21.75" customHeight="1">
      <c r="A677" s="32"/>
      <c r="B677" s="33"/>
      <c r="C677" s="181" t="s">
        <v>1021</v>
      </c>
      <c r="D677" s="181" t="s">
        <v>142</v>
      </c>
      <c r="E677" s="182" t="s">
        <v>1022</v>
      </c>
      <c r="F677" s="183" t="s">
        <v>1023</v>
      </c>
      <c r="G677" s="184" t="s">
        <v>338</v>
      </c>
      <c r="H677" s="185">
        <v>0.191</v>
      </c>
      <c r="I677" s="257"/>
      <c r="J677" s="186">
        <f>ROUND(I677*H677,2)</f>
        <v>0</v>
      </c>
      <c r="K677" s="183" t="s">
        <v>239</v>
      </c>
      <c r="L677" s="37"/>
      <c r="M677" s="187" t="s">
        <v>1</v>
      </c>
      <c r="N677" s="188" t="s">
        <v>36</v>
      </c>
      <c r="O677" s="189">
        <v>1.5980000000000001</v>
      </c>
      <c r="P677" s="189">
        <f>O677*H677</f>
        <v>0.30521800000000004</v>
      </c>
      <c r="Q677" s="189">
        <v>0</v>
      </c>
      <c r="R677" s="189">
        <f>Q677*H677</f>
        <v>0</v>
      </c>
      <c r="S677" s="189">
        <v>0</v>
      </c>
      <c r="T677" s="190">
        <f>S677*H677</f>
        <v>0</v>
      </c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R677" s="191" t="s">
        <v>181</v>
      </c>
      <c r="AT677" s="191" t="s">
        <v>142</v>
      </c>
      <c r="AU677" s="191" t="s">
        <v>81</v>
      </c>
      <c r="AY677" s="18" t="s">
        <v>141</v>
      </c>
      <c r="BE677" s="192">
        <f>IF(N677="základní",J677,0)</f>
        <v>0</v>
      </c>
      <c r="BF677" s="192">
        <f>IF(N677="snížená",J677,0)</f>
        <v>0</v>
      </c>
      <c r="BG677" s="192">
        <f>IF(N677="zákl. přenesená",J677,0)</f>
        <v>0</v>
      </c>
      <c r="BH677" s="192">
        <f>IF(N677="sníž. přenesená",J677,0)</f>
        <v>0</v>
      </c>
      <c r="BI677" s="192">
        <f>IF(N677="nulová",J677,0)</f>
        <v>0</v>
      </c>
      <c r="BJ677" s="18" t="s">
        <v>79</v>
      </c>
      <c r="BK677" s="192">
        <f>ROUND(I677*H677,2)</f>
        <v>0</v>
      </c>
      <c r="BL677" s="18" t="s">
        <v>181</v>
      </c>
      <c r="BM677" s="191" t="s">
        <v>1024</v>
      </c>
    </row>
    <row r="678" spans="1:65" s="12" customFormat="1" ht="22.9" customHeight="1">
      <c r="B678" s="168"/>
      <c r="C678" s="169"/>
      <c r="D678" s="170" t="s">
        <v>70</v>
      </c>
      <c r="E678" s="213" t="s">
        <v>1025</v>
      </c>
      <c r="F678" s="213" t="s">
        <v>1026</v>
      </c>
      <c r="G678" s="169"/>
      <c r="H678" s="169"/>
      <c r="I678" s="169"/>
      <c r="J678" s="214">
        <f>BK678</f>
        <v>0</v>
      </c>
      <c r="K678" s="169"/>
      <c r="L678" s="173"/>
      <c r="M678" s="174"/>
      <c r="N678" s="175"/>
      <c r="O678" s="175"/>
      <c r="P678" s="176">
        <f>SUM(P679:P730)</f>
        <v>286.65479700000003</v>
      </c>
      <c r="Q678" s="175"/>
      <c r="R678" s="176">
        <f>SUM(R679:R730)</f>
        <v>4.5934710000000001</v>
      </c>
      <c r="S678" s="175"/>
      <c r="T678" s="177">
        <f>SUM(T679:T730)</f>
        <v>12.246979999999999</v>
      </c>
      <c r="AR678" s="178" t="s">
        <v>81</v>
      </c>
      <c r="AT678" s="179" t="s">
        <v>70</v>
      </c>
      <c r="AU678" s="179" t="s">
        <v>79</v>
      </c>
      <c r="AY678" s="178" t="s">
        <v>141</v>
      </c>
      <c r="BK678" s="180">
        <f>SUM(BK679:BK730)</f>
        <v>0</v>
      </c>
    </row>
    <row r="679" spans="1:65" s="2" customFormat="1" ht="16.5" customHeight="1">
      <c r="A679" s="32"/>
      <c r="B679" s="33"/>
      <c r="C679" s="181" t="s">
        <v>1027</v>
      </c>
      <c r="D679" s="181" t="s">
        <v>142</v>
      </c>
      <c r="E679" s="182" t="s">
        <v>1028</v>
      </c>
      <c r="F679" s="183" t="s">
        <v>1029</v>
      </c>
      <c r="G679" s="184" t="s">
        <v>249</v>
      </c>
      <c r="H679" s="185">
        <v>503</v>
      </c>
      <c r="I679" s="257"/>
      <c r="J679" s="186">
        <f>ROUND(I679*H679,2)</f>
        <v>0</v>
      </c>
      <c r="K679" s="183" t="s">
        <v>239</v>
      </c>
      <c r="L679" s="37"/>
      <c r="M679" s="187" t="s">
        <v>1</v>
      </c>
      <c r="N679" s="188" t="s">
        <v>36</v>
      </c>
      <c r="O679" s="189">
        <v>5.1999999999999998E-2</v>
      </c>
      <c r="P679" s="189">
        <f>O679*H679</f>
        <v>26.155999999999999</v>
      </c>
      <c r="Q679" s="189">
        <v>0</v>
      </c>
      <c r="R679" s="189">
        <f>Q679*H679</f>
        <v>0</v>
      </c>
      <c r="S679" s="189">
        <v>0.01</v>
      </c>
      <c r="T679" s="190">
        <f>S679*H679</f>
        <v>5.03</v>
      </c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R679" s="191" t="s">
        <v>181</v>
      </c>
      <c r="AT679" s="191" t="s">
        <v>142</v>
      </c>
      <c r="AU679" s="191" t="s">
        <v>81</v>
      </c>
      <c r="AY679" s="18" t="s">
        <v>141</v>
      </c>
      <c r="BE679" s="192">
        <f>IF(N679="základní",J679,0)</f>
        <v>0</v>
      </c>
      <c r="BF679" s="192">
        <f>IF(N679="snížená",J679,0)</f>
        <v>0</v>
      </c>
      <c r="BG679" s="192">
        <f>IF(N679="zákl. přenesená",J679,0)</f>
        <v>0</v>
      </c>
      <c r="BH679" s="192">
        <f>IF(N679="sníž. přenesená",J679,0)</f>
        <v>0</v>
      </c>
      <c r="BI679" s="192">
        <f>IF(N679="nulová",J679,0)</f>
        <v>0</v>
      </c>
      <c r="BJ679" s="18" t="s">
        <v>79</v>
      </c>
      <c r="BK679" s="192">
        <f>ROUND(I679*H679,2)</f>
        <v>0</v>
      </c>
      <c r="BL679" s="18" t="s">
        <v>181</v>
      </c>
      <c r="BM679" s="191" t="s">
        <v>1030</v>
      </c>
    </row>
    <row r="680" spans="1:65" s="13" customFormat="1">
      <c r="B680" s="193"/>
      <c r="C680" s="194"/>
      <c r="D680" s="195" t="s">
        <v>147</v>
      </c>
      <c r="E680" s="196" t="s">
        <v>1</v>
      </c>
      <c r="F680" s="197" t="s">
        <v>1031</v>
      </c>
      <c r="G680" s="194"/>
      <c r="H680" s="196" t="s">
        <v>1</v>
      </c>
      <c r="I680" s="194"/>
      <c r="J680" s="194"/>
      <c r="K680" s="194"/>
      <c r="L680" s="198"/>
      <c r="M680" s="199"/>
      <c r="N680" s="200"/>
      <c r="O680" s="200"/>
      <c r="P680" s="200"/>
      <c r="Q680" s="200"/>
      <c r="R680" s="200"/>
      <c r="S680" s="200"/>
      <c r="T680" s="201"/>
      <c r="AT680" s="202" t="s">
        <v>147</v>
      </c>
      <c r="AU680" s="202" t="s">
        <v>81</v>
      </c>
      <c r="AV680" s="13" t="s">
        <v>79</v>
      </c>
      <c r="AW680" s="13" t="s">
        <v>26</v>
      </c>
      <c r="AX680" s="13" t="s">
        <v>71</v>
      </c>
      <c r="AY680" s="202" t="s">
        <v>141</v>
      </c>
    </row>
    <row r="681" spans="1:65" s="14" customFormat="1">
      <c r="B681" s="203"/>
      <c r="C681" s="204"/>
      <c r="D681" s="195" t="s">
        <v>147</v>
      </c>
      <c r="E681" s="205" t="s">
        <v>1</v>
      </c>
      <c r="F681" s="206" t="s">
        <v>1032</v>
      </c>
      <c r="G681" s="204"/>
      <c r="H681" s="207">
        <v>503</v>
      </c>
      <c r="I681" s="204"/>
      <c r="J681" s="204"/>
      <c r="K681" s="204"/>
      <c r="L681" s="208"/>
      <c r="M681" s="209"/>
      <c r="N681" s="210"/>
      <c r="O681" s="210"/>
      <c r="P681" s="210"/>
      <c r="Q681" s="210"/>
      <c r="R681" s="210"/>
      <c r="S681" s="210"/>
      <c r="T681" s="211"/>
      <c r="AT681" s="212" t="s">
        <v>147</v>
      </c>
      <c r="AU681" s="212" t="s">
        <v>81</v>
      </c>
      <c r="AV681" s="14" t="s">
        <v>81</v>
      </c>
      <c r="AW681" s="14" t="s">
        <v>26</v>
      </c>
      <c r="AX681" s="14" t="s">
        <v>79</v>
      </c>
      <c r="AY681" s="212" t="s">
        <v>141</v>
      </c>
    </row>
    <row r="682" spans="1:65" s="2" customFormat="1" ht="16.5" customHeight="1">
      <c r="A682" s="32"/>
      <c r="B682" s="33"/>
      <c r="C682" s="181" t="s">
        <v>1033</v>
      </c>
      <c r="D682" s="181" t="s">
        <v>142</v>
      </c>
      <c r="E682" s="182" t="s">
        <v>1034</v>
      </c>
      <c r="F682" s="183" t="s">
        <v>1035</v>
      </c>
      <c r="G682" s="184" t="s">
        <v>249</v>
      </c>
      <c r="H682" s="185">
        <v>503</v>
      </c>
      <c r="I682" s="257"/>
      <c r="J682" s="186">
        <f>ROUND(I682*H682,2)</f>
        <v>0</v>
      </c>
      <c r="K682" s="183" t="s">
        <v>239</v>
      </c>
      <c r="L682" s="37"/>
      <c r="M682" s="187" t="s">
        <v>1</v>
      </c>
      <c r="N682" s="188" t="s">
        <v>36</v>
      </c>
      <c r="O682" s="189">
        <v>5.7000000000000002E-2</v>
      </c>
      <c r="P682" s="189">
        <f>O682*H682</f>
        <v>28.670999999999999</v>
      </c>
      <c r="Q682" s="189">
        <v>0</v>
      </c>
      <c r="R682" s="189">
        <f>Q682*H682</f>
        <v>0</v>
      </c>
      <c r="S682" s="189">
        <v>1.4E-2</v>
      </c>
      <c r="T682" s="190">
        <f>S682*H682</f>
        <v>7.0419999999999998</v>
      </c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R682" s="191" t="s">
        <v>181</v>
      </c>
      <c r="AT682" s="191" t="s">
        <v>142</v>
      </c>
      <c r="AU682" s="191" t="s">
        <v>81</v>
      </c>
      <c r="AY682" s="18" t="s">
        <v>141</v>
      </c>
      <c r="BE682" s="192">
        <f>IF(N682="základní",J682,0)</f>
        <v>0</v>
      </c>
      <c r="BF682" s="192">
        <f>IF(N682="snížená",J682,0)</f>
        <v>0</v>
      </c>
      <c r="BG682" s="192">
        <f>IF(N682="zákl. přenesená",J682,0)</f>
        <v>0</v>
      </c>
      <c r="BH682" s="192">
        <f>IF(N682="sníž. přenesená",J682,0)</f>
        <v>0</v>
      </c>
      <c r="BI682" s="192">
        <f>IF(N682="nulová",J682,0)</f>
        <v>0</v>
      </c>
      <c r="BJ682" s="18" t="s">
        <v>79</v>
      </c>
      <c r="BK682" s="192">
        <f>ROUND(I682*H682,2)</f>
        <v>0</v>
      </c>
      <c r="BL682" s="18" t="s">
        <v>181</v>
      </c>
      <c r="BM682" s="191" t="s">
        <v>1036</v>
      </c>
    </row>
    <row r="683" spans="1:65" s="13" customFormat="1">
      <c r="B683" s="193"/>
      <c r="C683" s="194"/>
      <c r="D683" s="195" t="s">
        <v>147</v>
      </c>
      <c r="E683" s="196" t="s">
        <v>1</v>
      </c>
      <c r="F683" s="197" t="s">
        <v>1037</v>
      </c>
      <c r="G683" s="194"/>
      <c r="H683" s="196" t="s">
        <v>1</v>
      </c>
      <c r="I683" s="194"/>
      <c r="J683" s="194"/>
      <c r="K683" s="194"/>
      <c r="L683" s="198"/>
      <c r="M683" s="199"/>
      <c r="N683" s="200"/>
      <c r="O683" s="200"/>
      <c r="P683" s="200"/>
      <c r="Q683" s="200"/>
      <c r="R683" s="200"/>
      <c r="S683" s="200"/>
      <c r="T683" s="201"/>
      <c r="AT683" s="202" t="s">
        <v>147</v>
      </c>
      <c r="AU683" s="202" t="s">
        <v>81</v>
      </c>
      <c r="AV683" s="13" t="s">
        <v>79</v>
      </c>
      <c r="AW683" s="13" t="s">
        <v>26</v>
      </c>
      <c r="AX683" s="13" t="s">
        <v>71</v>
      </c>
      <c r="AY683" s="202" t="s">
        <v>141</v>
      </c>
    </row>
    <row r="684" spans="1:65" s="14" customFormat="1">
      <c r="B684" s="203"/>
      <c r="C684" s="204"/>
      <c r="D684" s="195" t="s">
        <v>147</v>
      </c>
      <c r="E684" s="205" t="s">
        <v>1</v>
      </c>
      <c r="F684" s="206" t="s">
        <v>1032</v>
      </c>
      <c r="G684" s="204"/>
      <c r="H684" s="207">
        <v>503</v>
      </c>
      <c r="I684" s="204"/>
      <c r="J684" s="204"/>
      <c r="K684" s="204"/>
      <c r="L684" s="208"/>
      <c r="M684" s="209"/>
      <c r="N684" s="210"/>
      <c r="O684" s="210"/>
      <c r="P684" s="210"/>
      <c r="Q684" s="210"/>
      <c r="R684" s="210"/>
      <c r="S684" s="210"/>
      <c r="T684" s="211"/>
      <c r="AT684" s="212" t="s">
        <v>147</v>
      </c>
      <c r="AU684" s="212" t="s">
        <v>81</v>
      </c>
      <c r="AV684" s="14" t="s">
        <v>81</v>
      </c>
      <c r="AW684" s="14" t="s">
        <v>26</v>
      </c>
      <c r="AX684" s="14" t="s">
        <v>79</v>
      </c>
      <c r="AY684" s="212" t="s">
        <v>141</v>
      </c>
    </row>
    <row r="685" spans="1:65" s="2" customFormat="1" ht="21.75" customHeight="1">
      <c r="A685" s="32"/>
      <c r="B685" s="33"/>
      <c r="C685" s="181" t="s">
        <v>1038</v>
      </c>
      <c r="D685" s="181" t="s">
        <v>142</v>
      </c>
      <c r="E685" s="182" t="s">
        <v>1039</v>
      </c>
      <c r="F685" s="183" t="s">
        <v>1040</v>
      </c>
      <c r="G685" s="184" t="s">
        <v>221</v>
      </c>
      <c r="H685" s="185">
        <v>3</v>
      </c>
      <c r="I685" s="257"/>
      <c r="J685" s="186">
        <f>ROUND(I685*H685,2)</f>
        <v>0</v>
      </c>
      <c r="K685" s="183" t="s">
        <v>239</v>
      </c>
      <c r="L685" s="37"/>
      <c r="M685" s="187" t="s">
        <v>1</v>
      </c>
      <c r="N685" s="188" t="s">
        <v>36</v>
      </c>
      <c r="O685" s="189">
        <v>0.16600000000000001</v>
      </c>
      <c r="P685" s="189">
        <f>O685*H685</f>
        <v>0.498</v>
      </c>
      <c r="Q685" s="189">
        <v>0</v>
      </c>
      <c r="R685" s="189">
        <f>Q685*H685</f>
        <v>0</v>
      </c>
      <c r="S685" s="189">
        <v>2.9999999999999997E-4</v>
      </c>
      <c r="T685" s="190">
        <f>S685*H685</f>
        <v>8.9999999999999998E-4</v>
      </c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R685" s="191" t="s">
        <v>181</v>
      </c>
      <c r="AT685" s="191" t="s">
        <v>142</v>
      </c>
      <c r="AU685" s="191" t="s">
        <v>81</v>
      </c>
      <c r="AY685" s="18" t="s">
        <v>141</v>
      </c>
      <c r="BE685" s="192">
        <f>IF(N685="základní",J685,0)</f>
        <v>0</v>
      </c>
      <c r="BF685" s="192">
        <f>IF(N685="snížená",J685,0)</f>
        <v>0</v>
      </c>
      <c r="BG685" s="192">
        <f>IF(N685="zákl. přenesená",J685,0)</f>
        <v>0</v>
      </c>
      <c r="BH685" s="192">
        <f>IF(N685="sníž. přenesená",J685,0)</f>
        <v>0</v>
      </c>
      <c r="BI685" s="192">
        <f>IF(N685="nulová",J685,0)</f>
        <v>0</v>
      </c>
      <c r="BJ685" s="18" t="s">
        <v>79</v>
      </c>
      <c r="BK685" s="192">
        <f>ROUND(I685*H685,2)</f>
        <v>0</v>
      </c>
      <c r="BL685" s="18" t="s">
        <v>181</v>
      </c>
      <c r="BM685" s="191" t="s">
        <v>1041</v>
      </c>
    </row>
    <row r="686" spans="1:65" s="2" customFormat="1" ht="16.5" customHeight="1">
      <c r="A686" s="32"/>
      <c r="B686" s="33"/>
      <c r="C686" s="181" t="s">
        <v>1042</v>
      </c>
      <c r="D686" s="181" t="s">
        <v>142</v>
      </c>
      <c r="E686" s="182" t="s">
        <v>1043</v>
      </c>
      <c r="F686" s="183" t="s">
        <v>1044</v>
      </c>
      <c r="G686" s="184" t="s">
        <v>238</v>
      </c>
      <c r="H686" s="185">
        <v>102.4</v>
      </c>
      <c r="I686" s="257"/>
      <c r="J686" s="186">
        <f>ROUND(I686*H686,2)</f>
        <v>0</v>
      </c>
      <c r="K686" s="183" t="s">
        <v>239</v>
      </c>
      <c r="L686" s="37"/>
      <c r="M686" s="187" t="s">
        <v>1</v>
      </c>
      <c r="N686" s="188" t="s">
        <v>36</v>
      </c>
      <c r="O686" s="189">
        <v>0.06</v>
      </c>
      <c r="P686" s="189">
        <f>O686*H686</f>
        <v>6.1440000000000001</v>
      </c>
      <c r="Q686" s="189">
        <v>0</v>
      </c>
      <c r="R686" s="189">
        <f>Q686*H686</f>
        <v>0</v>
      </c>
      <c r="S686" s="189">
        <v>1.6999999999999999E-3</v>
      </c>
      <c r="T686" s="190">
        <f>S686*H686</f>
        <v>0.17408000000000001</v>
      </c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91" t="s">
        <v>181</v>
      </c>
      <c r="AT686" s="191" t="s">
        <v>142</v>
      </c>
      <c r="AU686" s="191" t="s">
        <v>81</v>
      </c>
      <c r="AY686" s="18" t="s">
        <v>141</v>
      </c>
      <c r="BE686" s="192">
        <f>IF(N686="základní",J686,0)</f>
        <v>0</v>
      </c>
      <c r="BF686" s="192">
        <f>IF(N686="snížená",J686,0)</f>
        <v>0</v>
      </c>
      <c r="BG686" s="192">
        <f>IF(N686="zákl. přenesená",J686,0)</f>
        <v>0</v>
      </c>
      <c r="BH686" s="192">
        <f>IF(N686="sníž. přenesená",J686,0)</f>
        <v>0</v>
      </c>
      <c r="BI686" s="192">
        <f>IF(N686="nulová",J686,0)</f>
        <v>0</v>
      </c>
      <c r="BJ686" s="18" t="s">
        <v>79</v>
      </c>
      <c r="BK686" s="192">
        <f>ROUND(I686*H686,2)</f>
        <v>0</v>
      </c>
      <c r="BL686" s="18" t="s">
        <v>181</v>
      </c>
      <c r="BM686" s="191" t="s">
        <v>1045</v>
      </c>
    </row>
    <row r="687" spans="1:65" s="2" customFormat="1" ht="21.75" customHeight="1">
      <c r="A687" s="32"/>
      <c r="B687" s="33"/>
      <c r="C687" s="181" t="s">
        <v>1046</v>
      </c>
      <c r="D687" s="181" t="s">
        <v>142</v>
      </c>
      <c r="E687" s="182" t="s">
        <v>1047</v>
      </c>
      <c r="F687" s="183" t="s">
        <v>1048</v>
      </c>
      <c r="G687" s="184" t="s">
        <v>249</v>
      </c>
      <c r="H687" s="185">
        <v>511.04</v>
      </c>
      <c r="I687" s="257"/>
      <c r="J687" s="186">
        <f>ROUND(I687*H687,2)</f>
        <v>0</v>
      </c>
      <c r="K687" s="183" t="s">
        <v>239</v>
      </c>
      <c r="L687" s="37"/>
      <c r="M687" s="187" t="s">
        <v>1</v>
      </c>
      <c r="N687" s="188" t="s">
        <v>36</v>
      </c>
      <c r="O687" s="189">
        <v>2.9000000000000001E-2</v>
      </c>
      <c r="P687" s="189">
        <f>O687*H687</f>
        <v>14.820160000000001</v>
      </c>
      <c r="Q687" s="189">
        <v>0</v>
      </c>
      <c r="R687" s="189">
        <f>Q687*H687</f>
        <v>0</v>
      </c>
      <c r="S687" s="189">
        <v>0</v>
      </c>
      <c r="T687" s="190">
        <f>S687*H687</f>
        <v>0</v>
      </c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R687" s="191" t="s">
        <v>181</v>
      </c>
      <c r="AT687" s="191" t="s">
        <v>142</v>
      </c>
      <c r="AU687" s="191" t="s">
        <v>81</v>
      </c>
      <c r="AY687" s="18" t="s">
        <v>141</v>
      </c>
      <c r="BE687" s="192">
        <f>IF(N687="základní",J687,0)</f>
        <v>0</v>
      </c>
      <c r="BF687" s="192">
        <f>IF(N687="snížená",J687,0)</f>
        <v>0</v>
      </c>
      <c r="BG687" s="192">
        <f>IF(N687="zákl. přenesená",J687,0)</f>
        <v>0</v>
      </c>
      <c r="BH687" s="192">
        <f>IF(N687="sníž. přenesená",J687,0)</f>
        <v>0</v>
      </c>
      <c r="BI687" s="192">
        <f>IF(N687="nulová",J687,0)</f>
        <v>0</v>
      </c>
      <c r="BJ687" s="18" t="s">
        <v>79</v>
      </c>
      <c r="BK687" s="192">
        <f>ROUND(I687*H687,2)</f>
        <v>0</v>
      </c>
      <c r="BL687" s="18" t="s">
        <v>181</v>
      </c>
      <c r="BM687" s="191" t="s">
        <v>1049</v>
      </c>
    </row>
    <row r="688" spans="1:65" s="14" customFormat="1">
      <c r="B688" s="203"/>
      <c r="C688" s="204"/>
      <c r="D688" s="195" t="s">
        <v>147</v>
      </c>
      <c r="E688" s="205" t="s">
        <v>1</v>
      </c>
      <c r="F688" s="206" t="s">
        <v>1050</v>
      </c>
      <c r="G688" s="204"/>
      <c r="H688" s="207">
        <v>511.04</v>
      </c>
      <c r="I688" s="204"/>
      <c r="J688" s="204"/>
      <c r="K688" s="204"/>
      <c r="L688" s="208"/>
      <c r="M688" s="209"/>
      <c r="N688" s="210"/>
      <c r="O688" s="210"/>
      <c r="P688" s="210"/>
      <c r="Q688" s="210"/>
      <c r="R688" s="210"/>
      <c r="S688" s="210"/>
      <c r="T688" s="211"/>
      <c r="AT688" s="212" t="s">
        <v>147</v>
      </c>
      <c r="AU688" s="212" t="s">
        <v>81</v>
      </c>
      <c r="AV688" s="14" t="s">
        <v>81</v>
      </c>
      <c r="AW688" s="14" t="s">
        <v>26</v>
      </c>
      <c r="AX688" s="14" t="s">
        <v>79</v>
      </c>
      <c r="AY688" s="212" t="s">
        <v>141</v>
      </c>
    </row>
    <row r="689" spans="1:65" s="2" customFormat="1" ht="16.5" customHeight="1">
      <c r="A689" s="32"/>
      <c r="B689" s="33"/>
      <c r="C689" s="229" t="s">
        <v>1051</v>
      </c>
      <c r="D689" s="229" t="s">
        <v>272</v>
      </c>
      <c r="E689" s="230" t="s">
        <v>1009</v>
      </c>
      <c r="F689" s="231" t="s">
        <v>1010</v>
      </c>
      <c r="G689" s="232" t="s">
        <v>338</v>
      </c>
      <c r="H689" s="233">
        <v>0.153</v>
      </c>
      <c r="I689" s="262"/>
      <c r="J689" s="234">
        <f>ROUND(I689*H689,2)</f>
        <v>0</v>
      </c>
      <c r="K689" s="231" t="s">
        <v>239</v>
      </c>
      <c r="L689" s="235"/>
      <c r="M689" s="236" t="s">
        <v>1</v>
      </c>
      <c r="N689" s="237" t="s">
        <v>36</v>
      </c>
      <c r="O689" s="189">
        <v>0</v>
      </c>
      <c r="P689" s="189">
        <f>O689*H689</f>
        <v>0</v>
      </c>
      <c r="Q689" s="189">
        <v>1</v>
      </c>
      <c r="R689" s="189">
        <f>Q689*H689</f>
        <v>0.153</v>
      </c>
      <c r="S689" s="189">
        <v>0</v>
      </c>
      <c r="T689" s="190">
        <f>S689*H689</f>
        <v>0</v>
      </c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91" t="s">
        <v>454</v>
      </c>
      <c r="AT689" s="191" t="s">
        <v>272</v>
      </c>
      <c r="AU689" s="191" t="s">
        <v>81</v>
      </c>
      <c r="AY689" s="18" t="s">
        <v>141</v>
      </c>
      <c r="BE689" s="192">
        <f>IF(N689="základní",J689,0)</f>
        <v>0</v>
      </c>
      <c r="BF689" s="192">
        <f>IF(N689="snížená",J689,0)</f>
        <v>0</v>
      </c>
      <c r="BG689" s="192">
        <f>IF(N689="zákl. přenesená",J689,0)</f>
        <v>0</v>
      </c>
      <c r="BH689" s="192">
        <f>IF(N689="sníž. přenesená",J689,0)</f>
        <v>0</v>
      </c>
      <c r="BI689" s="192">
        <f>IF(N689="nulová",J689,0)</f>
        <v>0</v>
      </c>
      <c r="BJ689" s="18" t="s">
        <v>79</v>
      </c>
      <c r="BK689" s="192">
        <f>ROUND(I689*H689,2)</f>
        <v>0</v>
      </c>
      <c r="BL689" s="18" t="s">
        <v>181</v>
      </c>
      <c r="BM689" s="191" t="s">
        <v>1052</v>
      </c>
    </row>
    <row r="690" spans="1:65" s="14" customFormat="1">
      <c r="B690" s="203"/>
      <c r="C690" s="204"/>
      <c r="D690" s="195" t="s">
        <v>147</v>
      </c>
      <c r="E690" s="204"/>
      <c r="F690" s="206" t="s">
        <v>1053</v>
      </c>
      <c r="G690" s="204"/>
      <c r="H690" s="207">
        <v>0.153</v>
      </c>
      <c r="I690" s="204"/>
      <c r="J690" s="204"/>
      <c r="K690" s="204"/>
      <c r="L690" s="208"/>
      <c r="M690" s="209"/>
      <c r="N690" s="210"/>
      <c r="O690" s="210"/>
      <c r="P690" s="210"/>
      <c r="Q690" s="210"/>
      <c r="R690" s="210"/>
      <c r="S690" s="210"/>
      <c r="T690" s="211"/>
      <c r="AT690" s="212" t="s">
        <v>147</v>
      </c>
      <c r="AU690" s="212" t="s">
        <v>81</v>
      </c>
      <c r="AV690" s="14" t="s">
        <v>81</v>
      </c>
      <c r="AW690" s="14" t="s">
        <v>4</v>
      </c>
      <c r="AX690" s="14" t="s">
        <v>79</v>
      </c>
      <c r="AY690" s="212" t="s">
        <v>141</v>
      </c>
    </row>
    <row r="691" spans="1:65" s="2" customFormat="1" ht="21.75" customHeight="1">
      <c r="A691" s="32"/>
      <c r="B691" s="33"/>
      <c r="C691" s="181" t="s">
        <v>1054</v>
      </c>
      <c r="D691" s="181" t="s">
        <v>142</v>
      </c>
      <c r="E691" s="182" t="s">
        <v>1055</v>
      </c>
      <c r="F691" s="183" t="s">
        <v>1056</v>
      </c>
      <c r="G691" s="184" t="s">
        <v>249</v>
      </c>
      <c r="H691" s="185">
        <v>511.04</v>
      </c>
      <c r="I691" s="257"/>
      <c r="J691" s="186">
        <f>ROUND(I691*H691,2)</f>
        <v>0</v>
      </c>
      <c r="K691" s="183" t="s">
        <v>239</v>
      </c>
      <c r="L691" s="37"/>
      <c r="M691" s="187" t="s">
        <v>1</v>
      </c>
      <c r="N691" s="188" t="s">
        <v>36</v>
      </c>
      <c r="O691" s="189">
        <v>0.115</v>
      </c>
      <c r="P691" s="189">
        <f>O691*H691</f>
        <v>58.769600000000004</v>
      </c>
      <c r="Q691" s="189">
        <v>0</v>
      </c>
      <c r="R691" s="189">
        <f>Q691*H691</f>
        <v>0</v>
      </c>
      <c r="S691" s="189">
        <v>0</v>
      </c>
      <c r="T691" s="190">
        <f>S691*H691</f>
        <v>0</v>
      </c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R691" s="191" t="s">
        <v>181</v>
      </c>
      <c r="AT691" s="191" t="s">
        <v>142</v>
      </c>
      <c r="AU691" s="191" t="s">
        <v>81</v>
      </c>
      <c r="AY691" s="18" t="s">
        <v>141</v>
      </c>
      <c r="BE691" s="192">
        <f>IF(N691="základní",J691,0)</f>
        <v>0</v>
      </c>
      <c r="BF691" s="192">
        <f>IF(N691="snížená",J691,0)</f>
        <v>0</v>
      </c>
      <c r="BG691" s="192">
        <f>IF(N691="zákl. přenesená",J691,0)</f>
        <v>0</v>
      </c>
      <c r="BH691" s="192">
        <f>IF(N691="sníž. přenesená",J691,0)</f>
        <v>0</v>
      </c>
      <c r="BI691" s="192">
        <f>IF(N691="nulová",J691,0)</f>
        <v>0</v>
      </c>
      <c r="BJ691" s="18" t="s">
        <v>79</v>
      </c>
      <c r="BK691" s="192">
        <f>ROUND(I691*H691,2)</f>
        <v>0</v>
      </c>
      <c r="BL691" s="18" t="s">
        <v>181</v>
      </c>
      <c r="BM691" s="191" t="s">
        <v>1057</v>
      </c>
    </row>
    <row r="692" spans="1:65" s="13" customFormat="1">
      <c r="B692" s="193"/>
      <c r="C692" s="194"/>
      <c r="D692" s="195" t="s">
        <v>147</v>
      </c>
      <c r="E692" s="196" t="s">
        <v>1</v>
      </c>
      <c r="F692" s="197" t="s">
        <v>1058</v>
      </c>
      <c r="G692" s="194"/>
      <c r="H692" s="196" t="s">
        <v>1</v>
      </c>
      <c r="I692" s="194"/>
      <c r="J692" s="194"/>
      <c r="K692" s="194"/>
      <c r="L692" s="198"/>
      <c r="M692" s="199"/>
      <c r="N692" s="200"/>
      <c r="O692" s="200"/>
      <c r="P692" s="200"/>
      <c r="Q692" s="200"/>
      <c r="R692" s="200"/>
      <c r="S692" s="200"/>
      <c r="T692" s="201"/>
      <c r="AT692" s="202" t="s">
        <v>147</v>
      </c>
      <c r="AU692" s="202" t="s">
        <v>81</v>
      </c>
      <c r="AV692" s="13" t="s">
        <v>79</v>
      </c>
      <c r="AW692" s="13" t="s">
        <v>26</v>
      </c>
      <c r="AX692" s="13" t="s">
        <v>71</v>
      </c>
      <c r="AY692" s="202" t="s">
        <v>141</v>
      </c>
    </row>
    <row r="693" spans="1:65" s="14" customFormat="1">
      <c r="B693" s="203"/>
      <c r="C693" s="204"/>
      <c r="D693" s="195" t="s">
        <v>147</v>
      </c>
      <c r="E693" s="205" t="s">
        <v>1</v>
      </c>
      <c r="F693" s="206" t="s">
        <v>1059</v>
      </c>
      <c r="G693" s="204"/>
      <c r="H693" s="207">
        <v>48</v>
      </c>
      <c r="I693" s="204"/>
      <c r="J693" s="204"/>
      <c r="K693" s="204"/>
      <c r="L693" s="208"/>
      <c r="M693" s="209"/>
      <c r="N693" s="210"/>
      <c r="O693" s="210"/>
      <c r="P693" s="210"/>
      <c r="Q693" s="210"/>
      <c r="R693" s="210"/>
      <c r="S693" s="210"/>
      <c r="T693" s="211"/>
      <c r="AT693" s="212" t="s">
        <v>147</v>
      </c>
      <c r="AU693" s="212" t="s">
        <v>81</v>
      </c>
      <c r="AV693" s="14" t="s">
        <v>81</v>
      </c>
      <c r="AW693" s="14" t="s">
        <v>26</v>
      </c>
      <c r="AX693" s="14" t="s">
        <v>71</v>
      </c>
      <c r="AY693" s="212" t="s">
        <v>141</v>
      </c>
    </row>
    <row r="694" spans="1:65" s="16" customFormat="1">
      <c r="B694" s="241"/>
      <c r="C694" s="242"/>
      <c r="D694" s="195" t="s">
        <v>147</v>
      </c>
      <c r="E694" s="243" t="s">
        <v>1</v>
      </c>
      <c r="F694" s="244" t="s">
        <v>629</v>
      </c>
      <c r="G694" s="242"/>
      <c r="H694" s="245">
        <v>48</v>
      </c>
      <c r="I694" s="242"/>
      <c r="J694" s="242"/>
      <c r="K694" s="242"/>
      <c r="L694" s="246"/>
      <c r="M694" s="247"/>
      <c r="N694" s="248"/>
      <c r="O694" s="248"/>
      <c r="P694" s="248"/>
      <c r="Q694" s="248"/>
      <c r="R694" s="248"/>
      <c r="S694" s="248"/>
      <c r="T694" s="249"/>
      <c r="AT694" s="250" t="s">
        <v>147</v>
      </c>
      <c r="AU694" s="250" t="s">
        <v>81</v>
      </c>
      <c r="AV694" s="16" t="s">
        <v>153</v>
      </c>
      <c r="AW694" s="16" t="s">
        <v>26</v>
      </c>
      <c r="AX694" s="16" t="s">
        <v>71</v>
      </c>
      <c r="AY694" s="250" t="s">
        <v>141</v>
      </c>
    </row>
    <row r="695" spans="1:65" s="13" customFormat="1">
      <c r="B695" s="193"/>
      <c r="C695" s="194"/>
      <c r="D695" s="195" t="s">
        <v>147</v>
      </c>
      <c r="E695" s="196" t="s">
        <v>1</v>
      </c>
      <c r="F695" s="197" t="s">
        <v>1060</v>
      </c>
      <c r="G695" s="194"/>
      <c r="H695" s="196" t="s">
        <v>1</v>
      </c>
      <c r="I695" s="194"/>
      <c r="J695" s="194"/>
      <c r="K695" s="194"/>
      <c r="L695" s="198"/>
      <c r="M695" s="199"/>
      <c r="N695" s="200"/>
      <c r="O695" s="200"/>
      <c r="P695" s="200"/>
      <c r="Q695" s="200"/>
      <c r="R695" s="200"/>
      <c r="S695" s="200"/>
      <c r="T695" s="201"/>
      <c r="AT695" s="202" t="s">
        <v>147</v>
      </c>
      <c r="AU695" s="202" t="s">
        <v>81</v>
      </c>
      <c r="AV695" s="13" t="s">
        <v>79</v>
      </c>
      <c r="AW695" s="13" t="s">
        <v>26</v>
      </c>
      <c r="AX695" s="13" t="s">
        <v>71</v>
      </c>
      <c r="AY695" s="202" t="s">
        <v>141</v>
      </c>
    </row>
    <row r="696" spans="1:65" s="14" customFormat="1">
      <c r="B696" s="203"/>
      <c r="C696" s="204"/>
      <c r="D696" s="195" t="s">
        <v>147</v>
      </c>
      <c r="E696" s="205" t="s">
        <v>1</v>
      </c>
      <c r="F696" s="206" t="s">
        <v>1061</v>
      </c>
      <c r="G696" s="204"/>
      <c r="H696" s="207">
        <v>8.5</v>
      </c>
      <c r="I696" s="204"/>
      <c r="J696" s="204"/>
      <c r="K696" s="204"/>
      <c r="L696" s="208"/>
      <c r="M696" s="209"/>
      <c r="N696" s="210"/>
      <c r="O696" s="210"/>
      <c r="P696" s="210"/>
      <c r="Q696" s="210"/>
      <c r="R696" s="210"/>
      <c r="S696" s="210"/>
      <c r="T696" s="211"/>
      <c r="AT696" s="212" t="s">
        <v>147</v>
      </c>
      <c r="AU696" s="212" t="s">
        <v>81</v>
      </c>
      <c r="AV696" s="14" t="s">
        <v>81</v>
      </c>
      <c r="AW696" s="14" t="s">
        <v>26</v>
      </c>
      <c r="AX696" s="14" t="s">
        <v>71</v>
      </c>
      <c r="AY696" s="212" t="s">
        <v>141</v>
      </c>
    </row>
    <row r="697" spans="1:65" s="16" customFormat="1">
      <c r="B697" s="241"/>
      <c r="C697" s="242"/>
      <c r="D697" s="195" t="s">
        <v>147</v>
      </c>
      <c r="E697" s="243" t="s">
        <v>1</v>
      </c>
      <c r="F697" s="244" t="s">
        <v>629</v>
      </c>
      <c r="G697" s="242"/>
      <c r="H697" s="245">
        <v>8.5</v>
      </c>
      <c r="I697" s="242"/>
      <c r="J697" s="242"/>
      <c r="K697" s="242"/>
      <c r="L697" s="246"/>
      <c r="M697" s="247"/>
      <c r="N697" s="248"/>
      <c r="O697" s="248"/>
      <c r="P697" s="248"/>
      <c r="Q697" s="248"/>
      <c r="R697" s="248"/>
      <c r="S697" s="248"/>
      <c r="T697" s="249"/>
      <c r="AT697" s="250" t="s">
        <v>147</v>
      </c>
      <c r="AU697" s="250" t="s">
        <v>81</v>
      </c>
      <c r="AV697" s="16" t="s">
        <v>153</v>
      </c>
      <c r="AW697" s="16" t="s">
        <v>26</v>
      </c>
      <c r="AX697" s="16" t="s">
        <v>71</v>
      </c>
      <c r="AY697" s="250" t="s">
        <v>141</v>
      </c>
    </row>
    <row r="698" spans="1:65" s="13" customFormat="1">
      <c r="B698" s="193"/>
      <c r="C698" s="194"/>
      <c r="D698" s="195" t="s">
        <v>147</v>
      </c>
      <c r="E698" s="196" t="s">
        <v>1</v>
      </c>
      <c r="F698" s="197" t="s">
        <v>1062</v>
      </c>
      <c r="G698" s="194"/>
      <c r="H698" s="196" t="s">
        <v>1</v>
      </c>
      <c r="I698" s="194"/>
      <c r="J698" s="194"/>
      <c r="K698" s="194"/>
      <c r="L698" s="198"/>
      <c r="M698" s="199"/>
      <c r="N698" s="200"/>
      <c r="O698" s="200"/>
      <c r="P698" s="200"/>
      <c r="Q698" s="200"/>
      <c r="R698" s="200"/>
      <c r="S698" s="200"/>
      <c r="T698" s="201"/>
      <c r="AT698" s="202" t="s">
        <v>147</v>
      </c>
      <c r="AU698" s="202" t="s">
        <v>81</v>
      </c>
      <c r="AV698" s="13" t="s">
        <v>79</v>
      </c>
      <c r="AW698" s="13" t="s">
        <v>26</v>
      </c>
      <c r="AX698" s="13" t="s">
        <v>71</v>
      </c>
      <c r="AY698" s="202" t="s">
        <v>141</v>
      </c>
    </row>
    <row r="699" spans="1:65" s="14" customFormat="1">
      <c r="B699" s="203"/>
      <c r="C699" s="204"/>
      <c r="D699" s="195" t="s">
        <v>147</v>
      </c>
      <c r="E699" s="205" t="s">
        <v>1</v>
      </c>
      <c r="F699" s="206" t="s">
        <v>1063</v>
      </c>
      <c r="G699" s="204"/>
      <c r="H699" s="207">
        <v>274.32</v>
      </c>
      <c r="I699" s="204"/>
      <c r="J699" s="204"/>
      <c r="K699" s="204"/>
      <c r="L699" s="208"/>
      <c r="M699" s="209"/>
      <c r="N699" s="210"/>
      <c r="O699" s="210"/>
      <c r="P699" s="210"/>
      <c r="Q699" s="210"/>
      <c r="R699" s="210"/>
      <c r="S699" s="210"/>
      <c r="T699" s="211"/>
      <c r="AT699" s="212" t="s">
        <v>147</v>
      </c>
      <c r="AU699" s="212" t="s">
        <v>81</v>
      </c>
      <c r="AV699" s="14" t="s">
        <v>81</v>
      </c>
      <c r="AW699" s="14" t="s">
        <v>26</v>
      </c>
      <c r="AX699" s="14" t="s">
        <v>71</v>
      </c>
      <c r="AY699" s="212" t="s">
        <v>141</v>
      </c>
    </row>
    <row r="700" spans="1:65" s="14" customFormat="1">
      <c r="B700" s="203"/>
      <c r="C700" s="204"/>
      <c r="D700" s="195" t="s">
        <v>147</v>
      </c>
      <c r="E700" s="205" t="s">
        <v>1</v>
      </c>
      <c r="F700" s="206" t="s">
        <v>1064</v>
      </c>
      <c r="G700" s="204"/>
      <c r="H700" s="207">
        <v>152.52000000000001</v>
      </c>
      <c r="I700" s="204"/>
      <c r="J700" s="204"/>
      <c r="K700" s="204"/>
      <c r="L700" s="208"/>
      <c r="M700" s="209"/>
      <c r="N700" s="210"/>
      <c r="O700" s="210"/>
      <c r="P700" s="210"/>
      <c r="Q700" s="210"/>
      <c r="R700" s="210"/>
      <c r="S700" s="210"/>
      <c r="T700" s="211"/>
      <c r="AT700" s="212" t="s">
        <v>147</v>
      </c>
      <c r="AU700" s="212" t="s">
        <v>81</v>
      </c>
      <c r="AV700" s="14" t="s">
        <v>81</v>
      </c>
      <c r="AW700" s="14" t="s">
        <v>26</v>
      </c>
      <c r="AX700" s="14" t="s">
        <v>71</v>
      </c>
      <c r="AY700" s="212" t="s">
        <v>141</v>
      </c>
    </row>
    <row r="701" spans="1:65" s="16" customFormat="1">
      <c r="B701" s="241"/>
      <c r="C701" s="242"/>
      <c r="D701" s="195" t="s">
        <v>147</v>
      </c>
      <c r="E701" s="243" t="s">
        <v>1</v>
      </c>
      <c r="F701" s="244" t="s">
        <v>629</v>
      </c>
      <c r="G701" s="242"/>
      <c r="H701" s="245">
        <v>426.84000000000003</v>
      </c>
      <c r="I701" s="242"/>
      <c r="J701" s="242"/>
      <c r="K701" s="242"/>
      <c r="L701" s="246"/>
      <c r="M701" s="247"/>
      <c r="N701" s="248"/>
      <c r="O701" s="248"/>
      <c r="P701" s="248"/>
      <c r="Q701" s="248"/>
      <c r="R701" s="248"/>
      <c r="S701" s="248"/>
      <c r="T701" s="249"/>
      <c r="AT701" s="250" t="s">
        <v>147</v>
      </c>
      <c r="AU701" s="250" t="s">
        <v>81</v>
      </c>
      <c r="AV701" s="16" t="s">
        <v>153</v>
      </c>
      <c r="AW701" s="16" t="s">
        <v>26</v>
      </c>
      <c r="AX701" s="16" t="s">
        <v>71</v>
      </c>
      <c r="AY701" s="250" t="s">
        <v>141</v>
      </c>
    </row>
    <row r="702" spans="1:65" s="13" customFormat="1" ht="22.5">
      <c r="B702" s="193"/>
      <c r="C702" s="194"/>
      <c r="D702" s="195" t="s">
        <v>147</v>
      </c>
      <c r="E702" s="196" t="s">
        <v>1</v>
      </c>
      <c r="F702" s="197" t="s">
        <v>1065</v>
      </c>
      <c r="G702" s="194"/>
      <c r="H702" s="196" t="s">
        <v>1</v>
      </c>
      <c r="I702" s="194"/>
      <c r="J702" s="194"/>
      <c r="K702" s="194"/>
      <c r="L702" s="198"/>
      <c r="M702" s="199"/>
      <c r="N702" s="200"/>
      <c r="O702" s="200"/>
      <c r="P702" s="200"/>
      <c r="Q702" s="200"/>
      <c r="R702" s="200"/>
      <c r="S702" s="200"/>
      <c r="T702" s="201"/>
      <c r="AT702" s="202" t="s">
        <v>147</v>
      </c>
      <c r="AU702" s="202" t="s">
        <v>81</v>
      </c>
      <c r="AV702" s="13" t="s">
        <v>79</v>
      </c>
      <c r="AW702" s="13" t="s">
        <v>26</v>
      </c>
      <c r="AX702" s="13" t="s">
        <v>71</v>
      </c>
      <c r="AY702" s="202" t="s">
        <v>141</v>
      </c>
    </row>
    <row r="703" spans="1:65" s="14" customFormat="1">
      <c r="B703" s="203"/>
      <c r="C703" s="204"/>
      <c r="D703" s="195" t="s">
        <v>147</v>
      </c>
      <c r="E703" s="205" t="s">
        <v>1</v>
      </c>
      <c r="F703" s="206" t="s">
        <v>1066</v>
      </c>
      <c r="G703" s="204"/>
      <c r="H703" s="207">
        <v>27.7</v>
      </c>
      <c r="I703" s="204"/>
      <c r="J703" s="204"/>
      <c r="K703" s="204"/>
      <c r="L703" s="208"/>
      <c r="M703" s="209"/>
      <c r="N703" s="210"/>
      <c r="O703" s="210"/>
      <c r="P703" s="210"/>
      <c r="Q703" s="210"/>
      <c r="R703" s="210"/>
      <c r="S703" s="210"/>
      <c r="T703" s="211"/>
      <c r="AT703" s="212" t="s">
        <v>147</v>
      </c>
      <c r="AU703" s="212" t="s">
        <v>81</v>
      </c>
      <c r="AV703" s="14" t="s">
        <v>81</v>
      </c>
      <c r="AW703" s="14" t="s">
        <v>26</v>
      </c>
      <c r="AX703" s="14" t="s">
        <v>71</v>
      </c>
      <c r="AY703" s="212" t="s">
        <v>141</v>
      </c>
    </row>
    <row r="704" spans="1:65" s="16" customFormat="1">
      <c r="B704" s="241"/>
      <c r="C704" s="242"/>
      <c r="D704" s="195" t="s">
        <v>147</v>
      </c>
      <c r="E704" s="243" t="s">
        <v>1</v>
      </c>
      <c r="F704" s="244" t="s">
        <v>629</v>
      </c>
      <c r="G704" s="242"/>
      <c r="H704" s="245">
        <v>27.7</v>
      </c>
      <c r="I704" s="242"/>
      <c r="J704" s="242"/>
      <c r="K704" s="242"/>
      <c r="L704" s="246"/>
      <c r="M704" s="247"/>
      <c r="N704" s="248"/>
      <c r="O704" s="248"/>
      <c r="P704" s="248"/>
      <c r="Q704" s="248"/>
      <c r="R704" s="248"/>
      <c r="S704" s="248"/>
      <c r="T704" s="249"/>
      <c r="AT704" s="250" t="s">
        <v>147</v>
      </c>
      <c r="AU704" s="250" t="s">
        <v>81</v>
      </c>
      <c r="AV704" s="16" t="s">
        <v>153</v>
      </c>
      <c r="AW704" s="16" t="s">
        <v>26</v>
      </c>
      <c r="AX704" s="16" t="s">
        <v>71</v>
      </c>
      <c r="AY704" s="250" t="s">
        <v>141</v>
      </c>
    </row>
    <row r="705" spans="1:65" s="15" customFormat="1">
      <c r="B705" s="219"/>
      <c r="C705" s="220"/>
      <c r="D705" s="195" t="s">
        <v>147</v>
      </c>
      <c r="E705" s="221" t="s">
        <v>1</v>
      </c>
      <c r="F705" s="222" t="s">
        <v>254</v>
      </c>
      <c r="G705" s="220"/>
      <c r="H705" s="223">
        <v>511.04</v>
      </c>
      <c r="I705" s="220"/>
      <c r="J705" s="220"/>
      <c r="K705" s="220"/>
      <c r="L705" s="224"/>
      <c r="M705" s="225"/>
      <c r="N705" s="226"/>
      <c r="O705" s="226"/>
      <c r="P705" s="226"/>
      <c r="Q705" s="226"/>
      <c r="R705" s="226"/>
      <c r="S705" s="226"/>
      <c r="T705" s="227"/>
      <c r="AT705" s="228" t="s">
        <v>147</v>
      </c>
      <c r="AU705" s="228" t="s">
        <v>81</v>
      </c>
      <c r="AV705" s="15" t="s">
        <v>146</v>
      </c>
      <c r="AW705" s="15" t="s">
        <v>26</v>
      </c>
      <c r="AX705" s="15" t="s">
        <v>79</v>
      </c>
      <c r="AY705" s="228" t="s">
        <v>141</v>
      </c>
    </row>
    <row r="706" spans="1:65" s="2" customFormat="1" ht="44.25" customHeight="1">
      <c r="A706" s="32"/>
      <c r="B706" s="33"/>
      <c r="C706" s="229" t="s">
        <v>638</v>
      </c>
      <c r="D706" s="229" t="s">
        <v>272</v>
      </c>
      <c r="E706" s="230" t="s">
        <v>1067</v>
      </c>
      <c r="F706" s="231" t="s">
        <v>1068</v>
      </c>
      <c r="G706" s="232" t="s">
        <v>249</v>
      </c>
      <c r="H706" s="233">
        <v>555.84100000000001</v>
      </c>
      <c r="I706" s="262"/>
      <c r="J706" s="234">
        <f>ROUND(I706*H706,2)</f>
        <v>0</v>
      </c>
      <c r="K706" s="231" t="s">
        <v>239</v>
      </c>
      <c r="L706" s="235"/>
      <c r="M706" s="236" t="s">
        <v>1</v>
      </c>
      <c r="N706" s="237" t="s">
        <v>36</v>
      </c>
      <c r="O706" s="189">
        <v>0</v>
      </c>
      <c r="P706" s="189">
        <f>O706*H706</f>
        <v>0</v>
      </c>
      <c r="Q706" s="189">
        <v>4.7999999999999996E-3</v>
      </c>
      <c r="R706" s="189">
        <f>Q706*H706</f>
        <v>2.6680367999999999</v>
      </c>
      <c r="S706" s="189">
        <v>0</v>
      </c>
      <c r="T706" s="190">
        <f>S706*H706</f>
        <v>0</v>
      </c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R706" s="191" t="s">
        <v>454</v>
      </c>
      <c r="AT706" s="191" t="s">
        <v>272</v>
      </c>
      <c r="AU706" s="191" t="s">
        <v>81</v>
      </c>
      <c r="AY706" s="18" t="s">
        <v>141</v>
      </c>
      <c r="BE706" s="192">
        <f>IF(N706="základní",J706,0)</f>
        <v>0</v>
      </c>
      <c r="BF706" s="192">
        <f>IF(N706="snížená",J706,0)</f>
        <v>0</v>
      </c>
      <c r="BG706" s="192">
        <f>IF(N706="zákl. přenesená",J706,0)</f>
        <v>0</v>
      </c>
      <c r="BH706" s="192">
        <f>IF(N706="sníž. přenesená",J706,0)</f>
        <v>0</v>
      </c>
      <c r="BI706" s="192">
        <f>IF(N706="nulová",J706,0)</f>
        <v>0</v>
      </c>
      <c r="BJ706" s="18" t="s">
        <v>79</v>
      </c>
      <c r="BK706" s="192">
        <f>ROUND(I706*H706,2)</f>
        <v>0</v>
      </c>
      <c r="BL706" s="18" t="s">
        <v>181</v>
      </c>
      <c r="BM706" s="191" t="s">
        <v>1069</v>
      </c>
    </row>
    <row r="707" spans="1:65" s="14" customFormat="1">
      <c r="B707" s="203"/>
      <c r="C707" s="204"/>
      <c r="D707" s="195" t="s">
        <v>147</v>
      </c>
      <c r="E707" s="204"/>
      <c r="F707" s="206" t="s">
        <v>1070</v>
      </c>
      <c r="G707" s="204"/>
      <c r="H707" s="207">
        <v>555.84100000000001</v>
      </c>
      <c r="I707" s="204"/>
      <c r="J707" s="204"/>
      <c r="K707" s="204"/>
      <c r="L707" s="208"/>
      <c r="M707" s="209"/>
      <c r="N707" s="210"/>
      <c r="O707" s="210"/>
      <c r="P707" s="210"/>
      <c r="Q707" s="210"/>
      <c r="R707" s="210"/>
      <c r="S707" s="210"/>
      <c r="T707" s="211"/>
      <c r="AT707" s="212" t="s">
        <v>147</v>
      </c>
      <c r="AU707" s="212" t="s">
        <v>81</v>
      </c>
      <c r="AV707" s="14" t="s">
        <v>81</v>
      </c>
      <c r="AW707" s="14" t="s">
        <v>4</v>
      </c>
      <c r="AX707" s="14" t="s">
        <v>79</v>
      </c>
      <c r="AY707" s="212" t="s">
        <v>141</v>
      </c>
    </row>
    <row r="708" spans="1:65" s="2" customFormat="1" ht="33" customHeight="1">
      <c r="A708" s="32"/>
      <c r="B708" s="33"/>
      <c r="C708" s="229" t="s">
        <v>1071</v>
      </c>
      <c r="D708" s="229" t="s">
        <v>272</v>
      </c>
      <c r="E708" s="230" t="s">
        <v>1072</v>
      </c>
      <c r="F708" s="231" t="s">
        <v>1073</v>
      </c>
      <c r="G708" s="232" t="s">
        <v>249</v>
      </c>
      <c r="H708" s="233">
        <v>28.75</v>
      </c>
      <c r="I708" s="262"/>
      <c r="J708" s="234">
        <f>ROUND(I708*H708,2)</f>
        <v>0</v>
      </c>
      <c r="K708" s="231" t="s">
        <v>239</v>
      </c>
      <c r="L708" s="235"/>
      <c r="M708" s="236" t="s">
        <v>1</v>
      </c>
      <c r="N708" s="237" t="s">
        <v>36</v>
      </c>
      <c r="O708" s="189">
        <v>0</v>
      </c>
      <c r="P708" s="189">
        <f>O708*H708</f>
        <v>0</v>
      </c>
      <c r="Q708" s="189">
        <v>4.0000000000000002E-4</v>
      </c>
      <c r="R708" s="189">
        <f>Q708*H708</f>
        <v>1.15E-2</v>
      </c>
      <c r="S708" s="189">
        <v>0</v>
      </c>
      <c r="T708" s="190">
        <f>S708*H708</f>
        <v>0</v>
      </c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R708" s="191" t="s">
        <v>454</v>
      </c>
      <c r="AT708" s="191" t="s">
        <v>272</v>
      </c>
      <c r="AU708" s="191" t="s">
        <v>81</v>
      </c>
      <c r="AY708" s="18" t="s">
        <v>141</v>
      </c>
      <c r="BE708" s="192">
        <f>IF(N708="základní",J708,0)</f>
        <v>0</v>
      </c>
      <c r="BF708" s="192">
        <f>IF(N708="snížená",J708,0)</f>
        <v>0</v>
      </c>
      <c r="BG708" s="192">
        <f>IF(N708="zákl. přenesená",J708,0)</f>
        <v>0</v>
      </c>
      <c r="BH708" s="192">
        <f>IF(N708="sníž. přenesená",J708,0)</f>
        <v>0</v>
      </c>
      <c r="BI708" s="192">
        <f>IF(N708="nulová",J708,0)</f>
        <v>0</v>
      </c>
      <c r="BJ708" s="18" t="s">
        <v>79</v>
      </c>
      <c r="BK708" s="192">
        <f>ROUND(I708*H708,2)</f>
        <v>0</v>
      </c>
      <c r="BL708" s="18" t="s">
        <v>181</v>
      </c>
      <c r="BM708" s="191" t="s">
        <v>1074</v>
      </c>
    </row>
    <row r="709" spans="1:65" s="14" customFormat="1">
      <c r="B709" s="203"/>
      <c r="C709" s="204"/>
      <c r="D709" s="195" t="s">
        <v>147</v>
      </c>
      <c r="E709" s="204"/>
      <c r="F709" s="206" t="s">
        <v>1075</v>
      </c>
      <c r="G709" s="204"/>
      <c r="H709" s="207">
        <v>28.75</v>
      </c>
      <c r="I709" s="204"/>
      <c r="J709" s="204"/>
      <c r="K709" s="204"/>
      <c r="L709" s="208"/>
      <c r="M709" s="209"/>
      <c r="N709" s="210"/>
      <c r="O709" s="210"/>
      <c r="P709" s="210"/>
      <c r="Q709" s="210"/>
      <c r="R709" s="210"/>
      <c r="S709" s="210"/>
      <c r="T709" s="211"/>
      <c r="AT709" s="212" t="s">
        <v>147</v>
      </c>
      <c r="AU709" s="212" t="s">
        <v>81</v>
      </c>
      <c r="AV709" s="14" t="s">
        <v>81</v>
      </c>
      <c r="AW709" s="14" t="s">
        <v>4</v>
      </c>
      <c r="AX709" s="14" t="s">
        <v>79</v>
      </c>
      <c r="AY709" s="212" t="s">
        <v>141</v>
      </c>
    </row>
    <row r="710" spans="1:65" s="2" customFormat="1" ht="21.75" customHeight="1">
      <c r="A710" s="32"/>
      <c r="B710" s="33"/>
      <c r="C710" s="181" t="s">
        <v>1076</v>
      </c>
      <c r="D710" s="181" t="s">
        <v>142</v>
      </c>
      <c r="E710" s="182" t="s">
        <v>1077</v>
      </c>
      <c r="F710" s="183" t="s">
        <v>1078</v>
      </c>
      <c r="G710" s="184" t="s">
        <v>249</v>
      </c>
      <c r="H710" s="185">
        <v>64</v>
      </c>
      <c r="I710" s="257"/>
      <c r="J710" s="186">
        <f>ROUND(I710*H710,2)</f>
        <v>0</v>
      </c>
      <c r="K710" s="183" t="s">
        <v>239</v>
      </c>
      <c r="L710" s="37"/>
      <c r="M710" s="187" t="s">
        <v>1</v>
      </c>
      <c r="N710" s="188" t="s">
        <v>36</v>
      </c>
      <c r="O710" s="189">
        <v>0.379</v>
      </c>
      <c r="P710" s="189">
        <f>O710*H710</f>
        <v>24.256</v>
      </c>
      <c r="Q710" s="189">
        <v>2.7999999999999998E-4</v>
      </c>
      <c r="R710" s="189">
        <f>Q710*H710</f>
        <v>1.7919999999999998E-2</v>
      </c>
      <c r="S710" s="189">
        <v>0</v>
      </c>
      <c r="T710" s="190">
        <f>S710*H710</f>
        <v>0</v>
      </c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R710" s="191" t="s">
        <v>181</v>
      </c>
      <c r="AT710" s="191" t="s">
        <v>142</v>
      </c>
      <c r="AU710" s="191" t="s">
        <v>81</v>
      </c>
      <c r="AY710" s="18" t="s">
        <v>141</v>
      </c>
      <c r="BE710" s="192">
        <f>IF(N710="základní",J710,0)</f>
        <v>0</v>
      </c>
      <c r="BF710" s="192">
        <f>IF(N710="snížená",J710,0)</f>
        <v>0</v>
      </c>
      <c r="BG710" s="192">
        <f>IF(N710="zákl. přenesená",J710,0)</f>
        <v>0</v>
      </c>
      <c r="BH710" s="192">
        <f>IF(N710="sníž. přenesená",J710,0)</f>
        <v>0</v>
      </c>
      <c r="BI710" s="192">
        <f>IF(N710="nulová",J710,0)</f>
        <v>0</v>
      </c>
      <c r="BJ710" s="18" t="s">
        <v>79</v>
      </c>
      <c r="BK710" s="192">
        <f>ROUND(I710*H710,2)</f>
        <v>0</v>
      </c>
      <c r="BL710" s="18" t="s">
        <v>181</v>
      </c>
      <c r="BM710" s="191" t="s">
        <v>1079</v>
      </c>
    </row>
    <row r="711" spans="1:65" s="13" customFormat="1">
      <c r="B711" s="193"/>
      <c r="C711" s="194"/>
      <c r="D711" s="195" t="s">
        <v>147</v>
      </c>
      <c r="E711" s="196" t="s">
        <v>1</v>
      </c>
      <c r="F711" s="197" t="s">
        <v>1080</v>
      </c>
      <c r="G711" s="194"/>
      <c r="H711" s="196" t="s">
        <v>1</v>
      </c>
      <c r="I711" s="194"/>
      <c r="J711" s="194"/>
      <c r="K711" s="194"/>
      <c r="L711" s="198"/>
      <c r="M711" s="199"/>
      <c r="N711" s="200"/>
      <c r="O711" s="200"/>
      <c r="P711" s="200"/>
      <c r="Q711" s="200"/>
      <c r="R711" s="200"/>
      <c r="S711" s="200"/>
      <c r="T711" s="201"/>
      <c r="AT711" s="202" t="s">
        <v>147</v>
      </c>
      <c r="AU711" s="202" t="s">
        <v>81</v>
      </c>
      <c r="AV711" s="13" t="s">
        <v>79</v>
      </c>
      <c r="AW711" s="13" t="s">
        <v>26</v>
      </c>
      <c r="AX711" s="13" t="s">
        <v>71</v>
      </c>
      <c r="AY711" s="202" t="s">
        <v>141</v>
      </c>
    </row>
    <row r="712" spans="1:65" s="14" customFormat="1">
      <c r="B712" s="203"/>
      <c r="C712" s="204"/>
      <c r="D712" s="195" t="s">
        <v>147</v>
      </c>
      <c r="E712" s="205" t="s">
        <v>1</v>
      </c>
      <c r="F712" s="206" t="s">
        <v>566</v>
      </c>
      <c r="G712" s="204"/>
      <c r="H712" s="207">
        <v>54</v>
      </c>
      <c r="I712" s="204"/>
      <c r="J712" s="204"/>
      <c r="K712" s="204"/>
      <c r="L712" s="208"/>
      <c r="M712" s="209"/>
      <c r="N712" s="210"/>
      <c r="O712" s="210"/>
      <c r="P712" s="210"/>
      <c r="Q712" s="210"/>
      <c r="R712" s="210"/>
      <c r="S712" s="210"/>
      <c r="T712" s="211"/>
      <c r="AT712" s="212" t="s">
        <v>147</v>
      </c>
      <c r="AU712" s="212" t="s">
        <v>81</v>
      </c>
      <c r="AV712" s="14" t="s">
        <v>81</v>
      </c>
      <c r="AW712" s="14" t="s">
        <v>26</v>
      </c>
      <c r="AX712" s="14" t="s">
        <v>71</v>
      </c>
      <c r="AY712" s="212" t="s">
        <v>141</v>
      </c>
    </row>
    <row r="713" spans="1:65" s="13" customFormat="1">
      <c r="B713" s="193"/>
      <c r="C713" s="194"/>
      <c r="D713" s="195" t="s">
        <v>147</v>
      </c>
      <c r="E713" s="196" t="s">
        <v>1</v>
      </c>
      <c r="F713" s="197" t="s">
        <v>1080</v>
      </c>
      <c r="G713" s="194"/>
      <c r="H713" s="196" t="s">
        <v>1</v>
      </c>
      <c r="I713" s="194"/>
      <c r="J713" s="194"/>
      <c r="K713" s="194"/>
      <c r="L713" s="198"/>
      <c r="M713" s="199"/>
      <c r="N713" s="200"/>
      <c r="O713" s="200"/>
      <c r="P713" s="200"/>
      <c r="Q713" s="200"/>
      <c r="R713" s="200"/>
      <c r="S713" s="200"/>
      <c r="T713" s="201"/>
      <c r="AT713" s="202" t="s">
        <v>147</v>
      </c>
      <c r="AU713" s="202" t="s">
        <v>81</v>
      </c>
      <c r="AV713" s="13" t="s">
        <v>79</v>
      </c>
      <c r="AW713" s="13" t="s">
        <v>26</v>
      </c>
      <c r="AX713" s="13" t="s">
        <v>71</v>
      </c>
      <c r="AY713" s="202" t="s">
        <v>141</v>
      </c>
    </row>
    <row r="714" spans="1:65" s="14" customFormat="1">
      <c r="B714" s="203"/>
      <c r="C714" s="204"/>
      <c r="D714" s="195" t="s">
        <v>147</v>
      </c>
      <c r="E714" s="205" t="s">
        <v>1</v>
      </c>
      <c r="F714" s="206" t="s">
        <v>112</v>
      </c>
      <c r="G714" s="204"/>
      <c r="H714" s="207">
        <v>10</v>
      </c>
      <c r="I714" s="204"/>
      <c r="J714" s="204"/>
      <c r="K714" s="204"/>
      <c r="L714" s="208"/>
      <c r="M714" s="209"/>
      <c r="N714" s="210"/>
      <c r="O714" s="210"/>
      <c r="P714" s="210"/>
      <c r="Q714" s="210"/>
      <c r="R714" s="210"/>
      <c r="S714" s="210"/>
      <c r="T714" s="211"/>
      <c r="AT714" s="212" t="s">
        <v>147</v>
      </c>
      <c r="AU714" s="212" t="s">
        <v>81</v>
      </c>
      <c r="AV714" s="14" t="s">
        <v>81</v>
      </c>
      <c r="AW714" s="14" t="s">
        <v>26</v>
      </c>
      <c r="AX714" s="14" t="s">
        <v>71</v>
      </c>
      <c r="AY714" s="212" t="s">
        <v>141</v>
      </c>
    </row>
    <row r="715" spans="1:65" s="15" customFormat="1">
      <c r="B715" s="219"/>
      <c r="C715" s="220"/>
      <c r="D715" s="195" t="s">
        <v>147</v>
      </c>
      <c r="E715" s="221" t="s">
        <v>1</v>
      </c>
      <c r="F715" s="222" t="s">
        <v>254</v>
      </c>
      <c r="G715" s="220"/>
      <c r="H715" s="223">
        <v>64</v>
      </c>
      <c r="I715" s="220"/>
      <c r="J715" s="220"/>
      <c r="K715" s="220"/>
      <c r="L715" s="224"/>
      <c r="M715" s="225"/>
      <c r="N715" s="226"/>
      <c r="O715" s="226"/>
      <c r="P715" s="226"/>
      <c r="Q715" s="226"/>
      <c r="R715" s="226"/>
      <c r="S715" s="226"/>
      <c r="T715" s="227"/>
      <c r="AT715" s="228" t="s">
        <v>147</v>
      </c>
      <c r="AU715" s="228" t="s">
        <v>81</v>
      </c>
      <c r="AV715" s="15" t="s">
        <v>146</v>
      </c>
      <c r="AW715" s="15" t="s">
        <v>26</v>
      </c>
      <c r="AX715" s="15" t="s">
        <v>79</v>
      </c>
      <c r="AY715" s="228" t="s">
        <v>141</v>
      </c>
    </row>
    <row r="716" spans="1:65" s="2" customFormat="1" ht="21.75" customHeight="1">
      <c r="A716" s="32"/>
      <c r="B716" s="33"/>
      <c r="C716" s="229" t="s">
        <v>1081</v>
      </c>
      <c r="D716" s="229" t="s">
        <v>272</v>
      </c>
      <c r="E716" s="230" t="s">
        <v>1082</v>
      </c>
      <c r="F716" s="231" t="s">
        <v>1083</v>
      </c>
      <c r="G716" s="232" t="s">
        <v>249</v>
      </c>
      <c r="H716" s="233">
        <v>73.599999999999994</v>
      </c>
      <c r="I716" s="262"/>
      <c r="J716" s="234">
        <f>ROUND(I716*H716,2)</f>
        <v>0</v>
      </c>
      <c r="K716" s="231" t="s">
        <v>239</v>
      </c>
      <c r="L716" s="235"/>
      <c r="M716" s="236" t="s">
        <v>1</v>
      </c>
      <c r="N716" s="237" t="s">
        <v>36</v>
      </c>
      <c r="O716" s="189">
        <v>0</v>
      </c>
      <c r="P716" s="189">
        <f>O716*H716</f>
        <v>0</v>
      </c>
      <c r="Q716" s="189">
        <v>1.9E-3</v>
      </c>
      <c r="R716" s="189">
        <f>Q716*H716</f>
        <v>0.13983999999999999</v>
      </c>
      <c r="S716" s="189">
        <v>0</v>
      </c>
      <c r="T716" s="190">
        <f>S716*H716</f>
        <v>0</v>
      </c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R716" s="191" t="s">
        <v>454</v>
      </c>
      <c r="AT716" s="191" t="s">
        <v>272</v>
      </c>
      <c r="AU716" s="191" t="s">
        <v>81</v>
      </c>
      <c r="AY716" s="18" t="s">
        <v>141</v>
      </c>
      <c r="BE716" s="192">
        <f>IF(N716="základní",J716,0)</f>
        <v>0</v>
      </c>
      <c r="BF716" s="192">
        <f>IF(N716="snížená",J716,0)</f>
        <v>0</v>
      </c>
      <c r="BG716" s="192">
        <f>IF(N716="zákl. přenesená",J716,0)</f>
        <v>0</v>
      </c>
      <c r="BH716" s="192">
        <f>IF(N716="sníž. přenesená",J716,0)</f>
        <v>0</v>
      </c>
      <c r="BI716" s="192">
        <f>IF(N716="nulová",J716,0)</f>
        <v>0</v>
      </c>
      <c r="BJ716" s="18" t="s">
        <v>79</v>
      </c>
      <c r="BK716" s="192">
        <f>ROUND(I716*H716,2)</f>
        <v>0</v>
      </c>
      <c r="BL716" s="18" t="s">
        <v>181</v>
      </c>
      <c r="BM716" s="191" t="s">
        <v>1084</v>
      </c>
    </row>
    <row r="717" spans="1:65" s="14" customFormat="1">
      <c r="B717" s="203"/>
      <c r="C717" s="204"/>
      <c r="D717" s="195" t="s">
        <v>147</v>
      </c>
      <c r="E717" s="204"/>
      <c r="F717" s="206" t="s">
        <v>1085</v>
      </c>
      <c r="G717" s="204"/>
      <c r="H717" s="207">
        <v>73.599999999999994</v>
      </c>
      <c r="I717" s="204"/>
      <c r="J717" s="204"/>
      <c r="K717" s="204"/>
      <c r="L717" s="208"/>
      <c r="M717" s="209"/>
      <c r="N717" s="210"/>
      <c r="O717" s="210"/>
      <c r="P717" s="210"/>
      <c r="Q717" s="210"/>
      <c r="R717" s="210"/>
      <c r="S717" s="210"/>
      <c r="T717" s="211"/>
      <c r="AT717" s="212" t="s">
        <v>147</v>
      </c>
      <c r="AU717" s="212" t="s">
        <v>81</v>
      </c>
      <c r="AV717" s="14" t="s">
        <v>81</v>
      </c>
      <c r="AW717" s="14" t="s">
        <v>4</v>
      </c>
      <c r="AX717" s="14" t="s">
        <v>79</v>
      </c>
      <c r="AY717" s="212" t="s">
        <v>141</v>
      </c>
    </row>
    <row r="718" spans="1:65" s="2" customFormat="1" ht="21.75" customHeight="1">
      <c r="A718" s="32"/>
      <c r="B718" s="33"/>
      <c r="C718" s="229" t="s">
        <v>1086</v>
      </c>
      <c r="D718" s="229" t="s">
        <v>272</v>
      </c>
      <c r="E718" s="230" t="s">
        <v>1087</v>
      </c>
      <c r="F718" s="231" t="s">
        <v>1088</v>
      </c>
      <c r="G718" s="232" t="s">
        <v>249</v>
      </c>
      <c r="H718" s="233">
        <v>11.04</v>
      </c>
      <c r="I718" s="262"/>
      <c r="J718" s="234">
        <f>ROUND(I718*H718,2)</f>
        <v>0</v>
      </c>
      <c r="K718" s="231" t="s">
        <v>239</v>
      </c>
      <c r="L718" s="235"/>
      <c r="M718" s="236" t="s">
        <v>1</v>
      </c>
      <c r="N718" s="237" t="s">
        <v>36</v>
      </c>
      <c r="O718" s="189">
        <v>0</v>
      </c>
      <c r="P718" s="189">
        <f>O718*H718</f>
        <v>0</v>
      </c>
      <c r="Q718" s="189">
        <v>1.9E-3</v>
      </c>
      <c r="R718" s="189">
        <f>Q718*H718</f>
        <v>2.0975999999999998E-2</v>
      </c>
      <c r="S718" s="189">
        <v>0</v>
      </c>
      <c r="T718" s="190">
        <f>S718*H718</f>
        <v>0</v>
      </c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R718" s="191" t="s">
        <v>454</v>
      </c>
      <c r="AT718" s="191" t="s">
        <v>272</v>
      </c>
      <c r="AU718" s="191" t="s">
        <v>81</v>
      </c>
      <c r="AY718" s="18" t="s">
        <v>141</v>
      </c>
      <c r="BE718" s="192">
        <f>IF(N718="základní",J718,0)</f>
        <v>0</v>
      </c>
      <c r="BF718" s="192">
        <f>IF(N718="snížená",J718,0)</f>
        <v>0</v>
      </c>
      <c r="BG718" s="192">
        <f>IF(N718="zákl. přenesená",J718,0)</f>
        <v>0</v>
      </c>
      <c r="BH718" s="192">
        <f>IF(N718="sníž. přenesená",J718,0)</f>
        <v>0</v>
      </c>
      <c r="BI718" s="192">
        <f>IF(N718="nulová",J718,0)</f>
        <v>0</v>
      </c>
      <c r="BJ718" s="18" t="s">
        <v>79</v>
      </c>
      <c r="BK718" s="192">
        <f>ROUND(I718*H718,2)</f>
        <v>0</v>
      </c>
      <c r="BL718" s="18" t="s">
        <v>181</v>
      </c>
      <c r="BM718" s="191" t="s">
        <v>1089</v>
      </c>
    </row>
    <row r="719" spans="1:65" s="14" customFormat="1">
      <c r="B719" s="203"/>
      <c r="C719" s="204"/>
      <c r="D719" s="195" t="s">
        <v>147</v>
      </c>
      <c r="E719" s="204"/>
      <c r="F719" s="206" t="s">
        <v>1090</v>
      </c>
      <c r="G719" s="204"/>
      <c r="H719" s="207">
        <v>11.04</v>
      </c>
      <c r="I719" s="204"/>
      <c r="J719" s="204"/>
      <c r="K719" s="204"/>
      <c r="L719" s="208"/>
      <c r="M719" s="209"/>
      <c r="N719" s="210"/>
      <c r="O719" s="210"/>
      <c r="P719" s="210"/>
      <c r="Q719" s="210"/>
      <c r="R719" s="210"/>
      <c r="S719" s="210"/>
      <c r="T719" s="211"/>
      <c r="AT719" s="212" t="s">
        <v>147</v>
      </c>
      <c r="AU719" s="212" t="s">
        <v>81</v>
      </c>
      <c r="AV719" s="14" t="s">
        <v>81</v>
      </c>
      <c r="AW719" s="14" t="s">
        <v>4</v>
      </c>
      <c r="AX719" s="14" t="s">
        <v>79</v>
      </c>
      <c r="AY719" s="212" t="s">
        <v>141</v>
      </c>
    </row>
    <row r="720" spans="1:65" s="2" customFormat="1" ht="21.75" customHeight="1">
      <c r="A720" s="32"/>
      <c r="B720" s="33"/>
      <c r="C720" s="181" t="s">
        <v>1091</v>
      </c>
      <c r="D720" s="181" t="s">
        <v>142</v>
      </c>
      <c r="E720" s="182" t="s">
        <v>1092</v>
      </c>
      <c r="F720" s="183" t="s">
        <v>1093</v>
      </c>
      <c r="G720" s="184" t="s">
        <v>249</v>
      </c>
      <c r="H720" s="185">
        <v>571.19000000000005</v>
      </c>
      <c r="I720" s="257"/>
      <c r="J720" s="186">
        <f>ROUND(I720*H720,2)</f>
        <v>0</v>
      </c>
      <c r="K720" s="183" t="s">
        <v>239</v>
      </c>
      <c r="L720" s="37"/>
      <c r="M720" s="187" t="s">
        <v>1</v>
      </c>
      <c r="N720" s="188" t="s">
        <v>36</v>
      </c>
      <c r="O720" s="189">
        <v>0.21</v>
      </c>
      <c r="P720" s="189">
        <f>O720*H720</f>
        <v>119.94990000000001</v>
      </c>
      <c r="Q720" s="189">
        <v>2.9999999999999997E-4</v>
      </c>
      <c r="R720" s="189">
        <f>Q720*H720</f>
        <v>0.17135700000000001</v>
      </c>
      <c r="S720" s="189">
        <v>0</v>
      </c>
      <c r="T720" s="190">
        <f>S720*H720</f>
        <v>0</v>
      </c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R720" s="191" t="s">
        <v>181</v>
      </c>
      <c r="AT720" s="191" t="s">
        <v>142</v>
      </c>
      <c r="AU720" s="191" t="s">
        <v>81</v>
      </c>
      <c r="AY720" s="18" t="s">
        <v>141</v>
      </c>
      <c r="BE720" s="192">
        <f>IF(N720="základní",J720,0)</f>
        <v>0</v>
      </c>
      <c r="BF720" s="192">
        <f>IF(N720="snížená",J720,0)</f>
        <v>0</v>
      </c>
      <c r="BG720" s="192">
        <f>IF(N720="zákl. přenesená",J720,0)</f>
        <v>0</v>
      </c>
      <c r="BH720" s="192">
        <f>IF(N720="sníž. přenesená",J720,0)</f>
        <v>0</v>
      </c>
      <c r="BI720" s="192">
        <f>IF(N720="nulová",J720,0)</f>
        <v>0</v>
      </c>
      <c r="BJ720" s="18" t="s">
        <v>79</v>
      </c>
      <c r="BK720" s="192">
        <f>ROUND(I720*H720,2)</f>
        <v>0</v>
      </c>
      <c r="BL720" s="18" t="s">
        <v>181</v>
      </c>
      <c r="BM720" s="191" t="s">
        <v>1094</v>
      </c>
    </row>
    <row r="721" spans="1:65" s="13" customFormat="1">
      <c r="B721" s="193"/>
      <c r="C721" s="194"/>
      <c r="D721" s="195" t="s">
        <v>147</v>
      </c>
      <c r="E721" s="196" t="s">
        <v>1</v>
      </c>
      <c r="F721" s="197" t="s">
        <v>1095</v>
      </c>
      <c r="G721" s="194"/>
      <c r="H721" s="196" t="s">
        <v>1</v>
      </c>
      <c r="I721" s="194"/>
      <c r="J721" s="194"/>
      <c r="K721" s="194"/>
      <c r="L721" s="198"/>
      <c r="M721" s="199"/>
      <c r="N721" s="200"/>
      <c r="O721" s="200"/>
      <c r="P721" s="200"/>
      <c r="Q721" s="200"/>
      <c r="R721" s="200"/>
      <c r="S721" s="200"/>
      <c r="T721" s="201"/>
      <c r="AT721" s="202" t="s">
        <v>147</v>
      </c>
      <c r="AU721" s="202" t="s">
        <v>81</v>
      </c>
      <c r="AV721" s="13" t="s">
        <v>79</v>
      </c>
      <c r="AW721" s="13" t="s">
        <v>26</v>
      </c>
      <c r="AX721" s="13" t="s">
        <v>71</v>
      </c>
      <c r="AY721" s="202" t="s">
        <v>141</v>
      </c>
    </row>
    <row r="722" spans="1:65" s="14" customFormat="1">
      <c r="B722" s="203"/>
      <c r="C722" s="204"/>
      <c r="D722" s="195" t="s">
        <v>147</v>
      </c>
      <c r="E722" s="205" t="s">
        <v>1</v>
      </c>
      <c r="F722" s="206" t="s">
        <v>1096</v>
      </c>
      <c r="G722" s="204"/>
      <c r="H722" s="207">
        <v>534.05999999999995</v>
      </c>
      <c r="I722" s="204"/>
      <c r="J722" s="204"/>
      <c r="K722" s="204"/>
      <c r="L722" s="208"/>
      <c r="M722" s="209"/>
      <c r="N722" s="210"/>
      <c r="O722" s="210"/>
      <c r="P722" s="210"/>
      <c r="Q722" s="210"/>
      <c r="R722" s="210"/>
      <c r="S722" s="210"/>
      <c r="T722" s="211"/>
      <c r="AT722" s="212" t="s">
        <v>147</v>
      </c>
      <c r="AU722" s="212" t="s">
        <v>81</v>
      </c>
      <c r="AV722" s="14" t="s">
        <v>81</v>
      </c>
      <c r="AW722" s="14" t="s">
        <v>26</v>
      </c>
      <c r="AX722" s="14" t="s">
        <v>71</v>
      </c>
      <c r="AY722" s="212" t="s">
        <v>141</v>
      </c>
    </row>
    <row r="723" spans="1:65" s="13" customFormat="1">
      <c r="B723" s="193"/>
      <c r="C723" s="194"/>
      <c r="D723" s="195" t="s">
        <v>147</v>
      </c>
      <c r="E723" s="196" t="s">
        <v>1</v>
      </c>
      <c r="F723" s="197" t="s">
        <v>1097</v>
      </c>
      <c r="G723" s="194"/>
      <c r="H723" s="196" t="s">
        <v>1</v>
      </c>
      <c r="I723" s="194"/>
      <c r="J723" s="194"/>
      <c r="K723" s="194"/>
      <c r="L723" s="198"/>
      <c r="M723" s="199"/>
      <c r="N723" s="200"/>
      <c r="O723" s="200"/>
      <c r="P723" s="200"/>
      <c r="Q723" s="200"/>
      <c r="R723" s="200"/>
      <c r="S723" s="200"/>
      <c r="T723" s="201"/>
      <c r="AT723" s="202" t="s">
        <v>147</v>
      </c>
      <c r="AU723" s="202" t="s">
        <v>81</v>
      </c>
      <c r="AV723" s="13" t="s">
        <v>79</v>
      </c>
      <c r="AW723" s="13" t="s">
        <v>26</v>
      </c>
      <c r="AX723" s="13" t="s">
        <v>71</v>
      </c>
      <c r="AY723" s="202" t="s">
        <v>141</v>
      </c>
    </row>
    <row r="724" spans="1:65" s="14" customFormat="1">
      <c r="B724" s="203"/>
      <c r="C724" s="204"/>
      <c r="D724" s="195" t="s">
        <v>147</v>
      </c>
      <c r="E724" s="205" t="s">
        <v>1</v>
      </c>
      <c r="F724" s="206" t="s">
        <v>1098</v>
      </c>
      <c r="G724" s="204"/>
      <c r="H724" s="207">
        <v>37.130000000000003</v>
      </c>
      <c r="I724" s="204"/>
      <c r="J724" s="204"/>
      <c r="K724" s="204"/>
      <c r="L724" s="208"/>
      <c r="M724" s="209"/>
      <c r="N724" s="210"/>
      <c r="O724" s="210"/>
      <c r="P724" s="210"/>
      <c r="Q724" s="210"/>
      <c r="R724" s="210"/>
      <c r="S724" s="210"/>
      <c r="T724" s="211"/>
      <c r="AT724" s="212" t="s">
        <v>147</v>
      </c>
      <c r="AU724" s="212" t="s">
        <v>81</v>
      </c>
      <c r="AV724" s="14" t="s">
        <v>81</v>
      </c>
      <c r="AW724" s="14" t="s">
        <v>26</v>
      </c>
      <c r="AX724" s="14" t="s">
        <v>71</v>
      </c>
      <c r="AY724" s="212" t="s">
        <v>141</v>
      </c>
    </row>
    <row r="725" spans="1:65" s="15" customFormat="1">
      <c r="B725" s="219"/>
      <c r="C725" s="220"/>
      <c r="D725" s="195" t="s">
        <v>147</v>
      </c>
      <c r="E725" s="221" t="s">
        <v>1</v>
      </c>
      <c r="F725" s="222" t="s">
        <v>254</v>
      </c>
      <c r="G725" s="220"/>
      <c r="H725" s="223">
        <v>571.18999999999994</v>
      </c>
      <c r="I725" s="220"/>
      <c r="J725" s="220"/>
      <c r="K725" s="220"/>
      <c r="L725" s="224"/>
      <c r="M725" s="225"/>
      <c r="N725" s="226"/>
      <c r="O725" s="226"/>
      <c r="P725" s="226"/>
      <c r="Q725" s="226"/>
      <c r="R725" s="226"/>
      <c r="S725" s="226"/>
      <c r="T725" s="227"/>
      <c r="AT725" s="228" t="s">
        <v>147</v>
      </c>
      <c r="AU725" s="228" t="s">
        <v>81</v>
      </c>
      <c r="AV725" s="15" t="s">
        <v>146</v>
      </c>
      <c r="AW725" s="15" t="s">
        <v>26</v>
      </c>
      <c r="AX725" s="15" t="s">
        <v>79</v>
      </c>
      <c r="AY725" s="228" t="s">
        <v>141</v>
      </c>
    </row>
    <row r="726" spans="1:65" s="2" customFormat="1" ht="21.75" customHeight="1">
      <c r="A726" s="32"/>
      <c r="B726" s="33"/>
      <c r="C726" s="229" t="s">
        <v>1099</v>
      </c>
      <c r="D726" s="229" t="s">
        <v>272</v>
      </c>
      <c r="E726" s="230" t="s">
        <v>1082</v>
      </c>
      <c r="F726" s="231" t="s">
        <v>1083</v>
      </c>
      <c r="G726" s="232" t="s">
        <v>249</v>
      </c>
      <c r="H726" s="233">
        <v>656.86900000000003</v>
      </c>
      <c r="I726" s="262"/>
      <c r="J726" s="234">
        <f>ROUND(I726*H726,2)</f>
        <v>0</v>
      </c>
      <c r="K726" s="231" t="s">
        <v>239</v>
      </c>
      <c r="L726" s="235"/>
      <c r="M726" s="236" t="s">
        <v>1</v>
      </c>
      <c r="N726" s="237" t="s">
        <v>36</v>
      </c>
      <c r="O726" s="189">
        <v>0</v>
      </c>
      <c r="P726" s="189">
        <f>O726*H726</f>
        <v>0</v>
      </c>
      <c r="Q726" s="189">
        <v>1.9E-3</v>
      </c>
      <c r="R726" s="189">
        <f>Q726*H726</f>
        <v>1.2480511000000001</v>
      </c>
      <c r="S726" s="189">
        <v>0</v>
      </c>
      <c r="T726" s="190">
        <f>S726*H726</f>
        <v>0</v>
      </c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R726" s="191" t="s">
        <v>454</v>
      </c>
      <c r="AT726" s="191" t="s">
        <v>272</v>
      </c>
      <c r="AU726" s="191" t="s">
        <v>81</v>
      </c>
      <c r="AY726" s="18" t="s">
        <v>141</v>
      </c>
      <c r="BE726" s="192">
        <f>IF(N726="základní",J726,0)</f>
        <v>0</v>
      </c>
      <c r="BF726" s="192">
        <f>IF(N726="snížená",J726,0)</f>
        <v>0</v>
      </c>
      <c r="BG726" s="192">
        <f>IF(N726="zákl. přenesená",J726,0)</f>
        <v>0</v>
      </c>
      <c r="BH726" s="192">
        <f>IF(N726="sníž. přenesená",J726,0)</f>
        <v>0</v>
      </c>
      <c r="BI726" s="192">
        <f>IF(N726="nulová",J726,0)</f>
        <v>0</v>
      </c>
      <c r="BJ726" s="18" t="s">
        <v>79</v>
      </c>
      <c r="BK726" s="192">
        <f>ROUND(I726*H726,2)</f>
        <v>0</v>
      </c>
      <c r="BL726" s="18" t="s">
        <v>181</v>
      </c>
      <c r="BM726" s="191" t="s">
        <v>1100</v>
      </c>
    </row>
    <row r="727" spans="1:65" s="14" customFormat="1">
      <c r="B727" s="203"/>
      <c r="C727" s="204"/>
      <c r="D727" s="195" t="s">
        <v>147</v>
      </c>
      <c r="E727" s="204"/>
      <c r="F727" s="206" t="s">
        <v>1101</v>
      </c>
      <c r="G727" s="204"/>
      <c r="H727" s="207">
        <v>656.86900000000003</v>
      </c>
      <c r="I727" s="204"/>
      <c r="J727" s="204"/>
      <c r="K727" s="204"/>
      <c r="L727" s="208"/>
      <c r="M727" s="209"/>
      <c r="N727" s="210"/>
      <c r="O727" s="210"/>
      <c r="P727" s="210"/>
      <c r="Q727" s="210"/>
      <c r="R727" s="210"/>
      <c r="S727" s="210"/>
      <c r="T727" s="211"/>
      <c r="AT727" s="212" t="s">
        <v>147</v>
      </c>
      <c r="AU727" s="212" t="s">
        <v>81</v>
      </c>
      <c r="AV727" s="14" t="s">
        <v>81</v>
      </c>
      <c r="AW727" s="14" t="s">
        <v>4</v>
      </c>
      <c r="AX727" s="14" t="s">
        <v>79</v>
      </c>
      <c r="AY727" s="212" t="s">
        <v>141</v>
      </c>
    </row>
    <row r="728" spans="1:65" s="2" customFormat="1" ht="21.75" customHeight="1">
      <c r="A728" s="32"/>
      <c r="B728" s="33"/>
      <c r="C728" s="229" t="s">
        <v>1102</v>
      </c>
      <c r="D728" s="229" t="s">
        <v>272</v>
      </c>
      <c r="E728" s="230" t="s">
        <v>1087</v>
      </c>
      <c r="F728" s="231" t="s">
        <v>1088</v>
      </c>
      <c r="G728" s="232" t="s">
        <v>249</v>
      </c>
      <c r="H728" s="233">
        <v>85.679000000000002</v>
      </c>
      <c r="I728" s="262"/>
      <c r="J728" s="234">
        <f>ROUND(I728*H728,2)</f>
        <v>0</v>
      </c>
      <c r="K728" s="231" t="s">
        <v>239</v>
      </c>
      <c r="L728" s="235"/>
      <c r="M728" s="236" t="s">
        <v>1</v>
      </c>
      <c r="N728" s="237" t="s">
        <v>36</v>
      </c>
      <c r="O728" s="189">
        <v>0</v>
      </c>
      <c r="P728" s="189">
        <f>O728*H728</f>
        <v>0</v>
      </c>
      <c r="Q728" s="189">
        <v>1.9E-3</v>
      </c>
      <c r="R728" s="189">
        <f>Q728*H728</f>
        <v>0.16279009999999999</v>
      </c>
      <c r="S728" s="189">
        <v>0</v>
      </c>
      <c r="T728" s="190">
        <f>S728*H728</f>
        <v>0</v>
      </c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R728" s="191" t="s">
        <v>454</v>
      </c>
      <c r="AT728" s="191" t="s">
        <v>272</v>
      </c>
      <c r="AU728" s="191" t="s">
        <v>81</v>
      </c>
      <c r="AY728" s="18" t="s">
        <v>141</v>
      </c>
      <c r="BE728" s="192">
        <f>IF(N728="základní",J728,0)</f>
        <v>0</v>
      </c>
      <c r="BF728" s="192">
        <f>IF(N728="snížená",J728,0)</f>
        <v>0</v>
      </c>
      <c r="BG728" s="192">
        <f>IF(N728="zákl. přenesená",J728,0)</f>
        <v>0</v>
      </c>
      <c r="BH728" s="192">
        <f>IF(N728="sníž. přenesená",J728,0)</f>
        <v>0</v>
      </c>
      <c r="BI728" s="192">
        <f>IF(N728="nulová",J728,0)</f>
        <v>0</v>
      </c>
      <c r="BJ728" s="18" t="s">
        <v>79</v>
      </c>
      <c r="BK728" s="192">
        <f>ROUND(I728*H728,2)</f>
        <v>0</v>
      </c>
      <c r="BL728" s="18" t="s">
        <v>181</v>
      </c>
      <c r="BM728" s="191" t="s">
        <v>1103</v>
      </c>
    </row>
    <row r="729" spans="1:65" s="14" customFormat="1">
      <c r="B729" s="203"/>
      <c r="C729" s="204"/>
      <c r="D729" s="195" t="s">
        <v>147</v>
      </c>
      <c r="E729" s="204"/>
      <c r="F729" s="206" t="s">
        <v>1104</v>
      </c>
      <c r="G729" s="204"/>
      <c r="H729" s="207">
        <v>85.679000000000002</v>
      </c>
      <c r="I729" s="204"/>
      <c r="J729" s="204"/>
      <c r="K729" s="204"/>
      <c r="L729" s="208"/>
      <c r="M729" s="209"/>
      <c r="N729" s="210"/>
      <c r="O729" s="210"/>
      <c r="P729" s="210"/>
      <c r="Q729" s="210"/>
      <c r="R729" s="210"/>
      <c r="S729" s="210"/>
      <c r="T729" s="211"/>
      <c r="AT729" s="212" t="s">
        <v>147</v>
      </c>
      <c r="AU729" s="212" t="s">
        <v>81</v>
      </c>
      <c r="AV729" s="14" t="s">
        <v>81</v>
      </c>
      <c r="AW729" s="14" t="s">
        <v>4</v>
      </c>
      <c r="AX729" s="14" t="s">
        <v>79</v>
      </c>
      <c r="AY729" s="212" t="s">
        <v>141</v>
      </c>
    </row>
    <row r="730" spans="1:65" s="2" customFormat="1" ht="21.75" customHeight="1">
      <c r="A730" s="32"/>
      <c r="B730" s="33"/>
      <c r="C730" s="181" t="s">
        <v>1105</v>
      </c>
      <c r="D730" s="181" t="s">
        <v>142</v>
      </c>
      <c r="E730" s="182" t="s">
        <v>1106</v>
      </c>
      <c r="F730" s="183" t="s">
        <v>1107</v>
      </c>
      <c r="G730" s="184" t="s">
        <v>338</v>
      </c>
      <c r="H730" s="185">
        <v>4.593</v>
      </c>
      <c r="I730" s="257"/>
      <c r="J730" s="186">
        <f>ROUND(I730*H730,2)</f>
        <v>0</v>
      </c>
      <c r="K730" s="183" t="s">
        <v>239</v>
      </c>
      <c r="L730" s="37"/>
      <c r="M730" s="187" t="s">
        <v>1</v>
      </c>
      <c r="N730" s="188" t="s">
        <v>36</v>
      </c>
      <c r="O730" s="189">
        <v>1.609</v>
      </c>
      <c r="P730" s="189">
        <f>O730*H730</f>
        <v>7.3901370000000002</v>
      </c>
      <c r="Q730" s="189">
        <v>0</v>
      </c>
      <c r="R730" s="189">
        <f>Q730*H730</f>
        <v>0</v>
      </c>
      <c r="S730" s="189">
        <v>0</v>
      </c>
      <c r="T730" s="190">
        <f>S730*H730</f>
        <v>0</v>
      </c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R730" s="191" t="s">
        <v>181</v>
      </c>
      <c r="AT730" s="191" t="s">
        <v>142</v>
      </c>
      <c r="AU730" s="191" t="s">
        <v>81</v>
      </c>
      <c r="AY730" s="18" t="s">
        <v>141</v>
      </c>
      <c r="BE730" s="192">
        <f>IF(N730="základní",J730,0)</f>
        <v>0</v>
      </c>
      <c r="BF730" s="192">
        <f>IF(N730="snížená",J730,0)</f>
        <v>0</v>
      </c>
      <c r="BG730" s="192">
        <f>IF(N730="zákl. přenesená",J730,0)</f>
        <v>0</v>
      </c>
      <c r="BH730" s="192">
        <f>IF(N730="sníž. přenesená",J730,0)</f>
        <v>0</v>
      </c>
      <c r="BI730" s="192">
        <f>IF(N730="nulová",J730,0)</f>
        <v>0</v>
      </c>
      <c r="BJ730" s="18" t="s">
        <v>79</v>
      </c>
      <c r="BK730" s="192">
        <f>ROUND(I730*H730,2)</f>
        <v>0</v>
      </c>
      <c r="BL730" s="18" t="s">
        <v>181</v>
      </c>
      <c r="BM730" s="191" t="s">
        <v>1108</v>
      </c>
    </row>
    <row r="731" spans="1:65" s="12" customFormat="1" ht="22.9" customHeight="1">
      <c r="B731" s="168"/>
      <c r="C731" s="169"/>
      <c r="D731" s="170" t="s">
        <v>70</v>
      </c>
      <c r="E731" s="213" t="s">
        <v>1109</v>
      </c>
      <c r="F731" s="213" t="s">
        <v>1110</v>
      </c>
      <c r="G731" s="169"/>
      <c r="H731" s="169"/>
      <c r="I731" s="169"/>
      <c r="J731" s="214">
        <f>BK731</f>
        <v>0</v>
      </c>
      <c r="K731" s="169"/>
      <c r="L731" s="173"/>
      <c r="M731" s="174"/>
      <c r="N731" s="175"/>
      <c r="O731" s="175"/>
      <c r="P731" s="176">
        <f>SUM(P732:P836)</f>
        <v>282.49393000000003</v>
      </c>
      <c r="Q731" s="175"/>
      <c r="R731" s="176">
        <f>SUM(R732:R836)</f>
        <v>16.236165580000002</v>
      </c>
      <c r="S731" s="175"/>
      <c r="T731" s="177">
        <f>SUM(T732:T836)</f>
        <v>11.88</v>
      </c>
      <c r="AR731" s="178" t="s">
        <v>81</v>
      </c>
      <c r="AT731" s="179" t="s">
        <v>70</v>
      </c>
      <c r="AU731" s="179" t="s">
        <v>79</v>
      </c>
      <c r="AY731" s="178" t="s">
        <v>141</v>
      </c>
      <c r="BK731" s="180">
        <f>SUM(BK732:BK836)</f>
        <v>0</v>
      </c>
    </row>
    <row r="732" spans="1:65" s="2" customFormat="1" ht="21.75" customHeight="1">
      <c r="A732" s="32"/>
      <c r="B732" s="33"/>
      <c r="C732" s="181" t="s">
        <v>1111</v>
      </c>
      <c r="D732" s="181" t="s">
        <v>142</v>
      </c>
      <c r="E732" s="182" t="s">
        <v>1112</v>
      </c>
      <c r="F732" s="183" t="s">
        <v>1113</v>
      </c>
      <c r="G732" s="184" t="s">
        <v>249</v>
      </c>
      <c r="H732" s="185">
        <v>27.65</v>
      </c>
      <c r="I732" s="257"/>
      <c r="J732" s="186">
        <f>ROUND(I732*H732,2)</f>
        <v>0</v>
      </c>
      <c r="K732" s="183" t="s">
        <v>239</v>
      </c>
      <c r="L732" s="37"/>
      <c r="M732" s="187" t="s">
        <v>1</v>
      </c>
      <c r="N732" s="188" t="s">
        <v>36</v>
      </c>
      <c r="O732" s="189">
        <v>0.06</v>
      </c>
      <c r="P732" s="189">
        <f>O732*H732</f>
        <v>1.6589999999999998</v>
      </c>
      <c r="Q732" s="189">
        <v>0</v>
      </c>
      <c r="R732" s="189">
        <f>Q732*H732</f>
        <v>0</v>
      </c>
      <c r="S732" s="189">
        <v>0</v>
      </c>
      <c r="T732" s="190">
        <f>S732*H732</f>
        <v>0</v>
      </c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  <c r="AE732" s="32"/>
      <c r="AR732" s="191" t="s">
        <v>181</v>
      </c>
      <c r="AT732" s="191" t="s">
        <v>142</v>
      </c>
      <c r="AU732" s="191" t="s">
        <v>81</v>
      </c>
      <c r="AY732" s="18" t="s">
        <v>141</v>
      </c>
      <c r="BE732" s="192">
        <f>IF(N732="základní",J732,0)</f>
        <v>0</v>
      </c>
      <c r="BF732" s="192">
        <f>IF(N732="snížená",J732,0)</f>
        <v>0</v>
      </c>
      <c r="BG732" s="192">
        <f>IF(N732="zákl. přenesená",J732,0)</f>
        <v>0</v>
      </c>
      <c r="BH732" s="192">
        <f>IF(N732="sníž. přenesená",J732,0)</f>
        <v>0</v>
      </c>
      <c r="BI732" s="192">
        <f>IF(N732="nulová",J732,0)</f>
        <v>0</v>
      </c>
      <c r="BJ732" s="18" t="s">
        <v>79</v>
      </c>
      <c r="BK732" s="192">
        <f>ROUND(I732*H732,2)</f>
        <v>0</v>
      </c>
      <c r="BL732" s="18" t="s">
        <v>181</v>
      </c>
      <c r="BM732" s="191" t="s">
        <v>1114</v>
      </c>
    </row>
    <row r="733" spans="1:65" s="13" customFormat="1">
      <c r="B733" s="193"/>
      <c r="C733" s="194"/>
      <c r="D733" s="195" t="s">
        <v>147</v>
      </c>
      <c r="E733" s="196" t="s">
        <v>1</v>
      </c>
      <c r="F733" s="197" t="s">
        <v>1115</v>
      </c>
      <c r="G733" s="194"/>
      <c r="H733" s="196" t="s">
        <v>1</v>
      </c>
      <c r="I733" s="194"/>
      <c r="J733" s="194"/>
      <c r="K733" s="194"/>
      <c r="L733" s="198"/>
      <c r="M733" s="199"/>
      <c r="N733" s="200"/>
      <c r="O733" s="200"/>
      <c r="P733" s="200"/>
      <c r="Q733" s="200"/>
      <c r="R733" s="200"/>
      <c r="S733" s="200"/>
      <c r="T733" s="201"/>
      <c r="AT733" s="202" t="s">
        <v>147</v>
      </c>
      <c r="AU733" s="202" t="s">
        <v>81</v>
      </c>
      <c r="AV733" s="13" t="s">
        <v>79</v>
      </c>
      <c r="AW733" s="13" t="s">
        <v>26</v>
      </c>
      <c r="AX733" s="13" t="s">
        <v>71</v>
      </c>
      <c r="AY733" s="202" t="s">
        <v>141</v>
      </c>
    </row>
    <row r="734" spans="1:65" s="14" customFormat="1">
      <c r="B734" s="203"/>
      <c r="C734" s="204"/>
      <c r="D734" s="195" t="s">
        <v>147</v>
      </c>
      <c r="E734" s="205" t="s">
        <v>1</v>
      </c>
      <c r="F734" s="206" t="s">
        <v>782</v>
      </c>
      <c r="G734" s="204"/>
      <c r="H734" s="207">
        <v>27.65</v>
      </c>
      <c r="I734" s="204"/>
      <c r="J734" s="204"/>
      <c r="K734" s="204"/>
      <c r="L734" s="208"/>
      <c r="M734" s="209"/>
      <c r="N734" s="210"/>
      <c r="O734" s="210"/>
      <c r="P734" s="210"/>
      <c r="Q734" s="210"/>
      <c r="R734" s="210"/>
      <c r="S734" s="210"/>
      <c r="T734" s="211"/>
      <c r="AT734" s="212" t="s">
        <v>147</v>
      </c>
      <c r="AU734" s="212" t="s">
        <v>81</v>
      </c>
      <c r="AV734" s="14" t="s">
        <v>81</v>
      </c>
      <c r="AW734" s="14" t="s">
        <v>26</v>
      </c>
      <c r="AX734" s="14" t="s">
        <v>79</v>
      </c>
      <c r="AY734" s="212" t="s">
        <v>141</v>
      </c>
    </row>
    <row r="735" spans="1:65" s="2" customFormat="1" ht="21.75" customHeight="1">
      <c r="A735" s="32"/>
      <c r="B735" s="33"/>
      <c r="C735" s="229" t="s">
        <v>1116</v>
      </c>
      <c r="D735" s="229" t="s">
        <v>272</v>
      </c>
      <c r="E735" s="230" t="s">
        <v>1117</v>
      </c>
      <c r="F735" s="231" t="s">
        <v>1118</v>
      </c>
      <c r="G735" s="232" t="s">
        <v>249</v>
      </c>
      <c r="H735" s="233">
        <v>29.033000000000001</v>
      </c>
      <c r="I735" s="262"/>
      <c r="J735" s="234">
        <f>ROUND(I735*H735,2)</f>
        <v>0</v>
      </c>
      <c r="K735" s="231" t="s">
        <v>239</v>
      </c>
      <c r="L735" s="235"/>
      <c r="M735" s="236" t="s">
        <v>1</v>
      </c>
      <c r="N735" s="237" t="s">
        <v>36</v>
      </c>
      <c r="O735" s="189">
        <v>0</v>
      </c>
      <c r="P735" s="189">
        <f>O735*H735</f>
        <v>0</v>
      </c>
      <c r="Q735" s="189">
        <v>3.8600000000000001E-3</v>
      </c>
      <c r="R735" s="189">
        <f>Q735*H735</f>
        <v>0.11206738000000001</v>
      </c>
      <c r="S735" s="189">
        <v>0</v>
      </c>
      <c r="T735" s="190">
        <f>S735*H735</f>
        <v>0</v>
      </c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R735" s="191" t="s">
        <v>454</v>
      </c>
      <c r="AT735" s="191" t="s">
        <v>272</v>
      </c>
      <c r="AU735" s="191" t="s">
        <v>81</v>
      </c>
      <c r="AY735" s="18" t="s">
        <v>141</v>
      </c>
      <c r="BE735" s="192">
        <f>IF(N735="základní",J735,0)</f>
        <v>0</v>
      </c>
      <c r="BF735" s="192">
        <f>IF(N735="snížená",J735,0)</f>
        <v>0</v>
      </c>
      <c r="BG735" s="192">
        <f>IF(N735="zákl. přenesená",J735,0)</f>
        <v>0</v>
      </c>
      <c r="BH735" s="192">
        <f>IF(N735="sníž. přenesená",J735,0)</f>
        <v>0</v>
      </c>
      <c r="BI735" s="192">
        <f>IF(N735="nulová",J735,0)</f>
        <v>0</v>
      </c>
      <c r="BJ735" s="18" t="s">
        <v>79</v>
      </c>
      <c r="BK735" s="192">
        <f>ROUND(I735*H735,2)</f>
        <v>0</v>
      </c>
      <c r="BL735" s="18" t="s">
        <v>181</v>
      </c>
      <c r="BM735" s="191" t="s">
        <v>1119</v>
      </c>
    </row>
    <row r="736" spans="1:65" s="14" customFormat="1">
      <c r="B736" s="203"/>
      <c r="C736" s="204"/>
      <c r="D736" s="195" t="s">
        <v>147</v>
      </c>
      <c r="E736" s="204"/>
      <c r="F736" s="206" t="s">
        <v>1120</v>
      </c>
      <c r="G736" s="204"/>
      <c r="H736" s="207">
        <v>29.033000000000001</v>
      </c>
      <c r="I736" s="263"/>
      <c r="J736" s="204"/>
      <c r="K736" s="204"/>
      <c r="L736" s="208"/>
      <c r="M736" s="209"/>
      <c r="N736" s="210"/>
      <c r="O736" s="210"/>
      <c r="P736" s="210"/>
      <c r="Q736" s="210"/>
      <c r="R736" s="210"/>
      <c r="S736" s="210"/>
      <c r="T736" s="211"/>
      <c r="AT736" s="212" t="s">
        <v>147</v>
      </c>
      <c r="AU736" s="212" t="s">
        <v>81</v>
      </c>
      <c r="AV736" s="14" t="s">
        <v>81</v>
      </c>
      <c r="AW736" s="14" t="s">
        <v>4</v>
      </c>
      <c r="AX736" s="14" t="s">
        <v>79</v>
      </c>
      <c r="AY736" s="212" t="s">
        <v>141</v>
      </c>
    </row>
    <row r="737" spans="1:65" s="2" customFormat="1" ht="21.75" customHeight="1">
      <c r="A737" s="32"/>
      <c r="B737" s="33"/>
      <c r="C737" s="181" t="s">
        <v>1121</v>
      </c>
      <c r="D737" s="181" t="s">
        <v>142</v>
      </c>
      <c r="E737" s="182" t="s">
        <v>1112</v>
      </c>
      <c r="F737" s="183" t="s">
        <v>1113</v>
      </c>
      <c r="G737" s="184" t="s">
        <v>249</v>
      </c>
      <c r="H737" s="185">
        <v>719</v>
      </c>
      <c r="I737" s="257"/>
      <c r="J737" s="186">
        <f>ROUND(I737*H737,2)</f>
        <v>0</v>
      </c>
      <c r="K737" s="183" t="s">
        <v>239</v>
      </c>
      <c r="L737" s="37"/>
      <c r="M737" s="187" t="s">
        <v>1</v>
      </c>
      <c r="N737" s="188" t="s">
        <v>36</v>
      </c>
      <c r="O737" s="189">
        <v>0.06</v>
      </c>
      <c r="P737" s="189">
        <f>O737*H737</f>
        <v>43.14</v>
      </c>
      <c r="Q737" s="189">
        <v>0</v>
      </c>
      <c r="R737" s="189">
        <f>Q737*H737</f>
        <v>0</v>
      </c>
      <c r="S737" s="189">
        <v>0</v>
      </c>
      <c r="T737" s="190">
        <f>S737*H737</f>
        <v>0</v>
      </c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  <c r="AE737" s="32"/>
      <c r="AR737" s="191" t="s">
        <v>181</v>
      </c>
      <c r="AT737" s="191" t="s">
        <v>142</v>
      </c>
      <c r="AU737" s="191" t="s">
        <v>81</v>
      </c>
      <c r="AY737" s="18" t="s">
        <v>141</v>
      </c>
      <c r="BE737" s="192">
        <f>IF(N737="základní",J737,0)</f>
        <v>0</v>
      </c>
      <c r="BF737" s="192">
        <f>IF(N737="snížená",J737,0)</f>
        <v>0</v>
      </c>
      <c r="BG737" s="192">
        <f>IF(N737="zákl. přenesená",J737,0)</f>
        <v>0</v>
      </c>
      <c r="BH737" s="192">
        <f>IF(N737="sníž. přenesená",J737,0)</f>
        <v>0</v>
      </c>
      <c r="BI737" s="192">
        <f>IF(N737="nulová",J737,0)</f>
        <v>0</v>
      </c>
      <c r="BJ737" s="18" t="s">
        <v>79</v>
      </c>
      <c r="BK737" s="192">
        <f>ROUND(I737*H737,2)</f>
        <v>0</v>
      </c>
      <c r="BL737" s="18" t="s">
        <v>181</v>
      </c>
      <c r="BM737" s="191" t="s">
        <v>1122</v>
      </c>
    </row>
    <row r="738" spans="1:65" s="13" customFormat="1">
      <c r="B738" s="193"/>
      <c r="C738" s="194"/>
      <c r="D738" s="195" t="s">
        <v>147</v>
      </c>
      <c r="E738" s="196" t="s">
        <v>1</v>
      </c>
      <c r="F738" s="197" t="s">
        <v>1123</v>
      </c>
      <c r="G738" s="194"/>
      <c r="H738" s="196" t="s">
        <v>1</v>
      </c>
      <c r="I738" s="194"/>
      <c r="J738" s="194"/>
      <c r="K738" s="194"/>
      <c r="L738" s="198"/>
      <c r="M738" s="199"/>
      <c r="N738" s="200"/>
      <c r="O738" s="200"/>
      <c r="P738" s="200"/>
      <c r="Q738" s="200"/>
      <c r="R738" s="200"/>
      <c r="S738" s="200"/>
      <c r="T738" s="201"/>
      <c r="AT738" s="202" t="s">
        <v>147</v>
      </c>
      <c r="AU738" s="202" t="s">
        <v>81</v>
      </c>
      <c r="AV738" s="13" t="s">
        <v>79</v>
      </c>
      <c r="AW738" s="13" t="s">
        <v>26</v>
      </c>
      <c r="AX738" s="13" t="s">
        <v>71</v>
      </c>
      <c r="AY738" s="202" t="s">
        <v>141</v>
      </c>
    </row>
    <row r="739" spans="1:65" s="14" customFormat="1">
      <c r="B739" s="203"/>
      <c r="C739" s="204"/>
      <c r="D739" s="195" t="s">
        <v>147</v>
      </c>
      <c r="E739" s="205" t="s">
        <v>1</v>
      </c>
      <c r="F739" s="206" t="s">
        <v>191</v>
      </c>
      <c r="G739" s="204"/>
      <c r="H739" s="207">
        <v>20</v>
      </c>
      <c r="I739" s="204"/>
      <c r="J739" s="204"/>
      <c r="K739" s="204"/>
      <c r="L739" s="208"/>
      <c r="M739" s="209"/>
      <c r="N739" s="210"/>
      <c r="O739" s="210"/>
      <c r="P739" s="210"/>
      <c r="Q739" s="210"/>
      <c r="R739" s="210"/>
      <c r="S739" s="210"/>
      <c r="T739" s="211"/>
      <c r="AT739" s="212" t="s">
        <v>147</v>
      </c>
      <c r="AU739" s="212" t="s">
        <v>81</v>
      </c>
      <c r="AV739" s="14" t="s">
        <v>81</v>
      </c>
      <c r="AW739" s="14" t="s">
        <v>26</v>
      </c>
      <c r="AX739" s="14" t="s">
        <v>71</v>
      </c>
      <c r="AY739" s="212" t="s">
        <v>141</v>
      </c>
    </row>
    <row r="740" spans="1:65" s="13" customFormat="1">
      <c r="B740" s="193"/>
      <c r="C740" s="194"/>
      <c r="D740" s="195" t="s">
        <v>147</v>
      </c>
      <c r="E740" s="196" t="s">
        <v>1</v>
      </c>
      <c r="F740" s="197" t="s">
        <v>1124</v>
      </c>
      <c r="G740" s="194"/>
      <c r="H740" s="196" t="s">
        <v>1</v>
      </c>
      <c r="I740" s="194"/>
      <c r="J740" s="194"/>
      <c r="K740" s="194"/>
      <c r="L740" s="198"/>
      <c r="M740" s="199"/>
      <c r="N740" s="200"/>
      <c r="O740" s="200"/>
      <c r="P740" s="200"/>
      <c r="Q740" s="200"/>
      <c r="R740" s="200"/>
      <c r="S740" s="200"/>
      <c r="T740" s="201"/>
      <c r="AT740" s="202" t="s">
        <v>147</v>
      </c>
      <c r="AU740" s="202" t="s">
        <v>81</v>
      </c>
      <c r="AV740" s="13" t="s">
        <v>79</v>
      </c>
      <c r="AW740" s="13" t="s">
        <v>26</v>
      </c>
      <c r="AX740" s="13" t="s">
        <v>71</v>
      </c>
      <c r="AY740" s="202" t="s">
        <v>141</v>
      </c>
    </row>
    <row r="741" spans="1:65" s="14" customFormat="1">
      <c r="B741" s="203"/>
      <c r="C741" s="204"/>
      <c r="D741" s="195" t="s">
        <v>147</v>
      </c>
      <c r="E741" s="205" t="s">
        <v>1</v>
      </c>
      <c r="F741" s="206" t="s">
        <v>797</v>
      </c>
      <c r="G741" s="204"/>
      <c r="H741" s="207">
        <v>349.5</v>
      </c>
      <c r="I741" s="204"/>
      <c r="J741" s="204"/>
      <c r="K741" s="204"/>
      <c r="L741" s="208"/>
      <c r="M741" s="209"/>
      <c r="N741" s="210"/>
      <c r="O741" s="210"/>
      <c r="P741" s="210"/>
      <c r="Q741" s="210"/>
      <c r="R741" s="210"/>
      <c r="S741" s="210"/>
      <c r="T741" s="211"/>
      <c r="AT741" s="212" t="s">
        <v>147</v>
      </c>
      <c r="AU741" s="212" t="s">
        <v>81</v>
      </c>
      <c r="AV741" s="14" t="s">
        <v>81</v>
      </c>
      <c r="AW741" s="14" t="s">
        <v>26</v>
      </c>
      <c r="AX741" s="14" t="s">
        <v>71</v>
      </c>
      <c r="AY741" s="212" t="s">
        <v>141</v>
      </c>
    </row>
    <row r="742" spans="1:65" s="13" customFormat="1">
      <c r="B742" s="193"/>
      <c r="C742" s="194"/>
      <c r="D742" s="195" t="s">
        <v>147</v>
      </c>
      <c r="E742" s="196" t="s">
        <v>1</v>
      </c>
      <c r="F742" s="197" t="s">
        <v>1125</v>
      </c>
      <c r="G742" s="194"/>
      <c r="H742" s="196" t="s">
        <v>1</v>
      </c>
      <c r="I742" s="194"/>
      <c r="J742" s="194"/>
      <c r="K742" s="194"/>
      <c r="L742" s="198"/>
      <c r="M742" s="199"/>
      <c r="N742" s="200"/>
      <c r="O742" s="200"/>
      <c r="P742" s="200"/>
      <c r="Q742" s="200"/>
      <c r="R742" s="200"/>
      <c r="S742" s="200"/>
      <c r="T742" s="201"/>
      <c r="AT742" s="202" t="s">
        <v>147</v>
      </c>
      <c r="AU742" s="202" t="s">
        <v>81</v>
      </c>
      <c r="AV742" s="13" t="s">
        <v>79</v>
      </c>
      <c r="AW742" s="13" t="s">
        <v>26</v>
      </c>
      <c r="AX742" s="13" t="s">
        <v>71</v>
      </c>
      <c r="AY742" s="202" t="s">
        <v>141</v>
      </c>
    </row>
    <row r="743" spans="1:65" s="14" customFormat="1">
      <c r="B743" s="203"/>
      <c r="C743" s="204"/>
      <c r="D743" s="195" t="s">
        <v>147</v>
      </c>
      <c r="E743" s="205" t="s">
        <v>1</v>
      </c>
      <c r="F743" s="206" t="s">
        <v>797</v>
      </c>
      <c r="G743" s="204"/>
      <c r="H743" s="207">
        <v>349.5</v>
      </c>
      <c r="I743" s="204"/>
      <c r="J743" s="204"/>
      <c r="K743" s="204"/>
      <c r="L743" s="208"/>
      <c r="M743" s="209"/>
      <c r="N743" s="210"/>
      <c r="O743" s="210"/>
      <c r="P743" s="210"/>
      <c r="Q743" s="210"/>
      <c r="R743" s="210"/>
      <c r="S743" s="210"/>
      <c r="T743" s="211"/>
      <c r="AT743" s="212" t="s">
        <v>147</v>
      </c>
      <c r="AU743" s="212" t="s">
        <v>81</v>
      </c>
      <c r="AV743" s="14" t="s">
        <v>81</v>
      </c>
      <c r="AW743" s="14" t="s">
        <v>26</v>
      </c>
      <c r="AX743" s="14" t="s">
        <v>71</v>
      </c>
      <c r="AY743" s="212" t="s">
        <v>141</v>
      </c>
    </row>
    <row r="744" spans="1:65" s="15" customFormat="1">
      <c r="B744" s="219"/>
      <c r="C744" s="220"/>
      <c r="D744" s="195" t="s">
        <v>147</v>
      </c>
      <c r="E744" s="221" t="s">
        <v>1</v>
      </c>
      <c r="F744" s="222" t="s">
        <v>254</v>
      </c>
      <c r="G744" s="220"/>
      <c r="H744" s="223">
        <v>719</v>
      </c>
      <c r="I744" s="220"/>
      <c r="J744" s="220"/>
      <c r="K744" s="220"/>
      <c r="L744" s="224"/>
      <c r="M744" s="225"/>
      <c r="N744" s="226"/>
      <c r="O744" s="226"/>
      <c r="P744" s="226"/>
      <c r="Q744" s="226"/>
      <c r="R744" s="226"/>
      <c r="S744" s="226"/>
      <c r="T744" s="227"/>
      <c r="AT744" s="228" t="s">
        <v>147</v>
      </c>
      <c r="AU744" s="228" t="s">
        <v>81</v>
      </c>
      <c r="AV744" s="15" t="s">
        <v>146</v>
      </c>
      <c r="AW744" s="15" t="s">
        <v>26</v>
      </c>
      <c r="AX744" s="15" t="s">
        <v>79</v>
      </c>
      <c r="AY744" s="228" t="s">
        <v>141</v>
      </c>
    </row>
    <row r="745" spans="1:65" s="2" customFormat="1" ht="16.5" customHeight="1">
      <c r="A745" s="32"/>
      <c r="B745" s="33"/>
      <c r="C745" s="229" t="s">
        <v>1126</v>
      </c>
      <c r="D745" s="229" t="s">
        <v>272</v>
      </c>
      <c r="E745" s="230" t="s">
        <v>1127</v>
      </c>
      <c r="F745" s="231" t="s">
        <v>1128</v>
      </c>
      <c r="G745" s="232" t="s">
        <v>249</v>
      </c>
      <c r="H745" s="233">
        <v>21</v>
      </c>
      <c r="I745" s="262"/>
      <c r="J745" s="234">
        <f>ROUND(I745*H745,2)</f>
        <v>0</v>
      </c>
      <c r="K745" s="231" t="s">
        <v>239</v>
      </c>
      <c r="L745" s="235"/>
      <c r="M745" s="236" t="s">
        <v>1</v>
      </c>
      <c r="N745" s="237" t="s">
        <v>36</v>
      </c>
      <c r="O745" s="189">
        <v>0</v>
      </c>
      <c r="P745" s="189">
        <f>O745*H745</f>
        <v>0</v>
      </c>
      <c r="Q745" s="189">
        <v>4.0000000000000002E-4</v>
      </c>
      <c r="R745" s="189">
        <f>Q745*H745</f>
        <v>8.4000000000000012E-3</v>
      </c>
      <c r="S745" s="189">
        <v>0</v>
      </c>
      <c r="T745" s="190">
        <f>S745*H745</f>
        <v>0</v>
      </c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R745" s="191" t="s">
        <v>454</v>
      </c>
      <c r="AT745" s="191" t="s">
        <v>272</v>
      </c>
      <c r="AU745" s="191" t="s">
        <v>81</v>
      </c>
      <c r="AY745" s="18" t="s">
        <v>141</v>
      </c>
      <c r="BE745" s="192">
        <f>IF(N745="základní",J745,0)</f>
        <v>0</v>
      </c>
      <c r="BF745" s="192">
        <f>IF(N745="snížená",J745,0)</f>
        <v>0</v>
      </c>
      <c r="BG745" s="192">
        <f>IF(N745="zákl. přenesená",J745,0)</f>
        <v>0</v>
      </c>
      <c r="BH745" s="192">
        <f>IF(N745="sníž. přenesená",J745,0)</f>
        <v>0</v>
      </c>
      <c r="BI745" s="192">
        <f>IF(N745="nulová",J745,0)</f>
        <v>0</v>
      </c>
      <c r="BJ745" s="18" t="s">
        <v>79</v>
      </c>
      <c r="BK745" s="192">
        <f>ROUND(I745*H745,2)</f>
        <v>0</v>
      </c>
      <c r="BL745" s="18" t="s">
        <v>181</v>
      </c>
      <c r="BM745" s="191" t="s">
        <v>1129</v>
      </c>
    </row>
    <row r="746" spans="1:65" s="14" customFormat="1">
      <c r="B746" s="203"/>
      <c r="C746" s="204"/>
      <c r="D746" s="195" t="s">
        <v>147</v>
      </c>
      <c r="E746" s="204"/>
      <c r="F746" s="206" t="s">
        <v>1130</v>
      </c>
      <c r="G746" s="204"/>
      <c r="H746" s="207">
        <v>21</v>
      </c>
      <c r="I746" s="204"/>
      <c r="J746" s="204"/>
      <c r="K746" s="204"/>
      <c r="L746" s="208"/>
      <c r="M746" s="209"/>
      <c r="N746" s="210"/>
      <c r="O746" s="210"/>
      <c r="P746" s="210"/>
      <c r="Q746" s="210"/>
      <c r="R746" s="210"/>
      <c r="S746" s="210"/>
      <c r="T746" s="211"/>
      <c r="AT746" s="212" t="s">
        <v>147</v>
      </c>
      <c r="AU746" s="212" t="s">
        <v>81</v>
      </c>
      <c r="AV746" s="14" t="s">
        <v>81</v>
      </c>
      <c r="AW746" s="14" t="s">
        <v>4</v>
      </c>
      <c r="AX746" s="14" t="s">
        <v>79</v>
      </c>
      <c r="AY746" s="212" t="s">
        <v>141</v>
      </c>
    </row>
    <row r="747" spans="1:65" s="2" customFormat="1" ht="16.5" customHeight="1">
      <c r="A747" s="32"/>
      <c r="B747" s="33"/>
      <c r="C747" s="229" t="s">
        <v>1131</v>
      </c>
      <c r="D747" s="229" t="s">
        <v>272</v>
      </c>
      <c r="E747" s="230" t="s">
        <v>1132</v>
      </c>
      <c r="F747" s="231" t="s">
        <v>1133</v>
      </c>
      <c r="G747" s="232" t="s">
        <v>249</v>
      </c>
      <c r="H747" s="233">
        <v>366.97500000000002</v>
      </c>
      <c r="I747" s="262"/>
      <c r="J747" s="234">
        <f>ROUND(I747*H747,2)</f>
        <v>0</v>
      </c>
      <c r="K747" s="231" t="s">
        <v>239</v>
      </c>
      <c r="L747" s="235"/>
      <c r="M747" s="236" t="s">
        <v>1</v>
      </c>
      <c r="N747" s="237" t="s">
        <v>36</v>
      </c>
      <c r="O747" s="189">
        <v>0</v>
      </c>
      <c r="P747" s="189">
        <f>O747*H747</f>
        <v>0</v>
      </c>
      <c r="Q747" s="189">
        <v>5.1999999999999995E-4</v>
      </c>
      <c r="R747" s="189">
        <f>Q747*H747</f>
        <v>0.190827</v>
      </c>
      <c r="S747" s="189">
        <v>0</v>
      </c>
      <c r="T747" s="190">
        <f>S747*H747</f>
        <v>0</v>
      </c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R747" s="191" t="s">
        <v>454</v>
      </c>
      <c r="AT747" s="191" t="s">
        <v>272</v>
      </c>
      <c r="AU747" s="191" t="s">
        <v>81</v>
      </c>
      <c r="AY747" s="18" t="s">
        <v>141</v>
      </c>
      <c r="BE747" s="192">
        <f>IF(N747="základní",J747,0)</f>
        <v>0</v>
      </c>
      <c r="BF747" s="192">
        <f>IF(N747="snížená",J747,0)</f>
        <v>0</v>
      </c>
      <c r="BG747" s="192">
        <f>IF(N747="zákl. přenesená",J747,0)</f>
        <v>0</v>
      </c>
      <c r="BH747" s="192">
        <f>IF(N747="sníž. přenesená",J747,0)</f>
        <v>0</v>
      </c>
      <c r="BI747" s="192">
        <f>IF(N747="nulová",J747,0)</f>
        <v>0</v>
      </c>
      <c r="BJ747" s="18" t="s">
        <v>79</v>
      </c>
      <c r="BK747" s="192">
        <f>ROUND(I747*H747,2)</f>
        <v>0</v>
      </c>
      <c r="BL747" s="18" t="s">
        <v>181</v>
      </c>
      <c r="BM747" s="191" t="s">
        <v>1134</v>
      </c>
    </row>
    <row r="748" spans="1:65" s="14" customFormat="1">
      <c r="B748" s="203"/>
      <c r="C748" s="204"/>
      <c r="D748" s="195" t="s">
        <v>147</v>
      </c>
      <c r="E748" s="204"/>
      <c r="F748" s="206" t="s">
        <v>1135</v>
      </c>
      <c r="G748" s="204"/>
      <c r="H748" s="207">
        <v>366.97500000000002</v>
      </c>
      <c r="I748" s="204"/>
      <c r="J748" s="204"/>
      <c r="K748" s="204"/>
      <c r="L748" s="208"/>
      <c r="M748" s="209"/>
      <c r="N748" s="210"/>
      <c r="O748" s="210"/>
      <c r="P748" s="210"/>
      <c r="Q748" s="210"/>
      <c r="R748" s="210"/>
      <c r="S748" s="210"/>
      <c r="T748" s="211"/>
      <c r="AT748" s="212" t="s">
        <v>147</v>
      </c>
      <c r="AU748" s="212" t="s">
        <v>81</v>
      </c>
      <c r="AV748" s="14" t="s">
        <v>81</v>
      </c>
      <c r="AW748" s="14" t="s">
        <v>4</v>
      </c>
      <c r="AX748" s="14" t="s">
        <v>79</v>
      </c>
      <c r="AY748" s="212" t="s">
        <v>141</v>
      </c>
    </row>
    <row r="749" spans="1:65" s="2" customFormat="1" ht="21.75" customHeight="1">
      <c r="A749" s="32"/>
      <c r="B749" s="33"/>
      <c r="C749" s="229" t="s">
        <v>1136</v>
      </c>
      <c r="D749" s="229" t="s">
        <v>272</v>
      </c>
      <c r="E749" s="230" t="s">
        <v>1137</v>
      </c>
      <c r="F749" s="231" t="s">
        <v>1138</v>
      </c>
      <c r="G749" s="232" t="s">
        <v>249</v>
      </c>
      <c r="H749" s="233">
        <v>366.97500000000002</v>
      </c>
      <c r="I749" s="262"/>
      <c r="J749" s="234">
        <f>ROUND(I749*H749,2)</f>
        <v>0</v>
      </c>
      <c r="K749" s="231" t="s">
        <v>239</v>
      </c>
      <c r="L749" s="235"/>
      <c r="M749" s="236" t="s">
        <v>1</v>
      </c>
      <c r="N749" s="237" t="s">
        <v>36</v>
      </c>
      <c r="O749" s="189">
        <v>0</v>
      </c>
      <c r="P749" s="189">
        <f>O749*H749</f>
        <v>0</v>
      </c>
      <c r="Q749" s="189">
        <v>1.5E-3</v>
      </c>
      <c r="R749" s="189">
        <f>Q749*H749</f>
        <v>0.55046250000000008</v>
      </c>
      <c r="S749" s="189">
        <v>0</v>
      </c>
      <c r="T749" s="190">
        <f>S749*H749</f>
        <v>0</v>
      </c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  <c r="AE749" s="32"/>
      <c r="AR749" s="191" t="s">
        <v>454</v>
      </c>
      <c r="AT749" s="191" t="s">
        <v>272</v>
      </c>
      <c r="AU749" s="191" t="s">
        <v>81</v>
      </c>
      <c r="AY749" s="18" t="s">
        <v>141</v>
      </c>
      <c r="BE749" s="192">
        <f>IF(N749="základní",J749,0)</f>
        <v>0</v>
      </c>
      <c r="BF749" s="192">
        <f>IF(N749="snížená",J749,0)</f>
        <v>0</v>
      </c>
      <c r="BG749" s="192">
        <f>IF(N749="zákl. přenesená",J749,0)</f>
        <v>0</v>
      </c>
      <c r="BH749" s="192">
        <f>IF(N749="sníž. přenesená",J749,0)</f>
        <v>0</v>
      </c>
      <c r="BI749" s="192">
        <f>IF(N749="nulová",J749,0)</f>
        <v>0</v>
      </c>
      <c r="BJ749" s="18" t="s">
        <v>79</v>
      </c>
      <c r="BK749" s="192">
        <f>ROUND(I749*H749,2)</f>
        <v>0</v>
      </c>
      <c r="BL749" s="18" t="s">
        <v>181</v>
      </c>
      <c r="BM749" s="191" t="s">
        <v>1139</v>
      </c>
    </row>
    <row r="750" spans="1:65" s="14" customFormat="1">
      <c r="B750" s="203"/>
      <c r="C750" s="204"/>
      <c r="D750" s="195" t="s">
        <v>147</v>
      </c>
      <c r="E750" s="204"/>
      <c r="F750" s="206" t="s">
        <v>1135</v>
      </c>
      <c r="G750" s="204"/>
      <c r="H750" s="207">
        <v>366.97500000000002</v>
      </c>
      <c r="I750" s="204"/>
      <c r="J750" s="204"/>
      <c r="K750" s="204"/>
      <c r="L750" s="208"/>
      <c r="M750" s="209"/>
      <c r="N750" s="210"/>
      <c r="O750" s="210"/>
      <c r="P750" s="210"/>
      <c r="Q750" s="210"/>
      <c r="R750" s="210"/>
      <c r="S750" s="210"/>
      <c r="T750" s="211"/>
      <c r="AT750" s="212" t="s">
        <v>147</v>
      </c>
      <c r="AU750" s="212" t="s">
        <v>81</v>
      </c>
      <c r="AV750" s="14" t="s">
        <v>81</v>
      </c>
      <c r="AW750" s="14" t="s">
        <v>4</v>
      </c>
      <c r="AX750" s="14" t="s">
        <v>79</v>
      </c>
      <c r="AY750" s="212" t="s">
        <v>141</v>
      </c>
    </row>
    <row r="751" spans="1:65" s="2" customFormat="1" ht="21.75" customHeight="1">
      <c r="A751" s="32"/>
      <c r="B751" s="33"/>
      <c r="C751" s="181" t="s">
        <v>1140</v>
      </c>
      <c r="D751" s="181" t="s">
        <v>142</v>
      </c>
      <c r="E751" s="182" t="s">
        <v>1141</v>
      </c>
      <c r="F751" s="183" t="s">
        <v>1142</v>
      </c>
      <c r="G751" s="184" t="s">
        <v>238</v>
      </c>
      <c r="H751" s="185">
        <v>21.6</v>
      </c>
      <c r="I751" s="257"/>
      <c r="J751" s="186">
        <f>ROUND(I751*H751,2)</f>
        <v>0</v>
      </c>
      <c r="K751" s="183" t="s">
        <v>239</v>
      </c>
      <c r="L751" s="37"/>
      <c r="M751" s="187" t="s">
        <v>1</v>
      </c>
      <c r="N751" s="188" t="s">
        <v>36</v>
      </c>
      <c r="O751" s="189">
        <v>0.04</v>
      </c>
      <c r="P751" s="189">
        <f>O751*H751</f>
        <v>0.8640000000000001</v>
      </c>
      <c r="Q751" s="189">
        <v>0</v>
      </c>
      <c r="R751" s="189">
        <f>Q751*H751</f>
        <v>0</v>
      </c>
      <c r="S751" s="189">
        <v>0</v>
      </c>
      <c r="T751" s="190">
        <f>S751*H751</f>
        <v>0</v>
      </c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  <c r="AE751" s="32"/>
      <c r="AR751" s="191" t="s">
        <v>181</v>
      </c>
      <c r="AT751" s="191" t="s">
        <v>142</v>
      </c>
      <c r="AU751" s="191" t="s">
        <v>81</v>
      </c>
      <c r="AY751" s="18" t="s">
        <v>141</v>
      </c>
      <c r="BE751" s="192">
        <f>IF(N751="základní",J751,0)</f>
        <v>0</v>
      </c>
      <c r="BF751" s="192">
        <f>IF(N751="snížená",J751,0)</f>
        <v>0</v>
      </c>
      <c r="BG751" s="192">
        <f>IF(N751="zákl. přenesená",J751,0)</f>
        <v>0</v>
      </c>
      <c r="BH751" s="192">
        <f>IF(N751="sníž. přenesená",J751,0)</f>
        <v>0</v>
      </c>
      <c r="BI751" s="192">
        <f>IF(N751="nulová",J751,0)</f>
        <v>0</v>
      </c>
      <c r="BJ751" s="18" t="s">
        <v>79</v>
      </c>
      <c r="BK751" s="192">
        <f>ROUND(I751*H751,2)</f>
        <v>0</v>
      </c>
      <c r="BL751" s="18" t="s">
        <v>181</v>
      </c>
      <c r="BM751" s="191" t="s">
        <v>1143</v>
      </c>
    </row>
    <row r="752" spans="1:65" s="2" customFormat="1" ht="21.75" customHeight="1">
      <c r="A752" s="32"/>
      <c r="B752" s="33"/>
      <c r="C752" s="229" t="s">
        <v>1144</v>
      </c>
      <c r="D752" s="229" t="s">
        <v>272</v>
      </c>
      <c r="E752" s="230" t="s">
        <v>1145</v>
      </c>
      <c r="F752" s="231" t="s">
        <v>1146</v>
      </c>
      <c r="G752" s="232" t="s">
        <v>238</v>
      </c>
      <c r="H752" s="233">
        <v>23.76</v>
      </c>
      <c r="I752" s="262"/>
      <c r="J752" s="234">
        <f>ROUND(I752*H752,2)</f>
        <v>0</v>
      </c>
      <c r="K752" s="231" t="s">
        <v>239</v>
      </c>
      <c r="L752" s="235"/>
      <c r="M752" s="236" t="s">
        <v>1</v>
      </c>
      <c r="N752" s="237" t="s">
        <v>36</v>
      </c>
      <c r="O752" s="189">
        <v>0</v>
      </c>
      <c r="P752" s="189">
        <f>O752*H752</f>
        <v>0</v>
      </c>
      <c r="Q752" s="189">
        <v>5.0000000000000002E-5</v>
      </c>
      <c r="R752" s="189">
        <f>Q752*H752</f>
        <v>1.188E-3</v>
      </c>
      <c r="S752" s="189">
        <v>0</v>
      </c>
      <c r="T752" s="190">
        <f>S752*H752</f>
        <v>0</v>
      </c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  <c r="AE752" s="32"/>
      <c r="AR752" s="191" t="s">
        <v>454</v>
      </c>
      <c r="AT752" s="191" t="s">
        <v>272</v>
      </c>
      <c r="AU752" s="191" t="s">
        <v>81</v>
      </c>
      <c r="AY752" s="18" t="s">
        <v>141</v>
      </c>
      <c r="BE752" s="192">
        <f>IF(N752="základní",J752,0)</f>
        <v>0</v>
      </c>
      <c r="BF752" s="192">
        <f>IF(N752="snížená",J752,0)</f>
        <v>0</v>
      </c>
      <c r="BG752" s="192">
        <f>IF(N752="zákl. přenesená",J752,0)</f>
        <v>0</v>
      </c>
      <c r="BH752" s="192">
        <f>IF(N752="sníž. přenesená",J752,0)</f>
        <v>0</v>
      </c>
      <c r="BI752" s="192">
        <f>IF(N752="nulová",J752,0)</f>
        <v>0</v>
      </c>
      <c r="BJ752" s="18" t="s">
        <v>79</v>
      </c>
      <c r="BK752" s="192">
        <f>ROUND(I752*H752,2)</f>
        <v>0</v>
      </c>
      <c r="BL752" s="18" t="s">
        <v>181</v>
      </c>
      <c r="BM752" s="191" t="s">
        <v>1147</v>
      </c>
    </row>
    <row r="753" spans="1:65" s="14" customFormat="1">
      <c r="B753" s="203"/>
      <c r="C753" s="204"/>
      <c r="D753" s="195" t="s">
        <v>147</v>
      </c>
      <c r="E753" s="204"/>
      <c r="F753" s="206" t="s">
        <v>1148</v>
      </c>
      <c r="G753" s="204"/>
      <c r="H753" s="207">
        <v>23.76</v>
      </c>
      <c r="I753" s="204"/>
      <c r="J753" s="204"/>
      <c r="K753" s="204"/>
      <c r="L753" s="208"/>
      <c r="M753" s="209"/>
      <c r="N753" s="210"/>
      <c r="O753" s="210"/>
      <c r="P753" s="210"/>
      <c r="Q753" s="210"/>
      <c r="R753" s="210"/>
      <c r="S753" s="210"/>
      <c r="T753" s="211"/>
      <c r="AT753" s="212" t="s">
        <v>147</v>
      </c>
      <c r="AU753" s="212" t="s">
        <v>81</v>
      </c>
      <c r="AV753" s="14" t="s">
        <v>81</v>
      </c>
      <c r="AW753" s="14" t="s">
        <v>4</v>
      </c>
      <c r="AX753" s="14" t="s">
        <v>79</v>
      </c>
      <c r="AY753" s="212" t="s">
        <v>141</v>
      </c>
    </row>
    <row r="754" spans="1:65" s="2" customFormat="1" ht="21.75" customHeight="1">
      <c r="A754" s="32"/>
      <c r="B754" s="33"/>
      <c r="C754" s="181" t="s">
        <v>1149</v>
      </c>
      <c r="D754" s="181" t="s">
        <v>142</v>
      </c>
      <c r="E754" s="182" t="s">
        <v>1150</v>
      </c>
      <c r="F754" s="183" t="s">
        <v>1151</v>
      </c>
      <c r="G754" s="184" t="s">
        <v>249</v>
      </c>
      <c r="H754" s="185">
        <v>2.52</v>
      </c>
      <c r="I754" s="257"/>
      <c r="J754" s="186">
        <f>ROUND(I754*H754,2)</f>
        <v>0</v>
      </c>
      <c r="K754" s="183" t="s">
        <v>239</v>
      </c>
      <c r="L754" s="37"/>
      <c r="M754" s="187" t="s">
        <v>1</v>
      </c>
      <c r="N754" s="188" t="s">
        <v>36</v>
      </c>
      <c r="O754" s="189">
        <v>0.10199999999999999</v>
      </c>
      <c r="P754" s="189">
        <f>O754*H754</f>
        <v>0.25703999999999999</v>
      </c>
      <c r="Q754" s="189">
        <v>0</v>
      </c>
      <c r="R754" s="189">
        <f>Q754*H754</f>
        <v>0</v>
      </c>
      <c r="S754" s="189">
        <v>0</v>
      </c>
      <c r="T754" s="190">
        <f>S754*H754</f>
        <v>0</v>
      </c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R754" s="191" t="s">
        <v>181</v>
      </c>
      <c r="AT754" s="191" t="s">
        <v>142</v>
      </c>
      <c r="AU754" s="191" t="s">
        <v>81</v>
      </c>
      <c r="AY754" s="18" t="s">
        <v>141</v>
      </c>
      <c r="BE754" s="192">
        <f>IF(N754="základní",J754,0)</f>
        <v>0</v>
      </c>
      <c r="BF754" s="192">
        <f>IF(N754="snížená",J754,0)</f>
        <v>0</v>
      </c>
      <c r="BG754" s="192">
        <f>IF(N754="zákl. přenesená",J754,0)</f>
        <v>0</v>
      </c>
      <c r="BH754" s="192">
        <f>IF(N754="sníž. přenesená",J754,0)</f>
        <v>0</v>
      </c>
      <c r="BI754" s="192">
        <f>IF(N754="nulová",J754,0)</f>
        <v>0</v>
      </c>
      <c r="BJ754" s="18" t="s">
        <v>79</v>
      </c>
      <c r="BK754" s="192">
        <f>ROUND(I754*H754,2)</f>
        <v>0</v>
      </c>
      <c r="BL754" s="18" t="s">
        <v>181</v>
      </c>
      <c r="BM754" s="191" t="s">
        <v>1152</v>
      </c>
    </row>
    <row r="755" spans="1:65" s="13" customFormat="1">
      <c r="B755" s="193"/>
      <c r="C755" s="194"/>
      <c r="D755" s="195" t="s">
        <v>147</v>
      </c>
      <c r="E755" s="196" t="s">
        <v>1</v>
      </c>
      <c r="F755" s="197" t="s">
        <v>1153</v>
      </c>
      <c r="G755" s="194"/>
      <c r="H755" s="196" t="s">
        <v>1</v>
      </c>
      <c r="I755" s="194"/>
      <c r="J755" s="194"/>
      <c r="K755" s="194"/>
      <c r="L755" s="198"/>
      <c r="M755" s="199"/>
      <c r="N755" s="200"/>
      <c r="O755" s="200"/>
      <c r="P755" s="200"/>
      <c r="Q755" s="200"/>
      <c r="R755" s="200"/>
      <c r="S755" s="200"/>
      <c r="T755" s="201"/>
      <c r="AT755" s="202" t="s">
        <v>147</v>
      </c>
      <c r="AU755" s="202" t="s">
        <v>81</v>
      </c>
      <c r="AV755" s="13" t="s">
        <v>79</v>
      </c>
      <c r="AW755" s="13" t="s">
        <v>26</v>
      </c>
      <c r="AX755" s="13" t="s">
        <v>71</v>
      </c>
      <c r="AY755" s="202" t="s">
        <v>141</v>
      </c>
    </row>
    <row r="756" spans="1:65" s="14" customFormat="1">
      <c r="B756" s="203"/>
      <c r="C756" s="204"/>
      <c r="D756" s="195" t="s">
        <v>147</v>
      </c>
      <c r="E756" s="205" t="s">
        <v>1</v>
      </c>
      <c r="F756" s="206" t="s">
        <v>1154</v>
      </c>
      <c r="G756" s="204"/>
      <c r="H756" s="207">
        <v>0.72</v>
      </c>
      <c r="I756" s="204"/>
      <c r="J756" s="204"/>
      <c r="K756" s="204"/>
      <c r="L756" s="208"/>
      <c r="M756" s="209"/>
      <c r="N756" s="210"/>
      <c r="O756" s="210"/>
      <c r="P756" s="210"/>
      <c r="Q756" s="210"/>
      <c r="R756" s="210"/>
      <c r="S756" s="210"/>
      <c r="T756" s="211"/>
      <c r="AT756" s="212" t="s">
        <v>147</v>
      </c>
      <c r="AU756" s="212" t="s">
        <v>81</v>
      </c>
      <c r="AV756" s="14" t="s">
        <v>81</v>
      </c>
      <c r="AW756" s="14" t="s">
        <v>26</v>
      </c>
      <c r="AX756" s="14" t="s">
        <v>71</v>
      </c>
      <c r="AY756" s="212" t="s">
        <v>141</v>
      </c>
    </row>
    <row r="757" spans="1:65" s="14" customFormat="1">
      <c r="B757" s="203"/>
      <c r="C757" s="204"/>
      <c r="D757" s="195" t="s">
        <v>147</v>
      </c>
      <c r="E757" s="205" t="s">
        <v>1</v>
      </c>
      <c r="F757" s="206" t="s">
        <v>1155</v>
      </c>
      <c r="G757" s="204"/>
      <c r="H757" s="207">
        <v>1.8</v>
      </c>
      <c r="I757" s="204"/>
      <c r="J757" s="204"/>
      <c r="K757" s="204"/>
      <c r="L757" s="208"/>
      <c r="M757" s="209"/>
      <c r="N757" s="210"/>
      <c r="O757" s="210"/>
      <c r="P757" s="210"/>
      <c r="Q757" s="210"/>
      <c r="R757" s="210"/>
      <c r="S757" s="210"/>
      <c r="T757" s="211"/>
      <c r="AT757" s="212" t="s">
        <v>147</v>
      </c>
      <c r="AU757" s="212" t="s">
        <v>81</v>
      </c>
      <c r="AV757" s="14" t="s">
        <v>81</v>
      </c>
      <c r="AW757" s="14" t="s">
        <v>26</v>
      </c>
      <c r="AX757" s="14" t="s">
        <v>71</v>
      </c>
      <c r="AY757" s="212" t="s">
        <v>141</v>
      </c>
    </row>
    <row r="758" spans="1:65" s="15" customFormat="1">
      <c r="B758" s="219"/>
      <c r="C758" s="220"/>
      <c r="D758" s="195" t="s">
        <v>147</v>
      </c>
      <c r="E758" s="221" t="s">
        <v>1</v>
      </c>
      <c r="F758" s="222" t="s">
        <v>254</v>
      </c>
      <c r="G758" s="220"/>
      <c r="H758" s="223">
        <v>2.52</v>
      </c>
      <c r="I758" s="220"/>
      <c r="J758" s="220"/>
      <c r="K758" s="220"/>
      <c r="L758" s="224"/>
      <c r="M758" s="225"/>
      <c r="N758" s="226"/>
      <c r="O758" s="226"/>
      <c r="P758" s="226"/>
      <c r="Q758" s="226"/>
      <c r="R758" s="226"/>
      <c r="S758" s="226"/>
      <c r="T758" s="227"/>
      <c r="AT758" s="228" t="s">
        <v>147</v>
      </c>
      <c r="AU758" s="228" t="s">
        <v>81</v>
      </c>
      <c r="AV758" s="15" t="s">
        <v>146</v>
      </c>
      <c r="AW758" s="15" t="s">
        <v>26</v>
      </c>
      <c r="AX758" s="15" t="s">
        <v>79</v>
      </c>
      <c r="AY758" s="228" t="s">
        <v>141</v>
      </c>
    </row>
    <row r="759" spans="1:65" s="2" customFormat="1" ht="21.75" customHeight="1">
      <c r="A759" s="32"/>
      <c r="B759" s="33"/>
      <c r="C759" s="229" t="s">
        <v>1156</v>
      </c>
      <c r="D759" s="229" t="s">
        <v>272</v>
      </c>
      <c r="E759" s="230" t="s">
        <v>1157</v>
      </c>
      <c r="F759" s="231" t="s">
        <v>1158</v>
      </c>
      <c r="G759" s="232" t="s">
        <v>249</v>
      </c>
      <c r="H759" s="233">
        <v>2.6459999999999999</v>
      </c>
      <c r="I759" s="262"/>
      <c r="J759" s="234">
        <f>ROUND(I759*H759,2)</f>
        <v>0</v>
      </c>
      <c r="K759" s="231" t="s">
        <v>239</v>
      </c>
      <c r="L759" s="235"/>
      <c r="M759" s="236" t="s">
        <v>1</v>
      </c>
      <c r="N759" s="237" t="s">
        <v>36</v>
      </c>
      <c r="O759" s="189">
        <v>0</v>
      </c>
      <c r="P759" s="189">
        <f>O759*H759</f>
        <v>0</v>
      </c>
      <c r="Q759" s="189">
        <v>7.7499999999999999E-3</v>
      </c>
      <c r="R759" s="189">
        <f>Q759*H759</f>
        <v>2.05065E-2</v>
      </c>
      <c r="S759" s="189">
        <v>0</v>
      </c>
      <c r="T759" s="190">
        <f>S759*H759</f>
        <v>0</v>
      </c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R759" s="191" t="s">
        <v>454</v>
      </c>
      <c r="AT759" s="191" t="s">
        <v>272</v>
      </c>
      <c r="AU759" s="191" t="s">
        <v>81</v>
      </c>
      <c r="AY759" s="18" t="s">
        <v>141</v>
      </c>
      <c r="BE759" s="192">
        <f>IF(N759="základní",J759,0)</f>
        <v>0</v>
      </c>
      <c r="BF759" s="192">
        <f>IF(N759="snížená",J759,0)</f>
        <v>0</v>
      </c>
      <c r="BG759" s="192">
        <f>IF(N759="zákl. přenesená",J759,0)</f>
        <v>0</v>
      </c>
      <c r="BH759" s="192">
        <f>IF(N759="sníž. přenesená",J759,0)</f>
        <v>0</v>
      </c>
      <c r="BI759" s="192">
        <f>IF(N759="nulová",J759,0)</f>
        <v>0</v>
      </c>
      <c r="BJ759" s="18" t="s">
        <v>79</v>
      </c>
      <c r="BK759" s="192">
        <f>ROUND(I759*H759,2)</f>
        <v>0</v>
      </c>
      <c r="BL759" s="18" t="s">
        <v>181</v>
      </c>
      <c r="BM759" s="191" t="s">
        <v>1159</v>
      </c>
    </row>
    <row r="760" spans="1:65" s="14" customFormat="1">
      <c r="B760" s="203"/>
      <c r="C760" s="204"/>
      <c r="D760" s="195" t="s">
        <v>147</v>
      </c>
      <c r="E760" s="204"/>
      <c r="F760" s="206" t="s">
        <v>1160</v>
      </c>
      <c r="G760" s="204"/>
      <c r="H760" s="207">
        <v>2.6459999999999999</v>
      </c>
      <c r="I760" s="204"/>
      <c r="J760" s="204"/>
      <c r="K760" s="204"/>
      <c r="L760" s="208"/>
      <c r="M760" s="209"/>
      <c r="N760" s="210"/>
      <c r="O760" s="210"/>
      <c r="P760" s="210"/>
      <c r="Q760" s="210"/>
      <c r="R760" s="210"/>
      <c r="S760" s="210"/>
      <c r="T760" s="211"/>
      <c r="AT760" s="212" t="s">
        <v>147</v>
      </c>
      <c r="AU760" s="212" t="s">
        <v>81</v>
      </c>
      <c r="AV760" s="14" t="s">
        <v>81</v>
      </c>
      <c r="AW760" s="14" t="s">
        <v>4</v>
      </c>
      <c r="AX760" s="14" t="s">
        <v>79</v>
      </c>
      <c r="AY760" s="212" t="s">
        <v>141</v>
      </c>
    </row>
    <row r="761" spans="1:65" s="2" customFormat="1" ht="33" customHeight="1">
      <c r="A761" s="32"/>
      <c r="B761" s="33"/>
      <c r="C761" s="181" t="s">
        <v>1161</v>
      </c>
      <c r="D761" s="181" t="s">
        <v>142</v>
      </c>
      <c r="E761" s="182" t="s">
        <v>1162</v>
      </c>
      <c r="F761" s="183" t="s">
        <v>1163</v>
      </c>
      <c r="G761" s="184" t="s">
        <v>249</v>
      </c>
      <c r="H761" s="185">
        <v>394.274</v>
      </c>
      <c r="I761" s="257"/>
      <c r="J761" s="186">
        <f>ROUND(I761*H761,2)</f>
        <v>0</v>
      </c>
      <c r="K761" s="183" t="s">
        <v>239</v>
      </c>
      <c r="L761" s="37"/>
      <c r="M761" s="187" t="s">
        <v>1</v>
      </c>
      <c r="N761" s="188" t="s">
        <v>36</v>
      </c>
      <c r="O761" s="189">
        <v>7.0999999999999994E-2</v>
      </c>
      <c r="P761" s="189">
        <f>O761*H761</f>
        <v>27.993453999999996</v>
      </c>
      <c r="Q761" s="189">
        <v>0</v>
      </c>
      <c r="R761" s="189">
        <f>Q761*H761</f>
        <v>0</v>
      </c>
      <c r="S761" s="189">
        <v>0</v>
      </c>
      <c r="T761" s="190">
        <f>S761*H761</f>
        <v>0</v>
      </c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R761" s="191" t="s">
        <v>181</v>
      </c>
      <c r="AT761" s="191" t="s">
        <v>142</v>
      </c>
      <c r="AU761" s="191" t="s">
        <v>81</v>
      </c>
      <c r="AY761" s="18" t="s">
        <v>141</v>
      </c>
      <c r="BE761" s="192">
        <f>IF(N761="základní",J761,0)</f>
        <v>0</v>
      </c>
      <c r="BF761" s="192">
        <f>IF(N761="snížená",J761,0)</f>
        <v>0</v>
      </c>
      <c r="BG761" s="192">
        <f>IF(N761="zákl. přenesená",J761,0)</f>
        <v>0</v>
      </c>
      <c r="BH761" s="192">
        <f>IF(N761="sníž. přenesená",J761,0)</f>
        <v>0</v>
      </c>
      <c r="BI761" s="192">
        <f>IF(N761="nulová",J761,0)</f>
        <v>0</v>
      </c>
      <c r="BJ761" s="18" t="s">
        <v>79</v>
      </c>
      <c r="BK761" s="192">
        <f>ROUND(I761*H761,2)</f>
        <v>0</v>
      </c>
      <c r="BL761" s="18" t="s">
        <v>181</v>
      </c>
      <c r="BM761" s="191" t="s">
        <v>1164</v>
      </c>
    </row>
    <row r="762" spans="1:65" s="13" customFormat="1">
      <c r="B762" s="193"/>
      <c r="C762" s="194"/>
      <c r="D762" s="195" t="s">
        <v>147</v>
      </c>
      <c r="E762" s="196" t="s">
        <v>1</v>
      </c>
      <c r="F762" s="197" t="s">
        <v>1165</v>
      </c>
      <c r="G762" s="194"/>
      <c r="H762" s="196" t="s">
        <v>1</v>
      </c>
      <c r="I762" s="194"/>
      <c r="J762" s="194"/>
      <c r="K762" s="194"/>
      <c r="L762" s="198"/>
      <c r="M762" s="199"/>
      <c r="N762" s="200"/>
      <c r="O762" s="200"/>
      <c r="P762" s="200"/>
      <c r="Q762" s="200"/>
      <c r="R762" s="200"/>
      <c r="S762" s="200"/>
      <c r="T762" s="201"/>
      <c r="AT762" s="202" t="s">
        <v>147</v>
      </c>
      <c r="AU762" s="202" t="s">
        <v>81</v>
      </c>
      <c r="AV762" s="13" t="s">
        <v>79</v>
      </c>
      <c r="AW762" s="13" t="s">
        <v>26</v>
      </c>
      <c r="AX762" s="13" t="s">
        <v>71</v>
      </c>
      <c r="AY762" s="202" t="s">
        <v>141</v>
      </c>
    </row>
    <row r="763" spans="1:65" s="13" customFormat="1">
      <c r="B763" s="193"/>
      <c r="C763" s="194"/>
      <c r="D763" s="195" t="s">
        <v>147</v>
      </c>
      <c r="E763" s="196" t="s">
        <v>1</v>
      </c>
      <c r="F763" s="197" t="s">
        <v>1166</v>
      </c>
      <c r="G763" s="194"/>
      <c r="H763" s="196" t="s">
        <v>1</v>
      </c>
      <c r="I763" s="194"/>
      <c r="J763" s="194"/>
      <c r="K763" s="194"/>
      <c r="L763" s="198"/>
      <c r="M763" s="199"/>
      <c r="N763" s="200"/>
      <c r="O763" s="200"/>
      <c r="P763" s="200"/>
      <c r="Q763" s="200"/>
      <c r="R763" s="200"/>
      <c r="S763" s="200"/>
      <c r="T763" s="201"/>
      <c r="AT763" s="202" t="s">
        <v>147</v>
      </c>
      <c r="AU763" s="202" t="s">
        <v>81</v>
      </c>
      <c r="AV763" s="13" t="s">
        <v>79</v>
      </c>
      <c r="AW763" s="13" t="s">
        <v>26</v>
      </c>
      <c r="AX763" s="13" t="s">
        <v>71</v>
      </c>
      <c r="AY763" s="202" t="s">
        <v>141</v>
      </c>
    </row>
    <row r="764" spans="1:65" s="14" customFormat="1">
      <c r="B764" s="203"/>
      <c r="C764" s="204"/>
      <c r="D764" s="195" t="s">
        <v>147</v>
      </c>
      <c r="E764" s="205" t="s">
        <v>1</v>
      </c>
      <c r="F764" s="206" t="s">
        <v>1167</v>
      </c>
      <c r="G764" s="204"/>
      <c r="H764" s="207">
        <v>95.9</v>
      </c>
      <c r="I764" s="204"/>
      <c r="J764" s="204"/>
      <c r="K764" s="204"/>
      <c r="L764" s="208"/>
      <c r="M764" s="209"/>
      <c r="N764" s="210"/>
      <c r="O764" s="210"/>
      <c r="P764" s="210"/>
      <c r="Q764" s="210"/>
      <c r="R764" s="210"/>
      <c r="S764" s="210"/>
      <c r="T764" s="211"/>
      <c r="AT764" s="212" t="s">
        <v>147</v>
      </c>
      <c r="AU764" s="212" t="s">
        <v>81</v>
      </c>
      <c r="AV764" s="14" t="s">
        <v>81</v>
      </c>
      <c r="AW764" s="14" t="s">
        <v>26</v>
      </c>
      <c r="AX764" s="14" t="s">
        <v>71</v>
      </c>
      <c r="AY764" s="212" t="s">
        <v>141</v>
      </c>
    </row>
    <row r="765" spans="1:65" s="14" customFormat="1">
      <c r="B765" s="203"/>
      <c r="C765" s="204"/>
      <c r="D765" s="195" t="s">
        <v>147</v>
      </c>
      <c r="E765" s="205" t="s">
        <v>1</v>
      </c>
      <c r="F765" s="206" t="s">
        <v>1168</v>
      </c>
      <c r="G765" s="204"/>
      <c r="H765" s="207">
        <v>-17.861000000000001</v>
      </c>
      <c r="I765" s="204"/>
      <c r="J765" s="204"/>
      <c r="K765" s="204"/>
      <c r="L765" s="208"/>
      <c r="M765" s="209"/>
      <c r="N765" s="210"/>
      <c r="O765" s="210"/>
      <c r="P765" s="210"/>
      <c r="Q765" s="210"/>
      <c r="R765" s="210"/>
      <c r="S765" s="210"/>
      <c r="T765" s="211"/>
      <c r="AT765" s="212" t="s">
        <v>147</v>
      </c>
      <c r="AU765" s="212" t="s">
        <v>81</v>
      </c>
      <c r="AV765" s="14" t="s">
        <v>81</v>
      </c>
      <c r="AW765" s="14" t="s">
        <v>26</v>
      </c>
      <c r="AX765" s="14" t="s">
        <v>71</v>
      </c>
      <c r="AY765" s="212" t="s">
        <v>141</v>
      </c>
    </row>
    <row r="766" spans="1:65" s="16" customFormat="1">
      <c r="B766" s="241"/>
      <c r="C766" s="242"/>
      <c r="D766" s="195" t="s">
        <v>147</v>
      </c>
      <c r="E766" s="243" t="s">
        <v>1</v>
      </c>
      <c r="F766" s="244" t="s">
        <v>629</v>
      </c>
      <c r="G766" s="242"/>
      <c r="H766" s="245">
        <v>78.039000000000001</v>
      </c>
      <c r="I766" s="242"/>
      <c r="J766" s="242"/>
      <c r="K766" s="242"/>
      <c r="L766" s="246"/>
      <c r="M766" s="247"/>
      <c r="N766" s="248"/>
      <c r="O766" s="248"/>
      <c r="P766" s="248"/>
      <c r="Q766" s="248"/>
      <c r="R766" s="248"/>
      <c r="S766" s="248"/>
      <c r="T766" s="249"/>
      <c r="AT766" s="250" t="s">
        <v>147</v>
      </c>
      <c r="AU766" s="250" t="s">
        <v>81</v>
      </c>
      <c r="AV766" s="16" t="s">
        <v>153</v>
      </c>
      <c r="AW766" s="16" t="s">
        <v>26</v>
      </c>
      <c r="AX766" s="16" t="s">
        <v>71</v>
      </c>
      <c r="AY766" s="250" t="s">
        <v>141</v>
      </c>
    </row>
    <row r="767" spans="1:65" s="13" customFormat="1">
      <c r="B767" s="193"/>
      <c r="C767" s="194"/>
      <c r="D767" s="195" t="s">
        <v>147</v>
      </c>
      <c r="E767" s="196" t="s">
        <v>1</v>
      </c>
      <c r="F767" s="197" t="s">
        <v>1169</v>
      </c>
      <c r="G767" s="194"/>
      <c r="H767" s="196" t="s">
        <v>1</v>
      </c>
      <c r="I767" s="194"/>
      <c r="J767" s="194"/>
      <c r="K767" s="194"/>
      <c r="L767" s="198"/>
      <c r="M767" s="199"/>
      <c r="N767" s="200"/>
      <c r="O767" s="200"/>
      <c r="P767" s="200"/>
      <c r="Q767" s="200"/>
      <c r="R767" s="200"/>
      <c r="S767" s="200"/>
      <c r="T767" s="201"/>
      <c r="AT767" s="202" t="s">
        <v>147</v>
      </c>
      <c r="AU767" s="202" t="s">
        <v>81</v>
      </c>
      <c r="AV767" s="13" t="s">
        <v>79</v>
      </c>
      <c r="AW767" s="13" t="s">
        <v>26</v>
      </c>
      <c r="AX767" s="13" t="s">
        <v>71</v>
      </c>
      <c r="AY767" s="202" t="s">
        <v>141</v>
      </c>
    </row>
    <row r="768" spans="1:65" s="14" customFormat="1">
      <c r="B768" s="203"/>
      <c r="C768" s="204"/>
      <c r="D768" s="195" t="s">
        <v>147</v>
      </c>
      <c r="E768" s="205" t="s">
        <v>1</v>
      </c>
      <c r="F768" s="206" t="s">
        <v>1170</v>
      </c>
      <c r="G768" s="204"/>
      <c r="H768" s="207">
        <v>381.41</v>
      </c>
      <c r="I768" s="204"/>
      <c r="J768" s="204"/>
      <c r="K768" s="204"/>
      <c r="L768" s="208"/>
      <c r="M768" s="209"/>
      <c r="N768" s="210"/>
      <c r="O768" s="210"/>
      <c r="P768" s="210"/>
      <c r="Q768" s="210"/>
      <c r="R768" s="210"/>
      <c r="S768" s="210"/>
      <c r="T768" s="211"/>
      <c r="AT768" s="212" t="s">
        <v>147</v>
      </c>
      <c r="AU768" s="212" t="s">
        <v>81</v>
      </c>
      <c r="AV768" s="14" t="s">
        <v>81</v>
      </c>
      <c r="AW768" s="14" t="s">
        <v>26</v>
      </c>
      <c r="AX768" s="14" t="s">
        <v>71</v>
      </c>
      <c r="AY768" s="212" t="s">
        <v>141</v>
      </c>
    </row>
    <row r="769" spans="1:65" s="14" customFormat="1">
      <c r="B769" s="203"/>
      <c r="C769" s="204"/>
      <c r="D769" s="195" t="s">
        <v>147</v>
      </c>
      <c r="E769" s="205" t="s">
        <v>1</v>
      </c>
      <c r="F769" s="206" t="s">
        <v>1171</v>
      </c>
      <c r="G769" s="204"/>
      <c r="H769" s="207">
        <v>-39.625</v>
      </c>
      <c r="I769" s="204"/>
      <c r="J769" s="204"/>
      <c r="K769" s="204"/>
      <c r="L769" s="208"/>
      <c r="M769" s="209"/>
      <c r="N769" s="210"/>
      <c r="O769" s="210"/>
      <c r="P769" s="210"/>
      <c r="Q769" s="210"/>
      <c r="R769" s="210"/>
      <c r="S769" s="210"/>
      <c r="T769" s="211"/>
      <c r="AT769" s="212" t="s">
        <v>147</v>
      </c>
      <c r="AU769" s="212" t="s">
        <v>81</v>
      </c>
      <c r="AV769" s="14" t="s">
        <v>81</v>
      </c>
      <c r="AW769" s="14" t="s">
        <v>26</v>
      </c>
      <c r="AX769" s="14" t="s">
        <v>71</v>
      </c>
      <c r="AY769" s="212" t="s">
        <v>141</v>
      </c>
    </row>
    <row r="770" spans="1:65" s="14" customFormat="1">
      <c r="B770" s="203"/>
      <c r="C770" s="204"/>
      <c r="D770" s="195" t="s">
        <v>147</v>
      </c>
      <c r="E770" s="205" t="s">
        <v>1</v>
      </c>
      <c r="F770" s="206" t="s">
        <v>642</v>
      </c>
      <c r="G770" s="204"/>
      <c r="H770" s="207">
        <v>-25.55</v>
      </c>
      <c r="I770" s="204"/>
      <c r="J770" s="204"/>
      <c r="K770" s="204"/>
      <c r="L770" s="208"/>
      <c r="M770" s="209"/>
      <c r="N770" s="210"/>
      <c r="O770" s="210"/>
      <c r="P770" s="210"/>
      <c r="Q770" s="210"/>
      <c r="R770" s="210"/>
      <c r="S770" s="210"/>
      <c r="T770" s="211"/>
      <c r="AT770" s="212" t="s">
        <v>147</v>
      </c>
      <c r="AU770" s="212" t="s">
        <v>81</v>
      </c>
      <c r="AV770" s="14" t="s">
        <v>81</v>
      </c>
      <c r="AW770" s="14" t="s">
        <v>26</v>
      </c>
      <c r="AX770" s="14" t="s">
        <v>71</v>
      </c>
      <c r="AY770" s="212" t="s">
        <v>141</v>
      </c>
    </row>
    <row r="771" spans="1:65" s="16" customFormat="1">
      <c r="B771" s="241"/>
      <c r="C771" s="242"/>
      <c r="D771" s="195" t="s">
        <v>147</v>
      </c>
      <c r="E771" s="243" t="s">
        <v>1</v>
      </c>
      <c r="F771" s="244" t="s">
        <v>629</v>
      </c>
      <c r="G771" s="242"/>
      <c r="H771" s="245">
        <v>316.23500000000001</v>
      </c>
      <c r="I771" s="242"/>
      <c r="J771" s="242"/>
      <c r="K771" s="242"/>
      <c r="L771" s="246"/>
      <c r="M771" s="247"/>
      <c r="N771" s="248"/>
      <c r="O771" s="248"/>
      <c r="P771" s="248"/>
      <c r="Q771" s="248"/>
      <c r="R771" s="248"/>
      <c r="S771" s="248"/>
      <c r="T771" s="249"/>
      <c r="AT771" s="250" t="s">
        <v>147</v>
      </c>
      <c r="AU771" s="250" t="s">
        <v>81</v>
      </c>
      <c r="AV771" s="16" t="s">
        <v>153</v>
      </c>
      <c r="AW771" s="16" t="s">
        <v>26</v>
      </c>
      <c r="AX771" s="16" t="s">
        <v>71</v>
      </c>
      <c r="AY771" s="250" t="s">
        <v>141</v>
      </c>
    </row>
    <row r="772" spans="1:65" s="15" customFormat="1">
      <c r="B772" s="219"/>
      <c r="C772" s="220"/>
      <c r="D772" s="195" t="s">
        <v>147</v>
      </c>
      <c r="E772" s="221" t="s">
        <v>1</v>
      </c>
      <c r="F772" s="222" t="s">
        <v>254</v>
      </c>
      <c r="G772" s="220"/>
      <c r="H772" s="223">
        <v>394.274</v>
      </c>
      <c r="I772" s="220"/>
      <c r="J772" s="220"/>
      <c r="K772" s="220"/>
      <c r="L772" s="224"/>
      <c r="M772" s="225"/>
      <c r="N772" s="226"/>
      <c r="O772" s="226"/>
      <c r="P772" s="226"/>
      <c r="Q772" s="226"/>
      <c r="R772" s="226"/>
      <c r="S772" s="226"/>
      <c r="T772" s="227"/>
      <c r="AT772" s="228" t="s">
        <v>147</v>
      </c>
      <c r="AU772" s="228" t="s">
        <v>81</v>
      </c>
      <c r="AV772" s="15" t="s">
        <v>146</v>
      </c>
      <c r="AW772" s="15" t="s">
        <v>26</v>
      </c>
      <c r="AX772" s="15" t="s">
        <v>79</v>
      </c>
      <c r="AY772" s="228" t="s">
        <v>141</v>
      </c>
    </row>
    <row r="773" spans="1:65" s="2" customFormat="1" ht="21.75" customHeight="1">
      <c r="A773" s="32"/>
      <c r="B773" s="33"/>
      <c r="C773" s="229" t="s">
        <v>1172</v>
      </c>
      <c r="D773" s="229" t="s">
        <v>272</v>
      </c>
      <c r="E773" s="230" t="s">
        <v>1173</v>
      </c>
      <c r="F773" s="231" t="s">
        <v>1174</v>
      </c>
      <c r="G773" s="232" t="s">
        <v>249</v>
      </c>
      <c r="H773" s="233">
        <v>413.988</v>
      </c>
      <c r="I773" s="262"/>
      <c r="J773" s="234">
        <f>ROUND(I773*H773,2)</f>
        <v>0</v>
      </c>
      <c r="K773" s="231" t="s">
        <v>239</v>
      </c>
      <c r="L773" s="235"/>
      <c r="M773" s="236" t="s">
        <v>1</v>
      </c>
      <c r="N773" s="237" t="s">
        <v>36</v>
      </c>
      <c r="O773" s="189">
        <v>0</v>
      </c>
      <c r="P773" s="189">
        <f>O773*H773</f>
        <v>0</v>
      </c>
      <c r="Q773" s="189">
        <v>2.5000000000000001E-2</v>
      </c>
      <c r="R773" s="189">
        <f>Q773*H773</f>
        <v>10.3497</v>
      </c>
      <c r="S773" s="189">
        <v>0</v>
      </c>
      <c r="T773" s="190">
        <f>S773*H773</f>
        <v>0</v>
      </c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R773" s="191" t="s">
        <v>454</v>
      </c>
      <c r="AT773" s="191" t="s">
        <v>272</v>
      </c>
      <c r="AU773" s="191" t="s">
        <v>81</v>
      </c>
      <c r="AY773" s="18" t="s">
        <v>141</v>
      </c>
      <c r="BE773" s="192">
        <f>IF(N773="základní",J773,0)</f>
        <v>0</v>
      </c>
      <c r="BF773" s="192">
        <f>IF(N773="snížená",J773,0)</f>
        <v>0</v>
      </c>
      <c r="BG773" s="192">
        <f>IF(N773="zákl. přenesená",J773,0)</f>
        <v>0</v>
      </c>
      <c r="BH773" s="192">
        <f>IF(N773="sníž. přenesená",J773,0)</f>
        <v>0</v>
      </c>
      <c r="BI773" s="192">
        <f>IF(N773="nulová",J773,0)</f>
        <v>0</v>
      </c>
      <c r="BJ773" s="18" t="s">
        <v>79</v>
      </c>
      <c r="BK773" s="192">
        <f>ROUND(I773*H773,2)</f>
        <v>0</v>
      </c>
      <c r="BL773" s="18" t="s">
        <v>181</v>
      </c>
      <c r="BM773" s="191" t="s">
        <v>1175</v>
      </c>
    </row>
    <row r="774" spans="1:65" s="14" customFormat="1">
      <c r="B774" s="203"/>
      <c r="C774" s="204"/>
      <c r="D774" s="195" t="s">
        <v>147</v>
      </c>
      <c r="E774" s="204"/>
      <c r="F774" s="206" t="s">
        <v>1176</v>
      </c>
      <c r="G774" s="204"/>
      <c r="H774" s="207">
        <v>413.988</v>
      </c>
      <c r="I774" s="204"/>
      <c r="J774" s="204"/>
      <c r="K774" s="204"/>
      <c r="L774" s="208"/>
      <c r="M774" s="209"/>
      <c r="N774" s="210"/>
      <c r="O774" s="210"/>
      <c r="P774" s="210"/>
      <c r="Q774" s="210"/>
      <c r="R774" s="210"/>
      <c r="S774" s="210"/>
      <c r="T774" s="211"/>
      <c r="AT774" s="212" t="s">
        <v>147</v>
      </c>
      <c r="AU774" s="212" t="s">
        <v>81</v>
      </c>
      <c r="AV774" s="14" t="s">
        <v>81</v>
      </c>
      <c r="AW774" s="14" t="s">
        <v>4</v>
      </c>
      <c r="AX774" s="14" t="s">
        <v>79</v>
      </c>
      <c r="AY774" s="212" t="s">
        <v>141</v>
      </c>
    </row>
    <row r="775" spans="1:65" s="2" customFormat="1" ht="33" customHeight="1">
      <c r="A775" s="32"/>
      <c r="B775" s="33"/>
      <c r="C775" s="181" t="s">
        <v>1177</v>
      </c>
      <c r="D775" s="181" t="s">
        <v>142</v>
      </c>
      <c r="E775" s="182" t="s">
        <v>1178</v>
      </c>
      <c r="F775" s="183" t="s">
        <v>1179</v>
      </c>
      <c r="G775" s="184" t="s">
        <v>249</v>
      </c>
      <c r="H775" s="185">
        <v>128.739</v>
      </c>
      <c r="I775" s="257"/>
      <c r="J775" s="186">
        <f>ROUND(I775*H775,2)</f>
        <v>0</v>
      </c>
      <c r="K775" s="183" t="s">
        <v>239</v>
      </c>
      <c r="L775" s="37"/>
      <c r="M775" s="187" t="s">
        <v>1</v>
      </c>
      <c r="N775" s="188" t="s">
        <v>36</v>
      </c>
      <c r="O775" s="189">
        <v>0.08</v>
      </c>
      <c r="P775" s="189">
        <f>O775*H775</f>
        <v>10.29912</v>
      </c>
      <c r="Q775" s="189">
        <v>0</v>
      </c>
      <c r="R775" s="189">
        <f>Q775*H775</f>
        <v>0</v>
      </c>
      <c r="S775" s="189">
        <v>0</v>
      </c>
      <c r="T775" s="190">
        <f>S775*H775</f>
        <v>0</v>
      </c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R775" s="191" t="s">
        <v>181</v>
      </c>
      <c r="AT775" s="191" t="s">
        <v>142</v>
      </c>
      <c r="AU775" s="191" t="s">
        <v>81</v>
      </c>
      <c r="AY775" s="18" t="s">
        <v>141</v>
      </c>
      <c r="BE775" s="192">
        <f>IF(N775="základní",J775,0)</f>
        <v>0</v>
      </c>
      <c r="BF775" s="192">
        <f>IF(N775="snížená",J775,0)</f>
        <v>0</v>
      </c>
      <c r="BG775" s="192">
        <f>IF(N775="zákl. přenesená",J775,0)</f>
        <v>0</v>
      </c>
      <c r="BH775" s="192">
        <f>IF(N775="sníž. přenesená",J775,0)</f>
        <v>0</v>
      </c>
      <c r="BI775" s="192">
        <f>IF(N775="nulová",J775,0)</f>
        <v>0</v>
      </c>
      <c r="BJ775" s="18" t="s">
        <v>79</v>
      </c>
      <c r="BK775" s="192">
        <f>ROUND(I775*H775,2)</f>
        <v>0</v>
      </c>
      <c r="BL775" s="18" t="s">
        <v>181</v>
      </c>
      <c r="BM775" s="191" t="s">
        <v>1180</v>
      </c>
    </row>
    <row r="776" spans="1:65" s="13" customFormat="1">
      <c r="B776" s="193"/>
      <c r="C776" s="194"/>
      <c r="D776" s="195" t="s">
        <v>147</v>
      </c>
      <c r="E776" s="196" t="s">
        <v>1</v>
      </c>
      <c r="F776" s="197" t="s">
        <v>1181</v>
      </c>
      <c r="G776" s="194"/>
      <c r="H776" s="196" t="s">
        <v>1</v>
      </c>
      <c r="I776" s="194"/>
      <c r="J776" s="194"/>
      <c r="K776" s="194"/>
      <c r="L776" s="198"/>
      <c r="M776" s="199"/>
      <c r="N776" s="200"/>
      <c r="O776" s="200"/>
      <c r="P776" s="200"/>
      <c r="Q776" s="200"/>
      <c r="R776" s="200"/>
      <c r="S776" s="200"/>
      <c r="T776" s="201"/>
      <c r="AT776" s="202" t="s">
        <v>147</v>
      </c>
      <c r="AU776" s="202" t="s">
        <v>81</v>
      </c>
      <c r="AV776" s="13" t="s">
        <v>79</v>
      </c>
      <c r="AW776" s="13" t="s">
        <v>26</v>
      </c>
      <c r="AX776" s="13" t="s">
        <v>71</v>
      </c>
      <c r="AY776" s="202" t="s">
        <v>141</v>
      </c>
    </row>
    <row r="777" spans="1:65" s="13" customFormat="1">
      <c r="B777" s="193"/>
      <c r="C777" s="194"/>
      <c r="D777" s="195" t="s">
        <v>147</v>
      </c>
      <c r="E777" s="196" t="s">
        <v>1</v>
      </c>
      <c r="F777" s="197" t="s">
        <v>1182</v>
      </c>
      <c r="G777" s="194"/>
      <c r="H777" s="196" t="s">
        <v>1</v>
      </c>
      <c r="I777" s="194"/>
      <c r="J777" s="194"/>
      <c r="K777" s="194"/>
      <c r="L777" s="198"/>
      <c r="M777" s="199"/>
      <c r="N777" s="200"/>
      <c r="O777" s="200"/>
      <c r="P777" s="200"/>
      <c r="Q777" s="200"/>
      <c r="R777" s="200"/>
      <c r="S777" s="200"/>
      <c r="T777" s="201"/>
      <c r="AT777" s="202" t="s">
        <v>147</v>
      </c>
      <c r="AU777" s="202" t="s">
        <v>81</v>
      </c>
      <c r="AV777" s="13" t="s">
        <v>79</v>
      </c>
      <c r="AW777" s="13" t="s">
        <v>26</v>
      </c>
      <c r="AX777" s="13" t="s">
        <v>71</v>
      </c>
      <c r="AY777" s="202" t="s">
        <v>141</v>
      </c>
    </row>
    <row r="778" spans="1:65" s="13" customFormat="1">
      <c r="B778" s="193"/>
      <c r="C778" s="194"/>
      <c r="D778" s="195" t="s">
        <v>147</v>
      </c>
      <c r="E778" s="196" t="s">
        <v>1</v>
      </c>
      <c r="F778" s="197" t="s">
        <v>617</v>
      </c>
      <c r="G778" s="194"/>
      <c r="H778" s="196" t="s">
        <v>1</v>
      </c>
      <c r="I778" s="194"/>
      <c r="J778" s="194"/>
      <c r="K778" s="194"/>
      <c r="L778" s="198"/>
      <c r="M778" s="199"/>
      <c r="N778" s="200"/>
      <c r="O778" s="200"/>
      <c r="P778" s="200"/>
      <c r="Q778" s="200"/>
      <c r="R778" s="200"/>
      <c r="S778" s="200"/>
      <c r="T778" s="201"/>
      <c r="AT778" s="202" t="s">
        <v>147</v>
      </c>
      <c r="AU778" s="202" t="s">
        <v>81</v>
      </c>
      <c r="AV778" s="13" t="s">
        <v>79</v>
      </c>
      <c r="AW778" s="13" t="s">
        <v>26</v>
      </c>
      <c r="AX778" s="13" t="s">
        <v>71</v>
      </c>
      <c r="AY778" s="202" t="s">
        <v>141</v>
      </c>
    </row>
    <row r="779" spans="1:65" s="14" customFormat="1">
      <c r="B779" s="203"/>
      <c r="C779" s="204"/>
      <c r="D779" s="195" t="s">
        <v>147</v>
      </c>
      <c r="E779" s="205" t="s">
        <v>1</v>
      </c>
      <c r="F779" s="206" t="s">
        <v>545</v>
      </c>
      <c r="G779" s="204"/>
      <c r="H779" s="207">
        <v>50</v>
      </c>
      <c r="I779" s="204"/>
      <c r="J779" s="204"/>
      <c r="K779" s="204"/>
      <c r="L779" s="208"/>
      <c r="M779" s="209"/>
      <c r="N779" s="210"/>
      <c r="O779" s="210"/>
      <c r="P779" s="210"/>
      <c r="Q779" s="210"/>
      <c r="R779" s="210"/>
      <c r="S779" s="210"/>
      <c r="T779" s="211"/>
      <c r="AT779" s="212" t="s">
        <v>147</v>
      </c>
      <c r="AU779" s="212" t="s">
        <v>81</v>
      </c>
      <c r="AV779" s="14" t="s">
        <v>81</v>
      </c>
      <c r="AW779" s="14" t="s">
        <v>26</v>
      </c>
      <c r="AX779" s="14" t="s">
        <v>71</v>
      </c>
      <c r="AY779" s="212" t="s">
        <v>141</v>
      </c>
    </row>
    <row r="780" spans="1:65" s="13" customFormat="1">
      <c r="B780" s="193"/>
      <c r="C780" s="194"/>
      <c r="D780" s="195" t="s">
        <v>147</v>
      </c>
      <c r="E780" s="196" t="s">
        <v>1</v>
      </c>
      <c r="F780" s="197" t="s">
        <v>619</v>
      </c>
      <c r="G780" s="194"/>
      <c r="H780" s="196" t="s">
        <v>1</v>
      </c>
      <c r="I780" s="194"/>
      <c r="J780" s="194"/>
      <c r="K780" s="194"/>
      <c r="L780" s="198"/>
      <c r="M780" s="199"/>
      <c r="N780" s="200"/>
      <c r="O780" s="200"/>
      <c r="P780" s="200"/>
      <c r="Q780" s="200"/>
      <c r="R780" s="200"/>
      <c r="S780" s="200"/>
      <c r="T780" s="201"/>
      <c r="AT780" s="202" t="s">
        <v>147</v>
      </c>
      <c r="AU780" s="202" t="s">
        <v>81</v>
      </c>
      <c r="AV780" s="13" t="s">
        <v>79</v>
      </c>
      <c r="AW780" s="13" t="s">
        <v>26</v>
      </c>
      <c r="AX780" s="13" t="s">
        <v>71</v>
      </c>
      <c r="AY780" s="202" t="s">
        <v>141</v>
      </c>
    </row>
    <row r="781" spans="1:65" s="14" customFormat="1">
      <c r="B781" s="203"/>
      <c r="C781" s="204"/>
      <c r="D781" s="195" t="s">
        <v>147</v>
      </c>
      <c r="E781" s="205" t="s">
        <v>1</v>
      </c>
      <c r="F781" s="206" t="s">
        <v>1183</v>
      </c>
      <c r="G781" s="204"/>
      <c r="H781" s="207">
        <v>27.4</v>
      </c>
      <c r="I781" s="204"/>
      <c r="J781" s="204"/>
      <c r="K781" s="204"/>
      <c r="L781" s="208"/>
      <c r="M781" s="209"/>
      <c r="N781" s="210"/>
      <c r="O781" s="210"/>
      <c r="P781" s="210"/>
      <c r="Q781" s="210"/>
      <c r="R781" s="210"/>
      <c r="S781" s="210"/>
      <c r="T781" s="211"/>
      <c r="AT781" s="212" t="s">
        <v>147</v>
      </c>
      <c r="AU781" s="212" t="s">
        <v>81</v>
      </c>
      <c r="AV781" s="14" t="s">
        <v>81</v>
      </c>
      <c r="AW781" s="14" t="s">
        <v>26</v>
      </c>
      <c r="AX781" s="14" t="s">
        <v>71</v>
      </c>
      <c r="AY781" s="212" t="s">
        <v>141</v>
      </c>
    </row>
    <row r="782" spans="1:65" s="13" customFormat="1">
      <c r="B782" s="193"/>
      <c r="C782" s="194"/>
      <c r="D782" s="195" t="s">
        <v>147</v>
      </c>
      <c r="E782" s="196" t="s">
        <v>1</v>
      </c>
      <c r="F782" s="197" t="s">
        <v>621</v>
      </c>
      <c r="G782" s="194"/>
      <c r="H782" s="196" t="s">
        <v>1</v>
      </c>
      <c r="I782" s="194"/>
      <c r="J782" s="194"/>
      <c r="K782" s="194"/>
      <c r="L782" s="198"/>
      <c r="M782" s="199"/>
      <c r="N782" s="200"/>
      <c r="O782" s="200"/>
      <c r="P782" s="200"/>
      <c r="Q782" s="200"/>
      <c r="R782" s="200"/>
      <c r="S782" s="200"/>
      <c r="T782" s="201"/>
      <c r="AT782" s="202" t="s">
        <v>147</v>
      </c>
      <c r="AU782" s="202" t="s">
        <v>81</v>
      </c>
      <c r="AV782" s="13" t="s">
        <v>79</v>
      </c>
      <c r="AW782" s="13" t="s">
        <v>26</v>
      </c>
      <c r="AX782" s="13" t="s">
        <v>71</v>
      </c>
      <c r="AY782" s="202" t="s">
        <v>141</v>
      </c>
    </row>
    <row r="783" spans="1:65" s="14" customFormat="1">
      <c r="B783" s="203"/>
      <c r="C783" s="204"/>
      <c r="D783" s="195" t="s">
        <v>147</v>
      </c>
      <c r="E783" s="205" t="s">
        <v>1</v>
      </c>
      <c r="F783" s="206" t="s">
        <v>1184</v>
      </c>
      <c r="G783" s="204"/>
      <c r="H783" s="207">
        <v>6.5</v>
      </c>
      <c r="I783" s="204"/>
      <c r="J783" s="204"/>
      <c r="K783" s="204"/>
      <c r="L783" s="208"/>
      <c r="M783" s="209"/>
      <c r="N783" s="210"/>
      <c r="O783" s="210"/>
      <c r="P783" s="210"/>
      <c r="Q783" s="210"/>
      <c r="R783" s="210"/>
      <c r="S783" s="210"/>
      <c r="T783" s="211"/>
      <c r="AT783" s="212" t="s">
        <v>147</v>
      </c>
      <c r="AU783" s="212" t="s">
        <v>81</v>
      </c>
      <c r="AV783" s="14" t="s">
        <v>81</v>
      </c>
      <c r="AW783" s="14" t="s">
        <v>26</v>
      </c>
      <c r="AX783" s="14" t="s">
        <v>71</v>
      </c>
      <c r="AY783" s="212" t="s">
        <v>141</v>
      </c>
    </row>
    <row r="784" spans="1:65" s="13" customFormat="1">
      <c r="B784" s="193"/>
      <c r="C784" s="194"/>
      <c r="D784" s="195" t="s">
        <v>147</v>
      </c>
      <c r="E784" s="196" t="s">
        <v>1</v>
      </c>
      <c r="F784" s="197" t="s">
        <v>623</v>
      </c>
      <c r="G784" s="194"/>
      <c r="H784" s="196" t="s">
        <v>1</v>
      </c>
      <c r="I784" s="194"/>
      <c r="J784" s="194"/>
      <c r="K784" s="194"/>
      <c r="L784" s="198"/>
      <c r="M784" s="199"/>
      <c r="N784" s="200"/>
      <c r="O784" s="200"/>
      <c r="P784" s="200"/>
      <c r="Q784" s="200"/>
      <c r="R784" s="200"/>
      <c r="S784" s="200"/>
      <c r="T784" s="201"/>
      <c r="AT784" s="202" t="s">
        <v>147</v>
      </c>
      <c r="AU784" s="202" t="s">
        <v>81</v>
      </c>
      <c r="AV784" s="13" t="s">
        <v>79</v>
      </c>
      <c r="AW784" s="13" t="s">
        <v>26</v>
      </c>
      <c r="AX784" s="13" t="s">
        <v>71</v>
      </c>
      <c r="AY784" s="202" t="s">
        <v>141</v>
      </c>
    </row>
    <row r="785" spans="1:65" s="14" customFormat="1">
      <c r="B785" s="203"/>
      <c r="C785" s="204"/>
      <c r="D785" s="195" t="s">
        <v>147</v>
      </c>
      <c r="E785" s="205" t="s">
        <v>1</v>
      </c>
      <c r="F785" s="206" t="s">
        <v>1185</v>
      </c>
      <c r="G785" s="204"/>
      <c r="H785" s="207">
        <v>62.7</v>
      </c>
      <c r="I785" s="204"/>
      <c r="J785" s="204"/>
      <c r="K785" s="204"/>
      <c r="L785" s="208"/>
      <c r="M785" s="209"/>
      <c r="N785" s="210"/>
      <c r="O785" s="210"/>
      <c r="P785" s="210"/>
      <c r="Q785" s="210"/>
      <c r="R785" s="210"/>
      <c r="S785" s="210"/>
      <c r="T785" s="211"/>
      <c r="AT785" s="212" t="s">
        <v>147</v>
      </c>
      <c r="AU785" s="212" t="s">
        <v>81</v>
      </c>
      <c r="AV785" s="14" t="s">
        <v>81</v>
      </c>
      <c r="AW785" s="14" t="s">
        <v>26</v>
      </c>
      <c r="AX785" s="14" t="s">
        <v>71</v>
      </c>
      <c r="AY785" s="212" t="s">
        <v>141</v>
      </c>
    </row>
    <row r="786" spans="1:65" s="16" customFormat="1">
      <c r="B786" s="241"/>
      <c r="C786" s="242"/>
      <c r="D786" s="195" t="s">
        <v>147</v>
      </c>
      <c r="E786" s="243" t="s">
        <v>1</v>
      </c>
      <c r="F786" s="244" t="s">
        <v>629</v>
      </c>
      <c r="G786" s="242"/>
      <c r="H786" s="245">
        <v>146.60000000000002</v>
      </c>
      <c r="I786" s="242"/>
      <c r="J786" s="242"/>
      <c r="K786" s="242"/>
      <c r="L786" s="246"/>
      <c r="M786" s="247"/>
      <c r="N786" s="248"/>
      <c r="O786" s="248"/>
      <c r="P786" s="248"/>
      <c r="Q786" s="248"/>
      <c r="R786" s="248"/>
      <c r="S786" s="248"/>
      <c r="T786" s="249"/>
      <c r="AT786" s="250" t="s">
        <v>147</v>
      </c>
      <c r="AU786" s="250" t="s">
        <v>81</v>
      </c>
      <c r="AV786" s="16" t="s">
        <v>153</v>
      </c>
      <c r="AW786" s="16" t="s">
        <v>26</v>
      </c>
      <c r="AX786" s="16" t="s">
        <v>71</v>
      </c>
      <c r="AY786" s="250" t="s">
        <v>141</v>
      </c>
    </row>
    <row r="787" spans="1:65" s="14" customFormat="1">
      <c r="B787" s="203"/>
      <c r="C787" s="204"/>
      <c r="D787" s="195" t="s">
        <v>147</v>
      </c>
      <c r="E787" s="205" t="s">
        <v>1</v>
      </c>
      <c r="F787" s="206" t="s">
        <v>715</v>
      </c>
      <c r="G787" s="204"/>
      <c r="H787" s="207">
        <v>-17.861000000000001</v>
      </c>
      <c r="I787" s="204"/>
      <c r="J787" s="204"/>
      <c r="K787" s="204"/>
      <c r="L787" s="208"/>
      <c r="M787" s="209"/>
      <c r="N787" s="210"/>
      <c r="O787" s="210"/>
      <c r="P787" s="210"/>
      <c r="Q787" s="210"/>
      <c r="R787" s="210"/>
      <c r="S787" s="210"/>
      <c r="T787" s="211"/>
      <c r="AT787" s="212" t="s">
        <v>147</v>
      </c>
      <c r="AU787" s="212" t="s">
        <v>81</v>
      </c>
      <c r="AV787" s="14" t="s">
        <v>81</v>
      </c>
      <c r="AW787" s="14" t="s">
        <v>26</v>
      </c>
      <c r="AX787" s="14" t="s">
        <v>71</v>
      </c>
      <c r="AY787" s="212" t="s">
        <v>141</v>
      </c>
    </row>
    <row r="788" spans="1:65" s="16" customFormat="1">
      <c r="B788" s="241"/>
      <c r="C788" s="242"/>
      <c r="D788" s="195" t="s">
        <v>147</v>
      </c>
      <c r="E788" s="243" t="s">
        <v>1</v>
      </c>
      <c r="F788" s="244" t="s">
        <v>629</v>
      </c>
      <c r="G788" s="242"/>
      <c r="H788" s="245">
        <v>-17.861000000000001</v>
      </c>
      <c r="I788" s="242"/>
      <c r="J788" s="242"/>
      <c r="K788" s="242"/>
      <c r="L788" s="246"/>
      <c r="M788" s="247"/>
      <c r="N788" s="248"/>
      <c r="O788" s="248"/>
      <c r="P788" s="248"/>
      <c r="Q788" s="248"/>
      <c r="R788" s="248"/>
      <c r="S788" s="248"/>
      <c r="T788" s="249"/>
      <c r="AT788" s="250" t="s">
        <v>147</v>
      </c>
      <c r="AU788" s="250" t="s">
        <v>81</v>
      </c>
      <c r="AV788" s="16" t="s">
        <v>153</v>
      </c>
      <c r="AW788" s="16" t="s">
        <v>26</v>
      </c>
      <c r="AX788" s="16" t="s">
        <v>71</v>
      </c>
      <c r="AY788" s="250" t="s">
        <v>141</v>
      </c>
    </row>
    <row r="789" spans="1:65" s="15" customFormat="1">
      <c r="B789" s="219"/>
      <c r="C789" s="220"/>
      <c r="D789" s="195" t="s">
        <v>147</v>
      </c>
      <c r="E789" s="221" t="s">
        <v>1</v>
      </c>
      <c r="F789" s="222" t="s">
        <v>254</v>
      </c>
      <c r="G789" s="220"/>
      <c r="H789" s="223">
        <v>128.73900000000003</v>
      </c>
      <c r="I789" s="220"/>
      <c r="J789" s="220"/>
      <c r="K789" s="220"/>
      <c r="L789" s="224"/>
      <c r="M789" s="225"/>
      <c r="N789" s="226"/>
      <c r="O789" s="226"/>
      <c r="P789" s="226"/>
      <c r="Q789" s="226"/>
      <c r="R789" s="226"/>
      <c r="S789" s="226"/>
      <c r="T789" s="227"/>
      <c r="AT789" s="228" t="s">
        <v>147</v>
      </c>
      <c r="AU789" s="228" t="s">
        <v>81</v>
      </c>
      <c r="AV789" s="15" t="s">
        <v>146</v>
      </c>
      <c r="AW789" s="15" t="s">
        <v>26</v>
      </c>
      <c r="AX789" s="15" t="s">
        <v>79</v>
      </c>
      <c r="AY789" s="228" t="s">
        <v>141</v>
      </c>
    </row>
    <row r="790" spans="1:65" s="2" customFormat="1" ht="21.75" customHeight="1">
      <c r="A790" s="32"/>
      <c r="B790" s="33"/>
      <c r="C790" s="229" t="s">
        <v>1186</v>
      </c>
      <c r="D790" s="229" t="s">
        <v>272</v>
      </c>
      <c r="E790" s="230" t="s">
        <v>1187</v>
      </c>
      <c r="F790" s="231" t="s">
        <v>1188</v>
      </c>
      <c r="G790" s="232" t="s">
        <v>249</v>
      </c>
      <c r="H790" s="233">
        <v>135.17599999999999</v>
      </c>
      <c r="I790" s="262"/>
      <c r="J790" s="234">
        <f>ROUND(I790*H790,2)</f>
        <v>0</v>
      </c>
      <c r="K790" s="231" t="s">
        <v>239</v>
      </c>
      <c r="L790" s="235"/>
      <c r="M790" s="236" t="s">
        <v>1</v>
      </c>
      <c r="N790" s="237" t="s">
        <v>36</v>
      </c>
      <c r="O790" s="189">
        <v>0</v>
      </c>
      <c r="P790" s="189">
        <f>O790*H790</f>
        <v>0</v>
      </c>
      <c r="Q790" s="189">
        <v>0.01</v>
      </c>
      <c r="R790" s="189">
        <f>Q790*H790</f>
        <v>1.3517599999999999</v>
      </c>
      <c r="S790" s="189">
        <v>0</v>
      </c>
      <c r="T790" s="190">
        <f>S790*H790</f>
        <v>0</v>
      </c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R790" s="191" t="s">
        <v>454</v>
      </c>
      <c r="AT790" s="191" t="s">
        <v>272</v>
      </c>
      <c r="AU790" s="191" t="s">
        <v>81</v>
      </c>
      <c r="AY790" s="18" t="s">
        <v>141</v>
      </c>
      <c r="BE790" s="192">
        <f>IF(N790="základní",J790,0)</f>
        <v>0</v>
      </c>
      <c r="BF790" s="192">
        <f>IF(N790="snížená",J790,0)</f>
        <v>0</v>
      </c>
      <c r="BG790" s="192">
        <f>IF(N790="zákl. přenesená",J790,0)</f>
        <v>0</v>
      </c>
      <c r="BH790" s="192">
        <f>IF(N790="sníž. přenesená",J790,0)</f>
        <v>0</v>
      </c>
      <c r="BI790" s="192">
        <f>IF(N790="nulová",J790,0)</f>
        <v>0</v>
      </c>
      <c r="BJ790" s="18" t="s">
        <v>79</v>
      </c>
      <c r="BK790" s="192">
        <f>ROUND(I790*H790,2)</f>
        <v>0</v>
      </c>
      <c r="BL790" s="18" t="s">
        <v>181</v>
      </c>
      <c r="BM790" s="191" t="s">
        <v>1189</v>
      </c>
    </row>
    <row r="791" spans="1:65" s="14" customFormat="1">
      <c r="B791" s="203"/>
      <c r="C791" s="204"/>
      <c r="D791" s="195" t="s">
        <v>147</v>
      </c>
      <c r="E791" s="204"/>
      <c r="F791" s="206" t="s">
        <v>1190</v>
      </c>
      <c r="G791" s="204"/>
      <c r="H791" s="207">
        <v>135.17599999999999</v>
      </c>
      <c r="I791" s="204"/>
      <c r="J791" s="204"/>
      <c r="K791" s="204"/>
      <c r="L791" s="208"/>
      <c r="M791" s="209"/>
      <c r="N791" s="210"/>
      <c r="O791" s="210"/>
      <c r="P791" s="210"/>
      <c r="Q791" s="210"/>
      <c r="R791" s="210"/>
      <c r="S791" s="210"/>
      <c r="T791" s="211"/>
      <c r="AT791" s="212" t="s">
        <v>147</v>
      </c>
      <c r="AU791" s="212" t="s">
        <v>81</v>
      </c>
      <c r="AV791" s="14" t="s">
        <v>81</v>
      </c>
      <c r="AW791" s="14" t="s">
        <v>4</v>
      </c>
      <c r="AX791" s="14" t="s">
        <v>79</v>
      </c>
      <c r="AY791" s="212" t="s">
        <v>141</v>
      </c>
    </row>
    <row r="792" spans="1:65" s="2" customFormat="1" ht="21.75" customHeight="1">
      <c r="A792" s="32"/>
      <c r="B792" s="33"/>
      <c r="C792" s="181" t="s">
        <v>1191</v>
      </c>
      <c r="D792" s="181" t="s">
        <v>142</v>
      </c>
      <c r="E792" s="182" t="s">
        <v>1192</v>
      </c>
      <c r="F792" s="183" t="s">
        <v>1193</v>
      </c>
      <c r="G792" s="184" t="s">
        <v>249</v>
      </c>
      <c r="H792" s="185">
        <v>495</v>
      </c>
      <c r="I792" s="257"/>
      <c r="J792" s="186">
        <f>ROUND(I792*H792,2)</f>
        <v>0</v>
      </c>
      <c r="K792" s="183" t="s">
        <v>239</v>
      </c>
      <c r="L792" s="37"/>
      <c r="M792" s="187" t="s">
        <v>1</v>
      </c>
      <c r="N792" s="188" t="s">
        <v>36</v>
      </c>
      <c r="O792" s="189">
        <v>6.9000000000000006E-2</v>
      </c>
      <c r="P792" s="189">
        <f>O792*H792</f>
        <v>34.155000000000001</v>
      </c>
      <c r="Q792" s="189">
        <v>0</v>
      </c>
      <c r="R792" s="189">
        <f>Q792*H792</f>
        <v>0</v>
      </c>
      <c r="S792" s="189">
        <v>2.4E-2</v>
      </c>
      <c r="T792" s="190">
        <f>S792*H792</f>
        <v>11.88</v>
      </c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R792" s="191" t="s">
        <v>181</v>
      </c>
      <c r="AT792" s="191" t="s">
        <v>142</v>
      </c>
      <c r="AU792" s="191" t="s">
        <v>81</v>
      </c>
      <c r="AY792" s="18" t="s">
        <v>141</v>
      </c>
      <c r="BE792" s="192">
        <f>IF(N792="základní",J792,0)</f>
        <v>0</v>
      </c>
      <c r="BF792" s="192">
        <f>IF(N792="snížená",J792,0)</f>
        <v>0</v>
      </c>
      <c r="BG792" s="192">
        <f>IF(N792="zákl. přenesená",J792,0)</f>
        <v>0</v>
      </c>
      <c r="BH792" s="192">
        <f>IF(N792="sníž. přenesená",J792,0)</f>
        <v>0</v>
      </c>
      <c r="BI792" s="192">
        <f>IF(N792="nulová",J792,0)</f>
        <v>0</v>
      </c>
      <c r="BJ792" s="18" t="s">
        <v>79</v>
      </c>
      <c r="BK792" s="192">
        <f>ROUND(I792*H792,2)</f>
        <v>0</v>
      </c>
      <c r="BL792" s="18" t="s">
        <v>181</v>
      </c>
      <c r="BM792" s="191" t="s">
        <v>1194</v>
      </c>
    </row>
    <row r="793" spans="1:65" s="13" customFormat="1">
      <c r="B793" s="193"/>
      <c r="C793" s="194"/>
      <c r="D793" s="195" t="s">
        <v>147</v>
      </c>
      <c r="E793" s="196" t="s">
        <v>1</v>
      </c>
      <c r="F793" s="197" t="s">
        <v>1195</v>
      </c>
      <c r="G793" s="194"/>
      <c r="H793" s="196" t="s">
        <v>1</v>
      </c>
      <c r="I793" s="194"/>
      <c r="J793" s="194"/>
      <c r="K793" s="194"/>
      <c r="L793" s="198"/>
      <c r="M793" s="199"/>
      <c r="N793" s="200"/>
      <c r="O793" s="200"/>
      <c r="P793" s="200"/>
      <c r="Q793" s="200"/>
      <c r="R793" s="200"/>
      <c r="S793" s="200"/>
      <c r="T793" s="201"/>
      <c r="AT793" s="202" t="s">
        <v>147</v>
      </c>
      <c r="AU793" s="202" t="s">
        <v>81</v>
      </c>
      <c r="AV793" s="13" t="s">
        <v>79</v>
      </c>
      <c r="AW793" s="13" t="s">
        <v>26</v>
      </c>
      <c r="AX793" s="13" t="s">
        <v>71</v>
      </c>
      <c r="AY793" s="202" t="s">
        <v>141</v>
      </c>
    </row>
    <row r="794" spans="1:65" s="14" customFormat="1">
      <c r="B794" s="203"/>
      <c r="C794" s="204"/>
      <c r="D794" s="195" t="s">
        <v>147</v>
      </c>
      <c r="E794" s="205" t="s">
        <v>1</v>
      </c>
      <c r="F794" s="206" t="s">
        <v>1196</v>
      </c>
      <c r="G794" s="204"/>
      <c r="H794" s="207">
        <v>495</v>
      </c>
      <c r="I794" s="204"/>
      <c r="J794" s="204"/>
      <c r="K794" s="204"/>
      <c r="L794" s="208"/>
      <c r="M794" s="209"/>
      <c r="N794" s="210"/>
      <c r="O794" s="210"/>
      <c r="P794" s="210"/>
      <c r="Q794" s="210"/>
      <c r="R794" s="210"/>
      <c r="S794" s="210"/>
      <c r="T794" s="211"/>
      <c r="AT794" s="212" t="s">
        <v>147</v>
      </c>
      <c r="AU794" s="212" t="s">
        <v>81</v>
      </c>
      <c r="AV794" s="14" t="s">
        <v>81</v>
      </c>
      <c r="AW794" s="14" t="s">
        <v>26</v>
      </c>
      <c r="AX794" s="14" t="s">
        <v>79</v>
      </c>
      <c r="AY794" s="212" t="s">
        <v>141</v>
      </c>
    </row>
    <row r="795" spans="1:65" s="2" customFormat="1" ht="21.75" customHeight="1">
      <c r="A795" s="32"/>
      <c r="B795" s="33"/>
      <c r="C795" s="181" t="s">
        <v>1197</v>
      </c>
      <c r="D795" s="181" t="s">
        <v>142</v>
      </c>
      <c r="E795" s="182" t="s">
        <v>1198</v>
      </c>
      <c r="F795" s="183" t="s">
        <v>1199</v>
      </c>
      <c r="G795" s="184" t="s">
        <v>249</v>
      </c>
      <c r="H795" s="185">
        <v>534.05999999999995</v>
      </c>
      <c r="I795" s="257"/>
      <c r="J795" s="186">
        <f>ROUND(I795*H795,2)</f>
        <v>0</v>
      </c>
      <c r="K795" s="183" t="s">
        <v>239</v>
      </c>
      <c r="L795" s="37"/>
      <c r="M795" s="187" t="s">
        <v>1</v>
      </c>
      <c r="N795" s="188" t="s">
        <v>36</v>
      </c>
      <c r="O795" s="189">
        <v>0.09</v>
      </c>
      <c r="P795" s="189">
        <f>O795*H795</f>
        <v>48.065399999999997</v>
      </c>
      <c r="Q795" s="189">
        <v>0</v>
      </c>
      <c r="R795" s="189">
        <f>Q795*H795</f>
        <v>0</v>
      </c>
      <c r="S795" s="189">
        <v>0</v>
      </c>
      <c r="T795" s="190">
        <f>S795*H795</f>
        <v>0</v>
      </c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R795" s="191" t="s">
        <v>181</v>
      </c>
      <c r="AT795" s="191" t="s">
        <v>142</v>
      </c>
      <c r="AU795" s="191" t="s">
        <v>81</v>
      </c>
      <c r="AY795" s="18" t="s">
        <v>141</v>
      </c>
      <c r="BE795" s="192">
        <f>IF(N795="základní",J795,0)</f>
        <v>0</v>
      </c>
      <c r="BF795" s="192">
        <f>IF(N795="snížená",J795,0)</f>
        <v>0</v>
      </c>
      <c r="BG795" s="192">
        <f>IF(N795="zákl. přenesená",J795,0)</f>
        <v>0</v>
      </c>
      <c r="BH795" s="192">
        <f>IF(N795="sníž. přenesená",J795,0)</f>
        <v>0</v>
      </c>
      <c r="BI795" s="192">
        <f>IF(N795="nulová",J795,0)</f>
        <v>0</v>
      </c>
      <c r="BJ795" s="18" t="s">
        <v>79</v>
      </c>
      <c r="BK795" s="192">
        <f>ROUND(I795*H795,2)</f>
        <v>0</v>
      </c>
      <c r="BL795" s="18" t="s">
        <v>181</v>
      </c>
      <c r="BM795" s="191" t="s">
        <v>1200</v>
      </c>
    </row>
    <row r="796" spans="1:65" s="13" customFormat="1">
      <c r="B796" s="193"/>
      <c r="C796" s="194"/>
      <c r="D796" s="195" t="s">
        <v>147</v>
      </c>
      <c r="E796" s="196" t="s">
        <v>1</v>
      </c>
      <c r="F796" s="197" t="s">
        <v>1201</v>
      </c>
      <c r="G796" s="194"/>
      <c r="H796" s="196" t="s">
        <v>1</v>
      </c>
      <c r="I796" s="194"/>
      <c r="J796" s="194"/>
      <c r="K796" s="194"/>
      <c r="L796" s="198"/>
      <c r="M796" s="199"/>
      <c r="N796" s="200"/>
      <c r="O796" s="200"/>
      <c r="P796" s="200"/>
      <c r="Q796" s="200"/>
      <c r="R796" s="200"/>
      <c r="S796" s="200"/>
      <c r="T796" s="201"/>
      <c r="AT796" s="202" t="s">
        <v>147</v>
      </c>
      <c r="AU796" s="202" t="s">
        <v>81</v>
      </c>
      <c r="AV796" s="13" t="s">
        <v>79</v>
      </c>
      <c r="AW796" s="13" t="s">
        <v>26</v>
      </c>
      <c r="AX796" s="13" t="s">
        <v>71</v>
      </c>
      <c r="AY796" s="202" t="s">
        <v>141</v>
      </c>
    </row>
    <row r="797" spans="1:65" s="14" customFormat="1">
      <c r="B797" s="203"/>
      <c r="C797" s="204"/>
      <c r="D797" s="195" t="s">
        <v>147</v>
      </c>
      <c r="E797" s="205" t="s">
        <v>1</v>
      </c>
      <c r="F797" s="206" t="s">
        <v>1096</v>
      </c>
      <c r="G797" s="204"/>
      <c r="H797" s="207">
        <v>534.05999999999995</v>
      </c>
      <c r="I797" s="204"/>
      <c r="J797" s="204"/>
      <c r="K797" s="204"/>
      <c r="L797" s="208"/>
      <c r="M797" s="209"/>
      <c r="N797" s="210"/>
      <c r="O797" s="210"/>
      <c r="P797" s="210"/>
      <c r="Q797" s="210"/>
      <c r="R797" s="210"/>
      <c r="S797" s="210"/>
      <c r="T797" s="211"/>
      <c r="AT797" s="212" t="s">
        <v>147</v>
      </c>
      <c r="AU797" s="212" t="s">
        <v>81</v>
      </c>
      <c r="AV797" s="14" t="s">
        <v>81</v>
      </c>
      <c r="AW797" s="14" t="s">
        <v>26</v>
      </c>
      <c r="AX797" s="14" t="s">
        <v>79</v>
      </c>
      <c r="AY797" s="212" t="s">
        <v>141</v>
      </c>
    </row>
    <row r="798" spans="1:65" s="2" customFormat="1" ht="21.75" customHeight="1">
      <c r="A798" s="32"/>
      <c r="B798" s="33"/>
      <c r="C798" s="229" t="s">
        <v>1202</v>
      </c>
      <c r="D798" s="229" t="s">
        <v>272</v>
      </c>
      <c r="E798" s="230" t="s">
        <v>1203</v>
      </c>
      <c r="F798" s="231" t="s">
        <v>1204</v>
      </c>
      <c r="G798" s="232" t="s">
        <v>249</v>
      </c>
      <c r="H798" s="233">
        <v>560.76300000000003</v>
      </c>
      <c r="I798" s="262"/>
      <c r="J798" s="234">
        <f>ROUND(I798*H798,2)</f>
        <v>0</v>
      </c>
      <c r="K798" s="231" t="s">
        <v>239</v>
      </c>
      <c r="L798" s="235"/>
      <c r="M798" s="236" t="s">
        <v>1</v>
      </c>
      <c r="N798" s="237" t="s">
        <v>36</v>
      </c>
      <c r="O798" s="189">
        <v>0</v>
      </c>
      <c r="P798" s="189">
        <f>O798*H798</f>
        <v>0</v>
      </c>
      <c r="Q798" s="189">
        <v>1.4E-3</v>
      </c>
      <c r="R798" s="189">
        <f>Q798*H798</f>
        <v>0.78506819999999999</v>
      </c>
      <c r="S798" s="189">
        <v>0</v>
      </c>
      <c r="T798" s="190">
        <f>S798*H798</f>
        <v>0</v>
      </c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R798" s="191" t="s">
        <v>454</v>
      </c>
      <c r="AT798" s="191" t="s">
        <v>272</v>
      </c>
      <c r="AU798" s="191" t="s">
        <v>81</v>
      </c>
      <c r="AY798" s="18" t="s">
        <v>141</v>
      </c>
      <c r="BE798" s="192">
        <f>IF(N798="základní",J798,0)</f>
        <v>0</v>
      </c>
      <c r="BF798" s="192">
        <f>IF(N798="snížená",J798,0)</f>
        <v>0</v>
      </c>
      <c r="BG798" s="192">
        <f>IF(N798="zákl. přenesená",J798,0)</f>
        <v>0</v>
      </c>
      <c r="BH798" s="192">
        <f>IF(N798="sníž. přenesená",J798,0)</f>
        <v>0</v>
      </c>
      <c r="BI798" s="192">
        <f>IF(N798="nulová",J798,0)</f>
        <v>0</v>
      </c>
      <c r="BJ798" s="18" t="s">
        <v>79</v>
      </c>
      <c r="BK798" s="192">
        <f>ROUND(I798*H798,2)</f>
        <v>0</v>
      </c>
      <c r="BL798" s="18" t="s">
        <v>181</v>
      </c>
      <c r="BM798" s="191" t="s">
        <v>1205</v>
      </c>
    </row>
    <row r="799" spans="1:65" s="14" customFormat="1">
      <c r="B799" s="203"/>
      <c r="C799" s="204"/>
      <c r="D799" s="195" t="s">
        <v>147</v>
      </c>
      <c r="E799" s="204"/>
      <c r="F799" s="206" t="s">
        <v>1206</v>
      </c>
      <c r="G799" s="204"/>
      <c r="H799" s="207">
        <v>560.76300000000003</v>
      </c>
      <c r="I799" s="204"/>
      <c r="J799" s="204"/>
      <c r="K799" s="204"/>
      <c r="L799" s="208"/>
      <c r="M799" s="209"/>
      <c r="N799" s="210"/>
      <c r="O799" s="210"/>
      <c r="P799" s="210"/>
      <c r="Q799" s="210"/>
      <c r="R799" s="210"/>
      <c r="S799" s="210"/>
      <c r="T799" s="211"/>
      <c r="AT799" s="212" t="s">
        <v>147</v>
      </c>
      <c r="AU799" s="212" t="s">
        <v>81</v>
      </c>
      <c r="AV799" s="14" t="s">
        <v>81</v>
      </c>
      <c r="AW799" s="14" t="s">
        <v>4</v>
      </c>
      <c r="AX799" s="14" t="s">
        <v>79</v>
      </c>
      <c r="AY799" s="212" t="s">
        <v>141</v>
      </c>
    </row>
    <row r="800" spans="1:65" s="2" customFormat="1" ht="21.75" customHeight="1">
      <c r="A800" s="32"/>
      <c r="B800" s="33"/>
      <c r="C800" s="181" t="s">
        <v>1207</v>
      </c>
      <c r="D800" s="181" t="s">
        <v>142</v>
      </c>
      <c r="E800" s="182" t="s">
        <v>1208</v>
      </c>
      <c r="F800" s="183" t="s">
        <v>1209</v>
      </c>
      <c r="G800" s="184" t="s">
        <v>249</v>
      </c>
      <c r="H800" s="185">
        <v>56</v>
      </c>
      <c r="I800" s="257"/>
      <c r="J800" s="186">
        <f>ROUND(I800*H800,2)</f>
        <v>0</v>
      </c>
      <c r="K800" s="183" t="s">
        <v>239</v>
      </c>
      <c r="L800" s="37"/>
      <c r="M800" s="187" t="s">
        <v>1</v>
      </c>
      <c r="N800" s="188" t="s">
        <v>36</v>
      </c>
      <c r="O800" s="189">
        <v>0.17</v>
      </c>
      <c r="P800" s="189">
        <f>O800*H800</f>
        <v>9.5200000000000014</v>
      </c>
      <c r="Q800" s="189">
        <v>0</v>
      </c>
      <c r="R800" s="189">
        <f>Q800*H800</f>
        <v>0</v>
      </c>
      <c r="S800" s="189">
        <v>0</v>
      </c>
      <c r="T800" s="190">
        <f>S800*H800</f>
        <v>0</v>
      </c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R800" s="191" t="s">
        <v>181</v>
      </c>
      <c r="AT800" s="191" t="s">
        <v>142</v>
      </c>
      <c r="AU800" s="191" t="s">
        <v>81</v>
      </c>
      <c r="AY800" s="18" t="s">
        <v>141</v>
      </c>
      <c r="BE800" s="192">
        <f>IF(N800="základní",J800,0)</f>
        <v>0</v>
      </c>
      <c r="BF800" s="192">
        <f>IF(N800="snížená",J800,0)</f>
        <v>0</v>
      </c>
      <c r="BG800" s="192">
        <f>IF(N800="zákl. přenesená",J800,0)</f>
        <v>0</v>
      </c>
      <c r="BH800" s="192">
        <f>IF(N800="sníž. přenesená",J800,0)</f>
        <v>0</v>
      </c>
      <c r="BI800" s="192">
        <f>IF(N800="nulová",J800,0)</f>
        <v>0</v>
      </c>
      <c r="BJ800" s="18" t="s">
        <v>79</v>
      </c>
      <c r="BK800" s="192">
        <f>ROUND(I800*H800,2)</f>
        <v>0</v>
      </c>
      <c r="BL800" s="18" t="s">
        <v>181</v>
      </c>
      <c r="BM800" s="191" t="s">
        <v>1210</v>
      </c>
    </row>
    <row r="801" spans="1:65" s="13" customFormat="1">
      <c r="B801" s="193"/>
      <c r="C801" s="194"/>
      <c r="D801" s="195" t="s">
        <v>147</v>
      </c>
      <c r="E801" s="196" t="s">
        <v>1</v>
      </c>
      <c r="F801" s="197" t="s">
        <v>1211</v>
      </c>
      <c r="G801" s="194"/>
      <c r="H801" s="196" t="s">
        <v>1</v>
      </c>
      <c r="I801" s="194"/>
      <c r="J801" s="194"/>
      <c r="K801" s="194"/>
      <c r="L801" s="198"/>
      <c r="M801" s="199"/>
      <c r="N801" s="200"/>
      <c r="O801" s="200"/>
      <c r="P801" s="200"/>
      <c r="Q801" s="200"/>
      <c r="R801" s="200"/>
      <c r="S801" s="200"/>
      <c r="T801" s="201"/>
      <c r="AT801" s="202" t="s">
        <v>147</v>
      </c>
      <c r="AU801" s="202" t="s">
        <v>81</v>
      </c>
      <c r="AV801" s="13" t="s">
        <v>79</v>
      </c>
      <c r="AW801" s="13" t="s">
        <v>26</v>
      </c>
      <c r="AX801" s="13" t="s">
        <v>71</v>
      </c>
      <c r="AY801" s="202" t="s">
        <v>141</v>
      </c>
    </row>
    <row r="802" spans="1:65" s="14" customFormat="1">
      <c r="B802" s="203"/>
      <c r="C802" s="204"/>
      <c r="D802" s="195" t="s">
        <v>147</v>
      </c>
      <c r="E802" s="205" t="s">
        <v>1</v>
      </c>
      <c r="F802" s="206" t="s">
        <v>1059</v>
      </c>
      <c r="G802" s="204"/>
      <c r="H802" s="207">
        <v>48</v>
      </c>
      <c r="I802" s="204"/>
      <c r="J802" s="204"/>
      <c r="K802" s="204"/>
      <c r="L802" s="208"/>
      <c r="M802" s="209"/>
      <c r="N802" s="210"/>
      <c r="O802" s="210"/>
      <c r="P802" s="210"/>
      <c r="Q802" s="210"/>
      <c r="R802" s="210"/>
      <c r="S802" s="210"/>
      <c r="T802" s="211"/>
      <c r="AT802" s="212" t="s">
        <v>147</v>
      </c>
      <c r="AU802" s="212" t="s">
        <v>81</v>
      </c>
      <c r="AV802" s="14" t="s">
        <v>81</v>
      </c>
      <c r="AW802" s="14" t="s">
        <v>26</v>
      </c>
      <c r="AX802" s="14" t="s">
        <v>71</v>
      </c>
      <c r="AY802" s="212" t="s">
        <v>141</v>
      </c>
    </row>
    <row r="803" spans="1:65" s="13" customFormat="1">
      <c r="B803" s="193"/>
      <c r="C803" s="194"/>
      <c r="D803" s="195" t="s">
        <v>147</v>
      </c>
      <c r="E803" s="196" t="s">
        <v>1</v>
      </c>
      <c r="F803" s="197" t="s">
        <v>1212</v>
      </c>
      <c r="G803" s="194"/>
      <c r="H803" s="196" t="s">
        <v>1</v>
      </c>
      <c r="I803" s="194"/>
      <c r="J803" s="194"/>
      <c r="K803" s="194"/>
      <c r="L803" s="198"/>
      <c r="M803" s="199"/>
      <c r="N803" s="200"/>
      <c r="O803" s="200"/>
      <c r="P803" s="200"/>
      <c r="Q803" s="200"/>
      <c r="R803" s="200"/>
      <c r="S803" s="200"/>
      <c r="T803" s="201"/>
      <c r="AT803" s="202" t="s">
        <v>147</v>
      </c>
      <c r="AU803" s="202" t="s">
        <v>81</v>
      </c>
      <c r="AV803" s="13" t="s">
        <v>79</v>
      </c>
      <c r="AW803" s="13" t="s">
        <v>26</v>
      </c>
      <c r="AX803" s="13" t="s">
        <v>71</v>
      </c>
      <c r="AY803" s="202" t="s">
        <v>141</v>
      </c>
    </row>
    <row r="804" spans="1:65" s="14" customFormat="1">
      <c r="B804" s="203"/>
      <c r="C804" s="204"/>
      <c r="D804" s="195" t="s">
        <v>147</v>
      </c>
      <c r="E804" s="205" t="s">
        <v>1</v>
      </c>
      <c r="F804" s="206" t="s">
        <v>159</v>
      </c>
      <c r="G804" s="204"/>
      <c r="H804" s="207">
        <v>8</v>
      </c>
      <c r="I804" s="204"/>
      <c r="J804" s="204"/>
      <c r="K804" s="204"/>
      <c r="L804" s="208"/>
      <c r="M804" s="209"/>
      <c r="N804" s="210"/>
      <c r="O804" s="210"/>
      <c r="P804" s="210"/>
      <c r="Q804" s="210"/>
      <c r="R804" s="210"/>
      <c r="S804" s="210"/>
      <c r="T804" s="211"/>
      <c r="AT804" s="212" t="s">
        <v>147</v>
      </c>
      <c r="AU804" s="212" t="s">
        <v>81</v>
      </c>
      <c r="AV804" s="14" t="s">
        <v>81</v>
      </c>
      <c r="AW804" s="14" t="s">
        <v>26</v>
      </c>
      <c r="AX804" s="14" t="s">
        <v>71</v>
      </c>
      <c r="AY804" s="212" t="s">
        <v>141</v>
      </c>
    </row>
    <row r="805" spans="1:65" s="15" customFormat="1">
      <c r="B805" s="219"/>
      <c r="C805" s="220"/>
      <c r="D805" s="195" t="s">
        <v>147</v>
      </c>
      <c r="E805" s="221" t="s">
        <v>1</v>
      </c>
      <c r="F805" s="222" t="s">
        <v>254</v>
      </c>
      <c r="G805" s="220"/>
      <c r="H805" s="223">
        <v>56</v>
      </c>
      <c r="I805" s="220"/>
      <c r="J805" s="220"/>
      <c r="K805" s="220"/>
      <c r="L805" s="224"/>
      <c r="M805" s="225"/>
      <c r="N805" s="226"/>
      <c r="O805" s="226"/>
      <c r="P805" s="226"/>
      <c r="Q805" s="226"/>
      <c r="R805" s="226"/>
      <c r="S805" s="226"/>
      <c r="T805" s="227"/>
      <c r="AT805" s="228" t="s">
        <v>147</v>
      </c>
      <c r="AU805" s="228" t="s">
        <v>81</v>
      </c>
      <c r="AV805" s="15" t="s">
        <v>146</v>
      </c>
      <c r="AW805" s="15" t="s">
        <v>26</v>
      </c>
      <c r="AX805" s="15" t="s">
        <v>79</v>
      </c>
      <c r="AY805" s="228" t="s">
        <v>141</v>
      </c>
    </row>
    <row r="806" spans="1:65" s="2" customFormat="1" ht="16.5" customHeight="1">
      <c r="A806" s="32"/>
      <c r="B806" s="33"/>
      <c r="C806" s="229" t="s">
        <v>1213</v>
      </c>
      <c r="D806" s="229" t="s">
        <v>272</v>
      </c>
      <c r="E806" s="230" t="s">
        <v>1214</v>
      </c>
      <c r="F806" s="231" t="s">
        <v>1215</v>
      </c>
      <c r="G806" s="232" t="s">
        <v>313</v>
      </c>
      <c r="H806" s="233">
        <v>11.528</v>
      </c>
      <c r="I806" s="262"/>
      <c r="J806" s="234">
        <f>ROUND(I806*H806,2)</f>
        <v>0</v>
      </c>
      <c r="K806" s="231" t="s">
        <v>239</v>
      </c>
      <c r="L806" s="235"/>
      <c r="M806" s="236" t="s">
        <v>1</v>
      </c>
      <c r="N806" s="237" t="s">
        <v>36</v>
      </c>
      <c r="O806" s="189">
        <v>0</v>
      </c>
      <c r="P806" s="189">
        <f>O806*H806</f>
        <v>0</v>
      </c>
      <c r="Q806" s="189">
        <v>0.02</v>
      </c>
      <c r="R806" s="189">
        <f>Q806*H806</f>
        <v>0.23056000000000001</v>
      </c>
      <c r="S806" s="189">
        <v>0</v>
      </c>
      <c r="T806" s="190">
        <f>S806*H806</f>
        <v>0</v>
      </c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R806" s="191" t="s">
        <v>454</v>
      </c>
      <c r="AT806" s="191" t="s">
        <v>272</v>
      </c>
      <c r="AU806" s="191" t="s">
        <v>81</v>
      </c>
      <c r="AY806" s="18" t="s">
        <v>141</v>
      </c>
      <c r="BE806" s="192">
        <f>IF(N806="základní",J806,0)</f>
        <v>0</v>
      </c>
      <c r="BF806" s="192">
        <f>IF(N806="snížená",J806,0)</f>
        <v>0</v>
      </c>
      <c r="BG806" s="192">
        <f>IF(N806="zákl. přenesená",J806,0)</f>
        <v>0</v>
      </c>
      <c r="BH806" s="192">
        <f>IF(N806="sníž. přenesená",J806,0)</f>
        <v>0</v>
      </c>
      <c r="BI806" s="192">
        <f>IF(N806="nulová",J806,0)</f>
        <v>0</v>
      </c>
      <c r="BJ806" s="18" t="s">
        <v>79</v>
      </c>
      <c r="BK806" s="192">
        <f>ROUND(I806*H806,2)</f>
        <v>0</v>
      </c>
      <c r="BL806" s="18" t="s">
        <v>181</v>
      </c>
      <c r="BM806" s="191" t="s">
        <v>1216</v>
      </c>
    </row>
    <row r="807" spans="1:65" s="14" customFormat="1">
      <c r="B807" s="203"/>
      <c r="C807" s="204"/>
      <c r="D807" s="195" t="s">
        <v>147</v>
      </c>
      <c r="E807" s="205" t="s">
        <v>1</v>
      </c>
      <c r="F807" s="206" t="s">
        <v>1217</v>
      </c>
      <c r="G807" s="204"/>
      <c r="H807" s="207">
        <v>11.087999999999999</v>
      </c>
      <c r="I807" s="204"/>
      <c r="J807" s="204"/>
      <c r="K807" s="204"/>
      <c r="L807" s="208"/>
      <c r="M807" s="209"/>
      <c r="N807" s="210"/>
      <c r="O807" s="210"/>
      <c r="P807" s="210"/>
      <c r="Q807" s="210"/>
      <c r="R807" s="210"/>
      <c r="S807" s="210"/>
      <c r="T807" s="211"/>
      <c r="AT807" s="212" t="s">
        <v>147</v>
      </c>
      <c r="AU807" s="212" t="s">
        <v>81</v>
      </c>
      <c r="AV807" s="14" t="s">
        <v>81</v>
      </c>
      <c r="AW807" s="14" t="s">
        <v>26</v>
      </c>
      <c r="AX807" s="14" t="s">
        <v>71</v>
      </c>
      <c r="AY807" s="212" t="s">
        <v>141</v>
      </c>
    </row>
    <row r="808" spans="1:65" s="14" customFormat="1">
      <c r="B808" s="203"/>
      <c r="C808" s="204"/>
      <c r="D808" s="195" t="s">
        <v>147</v>
      </c>
      <c r="E808" s="205" t="s">
        <v>1</v>
      </c>
      <c r="F808" s="206" t="s">
        <v>1218</v>
      </c>
      <c r="G808" s="204"/>
      <c r="H808" s="207">
        <v>0.44</v>
      </c>
      <c r="I808" s="204"/>
      <c r="J808" s="204"/>
      <c r="K808" s="204"/>
      <c r="L808" s="208"/>
      <c r="M808" s="209"/>
      <c r="N808" s="210"/>
      <c r="O808" s="210"/>
      <c r="P808" s="210"/>
      <c r="Q808" s="210"/>
      <c r="R808" s="210"/>
      <c r="S808" s="210"/>
      <c r="T808" s="211"/>
      <c r="AT808" s="212" t="s">
        <v>147</v>
      </c>
      <c r="AU808" s="212" t="s">
        <v>81</v>
      </c>
      <c r="AV808" s="14" t="s">
        <v>81</v>
      </c>
      <c r="AW808" s="14" t="s">
        <v>26</v>
      </c>
      <c r="AX808" s="14" t="s">
        <v>71</v>
      </c>
      <c r="AY808" s="212" t="s">
        <v>141</v>
      </c>
    </row>
    <row r="809" spans="1:65" s="15" customFormat="1">
      <c r="B809" s="219"/>
      <c r="C809" s="220"/>
      <c r="D809" s="195" t="s">
        <v>147</v>
      </c>
      <c r="E809" s="221" t="s">
        <v>1</v>
      </c>
      <c r="F809" s="222" t="s">
        <v>254</v>
      </c>
      <c r="G809" s="220"/>
      <c r="H809" s="223">
        <v>11.527999999999999</v>
      </c>
      <c r="I809" s="220"/>
      <c r="J809" s="220"/>
      <c r="K809" s="220"/>
      <c r="L809" s="224"/>
      <c r="M809" s="225"/>
      <c r="N809" s="226"/>
      <c r="O809" s="226"/>
      <c r="P809" s="226"/>
      <c r="Q809" s="226"/>
      <c r="R809" s="226"/>
      <c r="S809" s="226"/>
      <c r="T809" s="227"/>
      <c r="AT809" s="228" t="s">
        <v>147</v>
      </c>
      <c r="AU809" s="228" t="s">
        <v>81</v>
      </c>
      <c r="AV809" s="15" t="s">
        <v>146</v>
      </c>
      <c r="AW809" s="15" t="s">
        <v>26</v>
      </c>
      <c r="AX809" s="15" t="s">
        <v>79</v>
      </c>
      <c r="AY809" s="228" t="s">
        <v>141</v>
      </c>
    </row>
    <row r="810" spans="1:65" s="2" customFormat="1" ht="21.75" customHeight="1">
      <c r="A810" s="32"/>
      <c r="B810" s="33"/>
      <c r="C810" s="181" t="s">
        <v>1219</v>
      </c>
      <c r="D810" s="181" t="s">
        <v>142</v>
      </c>
      <c r="E810" s="182" t="s">
        <v>1208</v>
      </c>
      <c r="F810" s="183" t="s">
        <v>1209</v>
      </c>
      <c r="G810" s="184" t="s">
        <v>249</v>
      </c>
      <c r="H810" s="185">
        <v>451.84</v>
      </c>
      <c r="I810" s="257"/>
      <c r="J810" s="186">
        <f>ROUND(I810*H810,2)</f>
        <v>0</v>
      </c>
      <c r="K810" s="183" t="s">
        <v>239</v>
      </c>
      <c r="L810" s="37"/>
      <c r="M810" s="187" t="s">
        <v>1</v>
      </c>
      <c r="N810" s="188" t="s">
        <v>36</v>
      </c>
      <c r="O810" s="189">
        <v>0.17</v>
      </c>
      <c r="P810" s="189">
        <f>O810*H810</f>
        <v>76.812799999999996</v>
      </c>
      <c r="Q810" s="189">
        <v>0</v>
      </c>
      <c r="R810" s="189">
        <f>Q810*H810</f>
        <v>0</v>
      </c>
      <c r="S810" s="189">
        <v>0</v>
      </c>
      <c r="T810" s="190">
        <f>S810*H810</f>
        <v>0</v>
      </c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R810" s="191" t="s">
        <v>181</v>
      </c>
      <c r="AT810" s="191" t="s">
        <v>142</v>
      </c>
      <c r="AU810" s="191" t="s">
        <v>81</v>
      </c>
      <c r="AY810" s="18" t="s">
        <v>141</v>
      </c>
      <c r="BE810" s="192">
        <f>IF(N810="základní",J810,0)</f>
        <v>0</v>
      </c>
      <c r="BF810" s="192">
        <f>IF(N810="snížená",J810,0)</f>
        <v>0</v>
      </c>
      <c r="BG810" s="192">
        <f>IF(N810="zákl. přenesená",J810,0)</f>
        <v>0</v>
      </c>
      <c r="BH810" s="192">
        <f>IF(N810="sníž. přenesená",J810,0)</f>
        <v>0</v>
      </c>
      <c r="BI810" s="192">
        <f>IF(N810="nulová",J810,0)</f>
        <v>0</v>
      </c>
      <c r="BJ810" s="18" t="s">
        <v>79</v>
      </c>
      <c r="BK810" s="192">
        <f>ROUND(I810*H810,2)</f>
        <v>0</v>
      </c>
      <c r="BL810" s="18" t="s">
        <v>181</v>
      </c>
      <c r="BM810" s="191" t="s">
        <v>1220</v>
      </c>
    </row>
    <row r="811" spans="1:65" s="13" customFormat="1">
      <c r="B811" s="193"/>
      <c r="C811" s="194"/>
      <c r="D811" s="195" t="s">
        <v>147</v>
      </c>
      <c r="E811" s="196" t="s">
        <v>1</v>
      </c>
      <c r="F811" s="197" t="s">
        <v>1221</v>
      </c>
      <c r="G811" s="194"/>
      <c r="H811" s="196" t="s">
        <v>1</v>
      </c>
      <c r="I811" s="194"/>
      <c r="J811" s="194"/>
      <c r="K811" s="194"/>
      <c r="L811" s="198"/>
      <c r="M811" s="199"/>
      <c r="N811" s="200"/>
      <c r="O811" s="200"/>
      <c r="P811" s="200"/>
      <c r="Q811" s="200"/>
      <c r="R811" s="200"/>
      <c r="S811" s="200"/>
      <c r="T811" s="201"/>
      <c r="AT811" s="202" t="s">
        <v>147</v>
      </c>
      <c r="AU811" s="202" t="s">
        <v>81</v>
      </c>
      <c r="AV811" s="13" t="s">
        <v>79</v>
      </c>
      <c r="AW811" s="13" t="s">
        <v>26</v>
      </c>
      <c r="AX811" s="13" t="s">
        <v>71</v>
      </c>
      <c r="AY811" s="202" t="s">
        <v>141</v>
      </c>
    </row>
    <row r="812" spans="1:65" s="14" customFormat="1">
      <c r="B812" s="203"/>
      <c r="C812" s="204"/>
      <c r="D812" s="195" t="s">
        <v>147</v>
      </c>
      <c r="E812" s="205" t="s">
        <v>1</v>
      </c>
      <c r="F812" s="206" t="s">
        <v>1063</v>
      </c>
      <c r="G812" s="204"/>
      <c r="H812" s="207">
        <v>274.32</v>
      </c>
      <c r="I812" s="204"/>
      <c r="J812" s="204"/>
      <c r="K812" s="204"/>
      <c r="L812" s="208"/>
      <c r="M812" s="209"/>
      <c r="N812" s="210"/>
      <c r="O812" s="210"/>
      <c r="P812" s="210"/>
      <c r="Q812" s="210"/>
      <c r="R812" s="210"/>
      <c r="S812" s="210"/>
      <c r="T812" s="211"/>
      <c r="AT812" s="212" t="s">
        <v>147</v>
      </c>
      <c r="AU812" s="212" t="s">
        <v>81</v>
      </c>
      <c r="AV812" s="14" t="s">
        <v>81</v>
      </c>
      <c r="AW812" s="14" t="s">
        <v>26</v>
      </c>
      <c r="AX812" s="14" t="s">
        <v>71</v>
      </c>
      <c r="AY812" s="212" t="s">
        <v>141</v>
      </c>
    </row>
    <row r="813" spans="1:65" s="14" customFormat="1">
      <c r="B813" s="203"/>
      <c r="C813" s="204"/>
      <c r="D813" s="195" t="s">
        <v>147</v>
      </c>
      <c r="E813" s="205" t="s">
        <v>1</v>
      </c>
      <c r="F813" s="206" t="s">
        <v>1064</v>
      </c>
      <c r="G813" s="204"/>
      <c r="H813" s="207">
        <v>152.52000000000001</v>
      </c>
      <c r="I813" s="204"/>
      <c r="J813" s="204"/>
      <c r="K813" s="204"/>
      <c r="L813" s="208"/>
      <c r="M813" s="209"/>
      <c r="N813" s="210"/>
      <c r="O813" s="210"/>
      <c r="P813" s="210"/>
      <c r="Q813" s="210"/>
      <c r="R813" s="210"/>
      <c r="S813" s="210"/>
      <c r="T813" s="211"/>
      <c r="AT813" s="212" t="s">
        <v>147</v>
      </c>
      <c r="AU813" s="212" t="s">
        <v>81</v>
      </c>
      <c r="AV813" s="14" t="s">
        <v>81</v>
      </c>
      <c r="AW813" s="14" t="s">
        <v>26</v>
      </c>
      <c r="AX813" s="14" t="s">
        <v>71</v>
      </c>
      <c r="AY813" s="212" t="s">
        <v>141</v>
      </c>
    </row>
    <row r="814" spans="1:65" s="16" customFormat="1">
      <c r="B814" s="241"/>
      <c r="C814" s="242"/>
      <c r="D814" s="195" t="s">
        <v>147</v>
      </c>
      <c r="E814" s="243" t="s">
        <v>1</v>
      </c>
      <c r="F814" s="244" t="s">
        <v>629</v>
      </c>
      <c r="G814" s="242"/>
      <c r="H814" s="245">
        <v>426.84000000000003</v>
      </c>
      <c r="I814" s="242"/>
      <c r="J814" s="242"/>
      <c r="K814" s="242"/>
      <c r="L814" s="246"/>
      <c r="M814" s="247"/>
      <c r="N814" s="248"/>
      <c r="O814" s="248"/>
      <c r="P814" s="248"/>
      <c r="Q814" s="248"/>
      <c r="R814" s="248"/>
      <c r="S814" s="248"/>
      <c r="T814" s="249"/>
      <c r="AT814" s="250" t="s">
        <v>147</v>
      </c>
      <c r="AU814" s="250" t="s">
        <v>81</v>
      </c>
      <c r="AV814" s="16" t="s">
        <v>153</v>
      </c>
      <c r="AW814" s="16" t="s">
        <v>26</v>
      </c>
      <c r="AX814" s="16" t="s">
        <v>71</v>
      </c>
      <c r="AY814" s="250" t="s">
        <v>141</v>
      </c>
    </row>
    <row r="815" spans="1:65" s="13" customFormat="1">
      <c r="B815" s="193"/>
      <c r="C815" s="194"/>
      <c r="D815" s="195" t="s">
        <v>147</v>
      </c>
      <c r="E815" s="196" t="s">
        <v>1</v>
      </c>
      <c r="F815" s="197" t="s">
        <v>1222</v>
      </c>
      <c r="G815" s="194"/>
      <c r="H815" s="196" t="s">
        <v>1</v>
      </c>
      <c r="I815" s="194"/>
      <c r="J815" s="194"/>
      <c r="K815" s="194"/>
      <c r="L815" s="198"/>
      <c r="M815" s="199"/>
      <c r="N815" s="200"/>
      <c r="O815" s="200"/>
      <c r="P815" s="200"/>
      <c r="Q815" s="200"/>
      <c r="R815" s="200"/>
      <c r="S815" s="200"/>
      <c r="T815" s="201"/>
      <c r="AT815" s="202" t="s">
        <v>147</v>
      </c>
      <c r="AU815" s="202" t="s">
        <v>81</v>
      </c>
      <c r="AV815" s="13" t="s">
        <v>79</v>
      </c>
      <c r="AW815" s="13" t="s">
        <v>26</v>
      </c>
      <c r="AX815" s="13" t="s">
        <v>71</v>
      </c>
      <c r="AY815" s="202" t="s">
        <v>141</v>
      </c>
    </row>
    <row r="816" spans="1:65" s="14" customFormat="1">
      <c r="B816" s="203"/>
      <c r="C816" s="204"/>
      <c r="D816" s="195" t="s">
        <v>147</v>
      </c>
      <c r="E816" s="205" t="s">
        <v>1</v>
      </c>
      <c r="F816" s="206" t="s">
        <v>408</v>
      </c>
      <c r="G816" s="204"/>
      <c r="H816" s="207">
        <v>25</v>
      </c>
      <c r="I816" s="204"/>
      <c r="J816" s="204"/>
      <c r="K816" s="204"/>
      <c r="L816" s="208"/>
      <c r="M816" s="209"/>
      <c r="N816" s="210"/>
      <c r="O816" s="210"/>
      <c r="P816" s="210"/>
      <c r="Q816" s="210"/>
      <c r="R816" s="210"/>
      <c r="S816" s="210"/>
      <c r="T816" s="211"/>
      <c r="AT816" s="212" t="s">
        <v>147</v>
      </c>
      <c r="AU816" s="212" t="s">
        <v>81</v>
      </c>
      <c r="AV816" s="14" t="s">
        <v>81</v>
      </c>
      <c r="AW816" s="14" t="s">
        <v>26</v>
      </c>
      <c r="AX816" s="14" t="s">
        <v>71</v>
      </c>
      <c r="AY816" s="212" t="s">
        <v>141</v>
      </c>
    </row>
    <row r="817" spans="1:65" s="16" customFormat="1">
      <c r="B817" s="241"/>
      <c r="C817" s="242"/>
      <c r="D817" s="195" t="s">
        <v>147</v>
      </c>
      <c r="E817" s="243" t="s">
        <v>1</v>
      </c>
      <c r="F817" s="244" t="s">
        <v>629</v>
      </c>
      <c r="G817" s="242"/>
      <c r="H817" s="245">
        <v>25</v>
      </c>
      <c r="I817" s="242"/>
      <c r="J817" s="242"/>
      <c r="K817" s="242"/>
      <c r="L817" s="246"/>
      <c r="M817" s="247"/>
      <c r="N817" s="248"/>
      <c r="O817" s="248"/>
      <c r="P817" s="248"/>
      <c r="Q817" s="248"/>
      <c r="R817" s="248"/>
      <c r="S817" s="248"/>
      <c r="T817" s="249"/>
      <c r="AT817" s="250" t="s">
        <v>147</v>
      </c>
      <c r="AU817" s="250" t="s">
        <v>81</v>
      </c>
      <c r="AV817" s="16" t="s">
        <v>153</v>
      </c>
      <c r="AW817" s="16" t="s">
        <v>26</v>
      </c>
      <c r="AX817" s="16" t="s">
        <v>71</v>
      </c>
      <c r="AY817" s="250" t="s">
        <v>141</v>
      </c>
    </row>
    <row r="818" spans="1:65" s="15" customFormat="1">
      <c r="B818" s="219"/>
      <c r="C818" s="220"/>
      <c r="D818" s="195" t="s">
        <v>147</v>
      </c>
      <c r="E818" s="221" t="s">
        <v>1</v>
      </c>
      <c r="F818" s="222" t="s">
        <v>254</v>
      </c>
      <c r="G818" s="220"/>
      <c r="H818" s="223">
        <v>451.84000000000003</v>
      </c>
      <c r="I818" s="220"/>
      <c r="J818" s="220"/>
      <c r="K818" s="220"/>
      <c r="L818" s="224"/>
      <c r="M818" s="225"/>
      <c r="N818" s="226"/>
      <c r="O818" s="226"/>
      <c r="P818" s="226"/>
      <c r="Q818" s="226"/>
      <c r="R818" s="226"/>
      <c r="S818" s="226"/>
      <c r="T818" s="227"/>
      <c r="AT818" s="228" t="s">
        <v>147</v>
      </c>
      <c r="AU818" s="228" t="s">
        <v>81</v>
      </c>
      <c r="AV818" s="15" t="s">
        <v>146</v>
      </c>
      <c r="AW818" s="15" t="s">
        <v>26</v>
      </c>
      <c r="AX818" s="15" t="s">
        <v>79</v>
      </c>
      <c r="AY818" s="228" t="s">
        <v>141</v>
      </c>
    </row>
    <row r="819" spans="1:65" s="2" customFormat="1" ht="21.75" customHeight="1">
      <c r="A819" s="32"/>
      <c r="B819" s="33"/>
      <c r="C819" s="229" t="s">
        <v>1223</v>
      </c>
      <c r="D819" s="229" t="s">
        <v>272</v>
      </c>
      <c r="E819" s="230" t="s">
        <v>1224</v>
      </c>
      <c r="F819" s="231" t="s">
        <v>1225</v>
      </c>
      <c r="G819" s="232" t="s">
        <v>249</v>
      </c>
      <c r="H819" s="233">
        <v>474.43200000000002</v>
      </c>
      <c r="I819" s="262"/>
      <c r="J819" s="234">
        <f>ROUND(I819*H819,2)</f>
        <v>0</v>
      </c>
      <c r="K819" s="231" t="s">
        <v>239</v>
      </c>
      <c r="L819" s="235"/>
      <c r="M819" s="236" t="s">
        <v>1</v>
      </c>
      <c r="N819" s="237" t="s">
        <v>36</v>
      </c>
      <c r="O819" s="189">
        <v>0</v>
      </c>
      <c r="P819" s="189">
        <f>O819*H819</f>
        <v>0</v>
      </c>
      <c r="Q819" s="189">
        <v>2.5000000000000001E-3</v>
      </c>
      <c r="R819" s="189">
        <f>Q819*H819</f>
        <v>1.18608</v>
      </c>
      <c r="S819" s="189">
        <v>0</v>
      </c>
      <c r="T819" s="190">
        <f>S819*H819</f>
        <v>0</v>
      </c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R819" s="191" t="s">
        <v>454</v>
      </c>
      <c r="AT819" s="191" t="s">
        <v>272</v>
      </c>
      <c r="AU819" s="191" t="s">
        <v>81</v>
      </c>
      <c r="AY819" s="18" t="s">
        <v>141</v>
      </c>
      <c r="BE819" s="192">
        <f>IF(N819="základní",J819,0)</f>
        <v>0</v>
      </c>
      <c r="BF819" s="192">
        <f>IF(N819="snížená",J819,0)</f>
        <v>0</v>
      </c>
      <c r="BG819" s="192">
        <f>IF(N819="zákl. přenesená",J819,0)</f>
        <v>0</v>
      </c>
      <c r="BH819" s="192">
        <f>IF(N819="sníž. přenesená",J819,0)</f>
        <v>0</v>
      </c>
      <c r="BI819" s="192">
        <f>IF(N819="nulová",J819,0)</f>
        <v>0</v>
      </c>
      <c r="BJ819" s="18" t="s">
        <v>79</v>
      </c>
      <c r="BK819" s="192">
        <f>ROUND(I819*H819,2)</f>
        <v>0</v>
      </c>
      <c r="BL819" s="18" t="s">
        <v>181</v>
      </c>
      <c r="BM819" s="191" t="s">
        <v>1226</v>
      </c>
    </row>
    <row r="820" spans="1:65" s="14" customFormat="1">
      <c r="B820" s="203"/>
      <c r="C820" s="204"/>
      <c r="D820" s="195" t="s">
        <v>147</v>
      </c>
      <c r="E820" s="204"/>
      <c r="F820" s="206" t="s">
        <v>1227</v>
      </c>
      <c r="G820" s="204"/>
      <c r="H820" s="207">
        <v>474.43200000000002</v>
      </c>
      <c r="I820" s="204"/>
      <c r="J820" s="204"/>
      <c r="K820" s="204"/>
      <c r="L820" s="208"/>
      <c r="M820" s="209"/>
      <c r="N820" s="210"/>
      <c r="O820" s="210"/>
      <c r="P820" s="210"/>
      <c r="Q820" s="210"/>
      <c r="R820" s="210"/>
      <c r="S820" s="210"/>
      <c r="T820" s="211"/>
      <c r="AT820" s="212" t="s">
        <v>147</v>
      </c>
      <c r="AU820" s="212" t="s">
        <v>81</v>
      </c>
      <c r="AV820" s="14" t="s">
        <v>81</v>
      </c>
      <c r="AW820" s="14" t="s">
        <v>4</v>
      </c>
      <c r="AX820" s="14" t="s">
        <v>79</v>
      </c>
      <c r="AY820" s="212" t="s">
        <v>141</v>
      </c>
    </row>
    <row r="821" spans="1:65" s="2" customFormat="1" ht="21.75" customHeight="1">
      <c r="A821" s="32"/>
      <c r="B821" s="33"/>
      <c r="C821" s="229" t="s">
        <v>1228</v>
      </c>
      <c r="D821" s="229" t="s">
        <v>272</v>
      </c>
      <c r="E821" s="230" t="s">
        <v>1229</v>
      </c>
      <c r="F821" s="231" t="s">
        <v>1230</v>
      </c>
      <c r="G821" s="232" t="s">
        <v>249</v>
      </c>
      <c r="H821" s="233">
        <v>448.18200000000002</v>
      </c>
      <c r="I821" s="262"/>
      <c r="J821" s="234">
        <f>ROUND(I821*H821,2)</f>
        <v>0</v>
      </c>
      <c r="K821" s="231" t="s">
        <v>239</v>
      </c>
      <c r="L821" s="235"/>
      <c r="M821" s="236" t="s">
        <v>1</v>
      </c>
      <c r="N821" s="237" t="s">
        <v>36</v>
      </c>
      <c r="O821" s="189">
        <v>0</v>
      </c>
      <c r="P821" s="189">
        <f>O821*H821</f>
        <v>0</v>
      </c>
      <c r="Q821" s="189">
        <v>3.0000000000000001E-3</v>
      </c>
      <c r="R821" s="189">
        <f>Q821*H821</f>
        <v>1.344546</v>
      </c>
      <c r="S821" s="189">
        <v>0</v>
      </c>
      <c r="T821" s="190">
        <f>S821*H821</f>
        <v>0</v>
      </c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R821" s="191" t="s">
        <v>454</v>
      </c>
      <c r="AT821" s="191" t="s">
        <v>272</v>
      </c>
      <c r="AU821" s="191" t="s">
        <v>81</v>
      </c>
      <c r="AY821" s="18" t="s">
        <v>141</v>
      </c>
      <c r="BE821" s="192">
        <f>IF(N821="základní",J821,0)</f>
        <v>0</v>
      </c>
      <c r="BF821" s="192">
        <f>IF(N821="snížená",J821,0)</f>
        <v>0</v>
      </c>
      <c r="BG821" s="192">
        <f>IF(N821="zákl. přenesená",J821,0)</f>
        <v>0</v>
      </c>
      <c r="BH821" s="192">
        <f>IF(N821="sníž. přenesená",J821,0)</f>
        <v>0</v>
      </c>
      <c r="BI821" s="192">
        <f>IF(N821="nulová",J821,0)</f>
        <v>0</v>
      </c>
      <c r="BJ821" s="18" t="s">
        <v>79</v>
      </c>
      <c r="BK821" s="192">
        <f>ROUND(I821*H821,2)</f>
        <v>0</v>
      </c>
      <c r="BL821" s="18" t="s">
        <v>181</v>
      </c>
      <c r="BM821" s="191" t="s">
        <v>1231</v>
      </c>
    </row>
    <row r="822" spans="1:65" s="14" customFormat="1">
      <c r="B822" s="203"/>
      <c r="C822" s="204"/>
      <c r="D822" s="195" t="s">
        <v>147</v>
      </c>
      <c r="E822" s="204"/>
      <c r="F822" s="206" t="s">
        <v>1232</v>
      </c>
      <c r="G822" s="204"/>
      <c r="H822" s="207">
        <v>448.18200000000002</v>
      </c>
      <c r="I822" s="204"/>
      <c r="J822" s="204"/>
      <c r="K822" s="204"/>
      <c r="L822" s="208"/>
      <c r="M822" s="209"/>
      <c r="N822" s="210"/>
      <c r="O822" s="210"/>
      <c r="P822" s="210"/>
      <c r="Q822" s="210"/>
      <c r="R822" s="210"/>
      <c r="S822" s="210"/>
      <c r="T822" s="211"/>
      <c r="AT822" s="212" t="s">
        <v>147</v>
      </c>
      <c r="AU822" s="212" t="s">
        <v>81</v>
      </c>
      <c r="AV822" s="14" t="s">
        <v>81</v>
      </c>
      <c r="AW822" s="14" t="s">
        <v>4</v>
      </c>
      <c r="AX822" s="14" t="s">
        <v>79</v>
      </c>
      <c r="AY822" s="212" t="s">
        <v>141</v>
      </c>
    </row>
    <row r="823" spans="1:65" s="2" customFormat="1" ht="21.75" customHeight="1">
      <c r="A823" s="32"/>
      <c r="B823" s="33"/>
      <c r="C823" s="229" t="s">
        <v>1233</v>
      </c>
      <c r="D823" s="229" t="s">
        <v>272</v>
      </c>
      <c r="E823" s="230" t="s">
        <v>1234</v>
      </c>
      <c r="F823" s="231" t="s">
        <v>1235</v>
      </c>
      <c r="G823" s="232" t="s">
        <v>249</v>
      </c>
      <c r="H823" s="233">
        <v>26.25</v>
      </c>
      <c r="I823" s="262"/>
      <c r="J823" s="234">
        <f>ROUND(I823*H823,2)</f>
        <v>0</v>
      </c>
      <c r="K823" s="231" t="s">
        <v>239</v>
      </c>
      <c r="L823" s="235"/>
      <c r="M823" s="236" t="s">
        <v>1</v>
      </c>
      <c r="N823" s="237" t="s">
        <v>36</v>
      </c>
      <c r="O823" s="189">
        <v>0</v>
      </c>
      <c r="P823" s="189">
        <f>O823*H823</f>
        <v>0</v>
      </c>
      <c r="Q823" s="189">
        <v>4.0000000000000001E-3</v>
      </c>
      <c r="R823" s="189">
        <f>Q823*H823</f>
        <v>0.105</v>
      </c>
      <c r="S823" s="189">
        <v>0</v>
      </c>
      <c r="T823" s="190">
        <f>S823*H823</f>
        <v>0</v>
      </c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R823" s="191" t="s">
        <v>454</v>
      </c>
      <c r="AT823" s="191" t="s">
        <v>272</v>
      </c>
      <c r="AU823" s="191" t="s">
        <v>81</v>
      </c>
      <c r="AY823" s="18" t="s">
        <v>141</v>
      </c>
      <c r="BE823" s="192">
        <f>IF(N823="základní",J823,0)</f>
        <v>0</v>
      </c>
      <c r="BF823" s="192">
        <f>IF(N823="snížená",J823,0)</f>
        <v>0</v>
      </c>
      <c r="BG823" s="192">
        <f>IF(N823="zákl. přenesená",J823,0)</f>
        <v>0</v>
      </c>
      <c r="BH823" s="192">
        <f>IF(N823="sníž. přenesená",J823,0)</f>
        <v>0</v>
      </c>
      <c r="BI823" s="192">
        <f>IF(N823="nulová",J823,0)</f>
        <v>0</v>
      </c>
      <c r="BJ823" s="18" t="s">
        <v>79</v>
      </c>
      <c r="BK823" s="192">
        <f>ROUND(I823*H823,2)</f>
        <v>0</v>
      </c>
      <c r="BL823" s="18" t="s">
        <v>181</v>
      </c>
      <c r="BM823" s="191" t="s">
        <v>1236</v>
      </c>
    </row>
    <row r="824" spans="1:65" s="14" customFormat="1">
      <c r="B824" s="203"/>
      <c r="C824" s="204"/>
      <c r="D824" s="195" t="s">
        <v>147</v>
      </c>
      <c r="E824" s="204"/>
      <c r="F824" s="206" t="s">
        <v>1237</v>
      </c>
      <c r="G824" s="204"/>
      <c r="H824" s="207">
        <v>26.25</v>
      </c>
      <c r="I824" s="204"/>
      <c r="J824" s="204"/>
      <c r="K824" s="204"/>
      <c r="L824" s="208"/>
      <c r="M824" s="209"/>
      <c r="N824" s="210"/>
      <c r="O824" s="210"/>
      <c r="P824" s="210"/>
      <c r="Q824" s="210"/>
      <c r="R824" s="210"/>
      <c r="S824" s="210"/>
      <c r="T824" s="211"/>
      <c r="AT824" s="212" t="s">
        <v>147</v>
      </c>
      <c r="AU824" s="212" t="s">
        <v>81</v>
      </c>
      <c r="AV824" s="14" t="s">
        <v>81</v>
      </c>
      <c r="AW824" s="14" t="s">
        <v>4</v>
      </c>
      <c r="AX824" s="14" t="s">
        <v>79</v>
      </c>
      <c r="AY824" s="212" t="s">
        <v>141</v>
      </c>
    </row>
    <row r="825" spans="1:65" s="2" customFormat="1" ht="16.5" customHeight="1">
      <c r="A825" s="32"/>
      <c r="B825" s="33"/>
      <c r="C825" s="181" t="s">
        <v>1238</v>
      </c>
      <c r="D825" s="181" t="s">
        <v>142</v>
      </c>
      <c r="E825" s="182" t="s">
        <v>1239</v>
      </c>
      <c r="F825" s="183" t="s">
        <v>1240</v>
      </c>
      <c r="G825" s="184" t="s">
        <v>249</v>
      </c>
      <c r="H825" s="185">
        <v>690.45899999999995</v>
      </c>
      <c r="I825" s="257"/>
      <c r="J825" s="186">
        <f>ROUND(I825*H825,2)</f>
        <v>0</v>
      </c>
      <c r="K825" s="183" t="s">
        <v>1</v>
      </c>
      <c r="L825" s="37"/>
      <c r="M825" s="187" t="s">
        <v>1</v>
      </c>
      <c r="N825" s="188" t="s">
        <v>36</v>
      </c>
      <c r="O825" s="189">
        <v>0</v>
      </c>
      <c r="P825" s="189">
        <f>O825*H825</f>
        <v>0</v>
      </c>
      <c r="Q825" s="189">
        <v>0</v>
      </c>
      <c r="R825" s="189">
        <f>Q825*H825</f>
        <v>0</v>
      </c>
      <c r="S825" s="189">
        <v>0</v>
      </c>
      <c r="T825" s="190">
        <f>S825*H825</f>
        <v>0</v>
      </c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R825" s="191" t="s">
        <v>181</v>
      </c>
      <c r="AT825" s="191" t="s">
        <v>142</v>
      </c>
      <c r="AU825" s="191" t="s">
        <v>81</v>
      </c>
      <c r="AY825" s="18" t="s">
        <v>141</v>
      </c>
      <c r="BE825" s="192">
        <f>IF(N825="základní",J825,0)</f>
        <v>0</v>
      </c>
      <c r="BF825" s="192">
        <f>IF(N825="snížená",J825,0)</f>
        <v>0</v>
      </c>
      <c r="BG825" s="192">
        <f>IF(N825="zákl. přenesená",J825,0)</f>
        <v>0</v>
      </c>
      <c r="BH825" s="192">
        <f>IF(N825="sníž. přenesená",J825,0)</f>
        <v>0</v>
      </c>
      <c r="BI825" s="192">
        <f>IF(N825="nulová",J825,0)</f>
        <v>0</v>
      </c>
      <c r="BJ825" s="18" t="s">
        <v>79</v>
      </c>
      <c r="BK825" s="192">
        <f>ROUND(I825*H825,2)</f>
        <v>0</v>
      </c>
      <c r="BL825" s="18" t="s">
        <v>181</v>
      </c>
      <c r="BM825" s="191" t="s">
        <v>1241</v>
      </c>
    </row>
    <row r="826" spans="1:65" s="13" customFormat="1">
      <c r="B826" s="193"/>
      <c r="C826" s="194"/>
      <c r="D826" s="195" t="s">
        <v>147</v>
      </c>
      <c r="E826" s="196" t="s">
        <v>1</v>
      </c>
      <c r="F826" s="197" t="s">
        <v>770</v>
      </c>
      <c r="G826" s="194"/>
      <c r="H826" s="196" t="s">
        <v>1</v>
      </c>
      <c r="I826" s="265"/>
      <c r="J826" s="194"/>
      <c r="K826" s="194"/>
      <c r="L826" s="198"/>
      <c r="M826" s="199"/>
      <c r="N826" s="200"/>
      <c r="O826" s="200"/>
      <c r="P826" s="200"/>
      <c r="Q826" s="200"/>
      <c r="R826" s="200"/>
      <c r="S826" s="200"/>
      <c r="T826" s="201"/>
      <c r="AT826" s="202" t="s">
        <v>147</v>
      </c>
      <c r="AU826" s="202" t="s">
        <v>81</v>
      </c>
      <c r="AV826" s="13" t="s">
        <v>79</v>
      </c>
      <c r="AW826" s="13" t="s">
        <v>26</v>
      </c>
      <c r="AX826" s="13" t="s">
        <v>71</v>
      </c>
      <c r="AY826" s="202" t="s">
        <v>141</v>
      </c>
    </row>
    <row r="827" spans="1:65" s="14" customFormat="1">
      <c r="B827" s="203"/>
      <c r="C827" s="204"/>
      <c r="D827" s="195" t="s">
        <v>147</v>
      </c>
      <c r="E827" s="205" t="s">
        <v>1</v>
      </c>
      <c r="F827" s="206" t="s">
        <v>536</v>
      </c>
      <c r="G827" s="204"/>
      <c r="H827" s="207">
        <v>48</v>
      </c>
      <c r="I827" s="204"/>
      <c r="J827" s="204"/>
      <c r="K827" s="204"/>
      <c r="L827" s="208"/>
      <c r="M827" s="209"/>
      <c r="N827" s="210"/>
      <c r="O827" s="210"/>
      <c r="P827" s="210"/>
      <c r="Q827" s="210"/>
      <c r="R827" s="210"/>
      <c r="S827" s="210"/>
      <c r="T827" s="211"/>
      <c r="AT827" s="212" t="s">
        <v>147</v>
      </c>
      <c r="AU827" s="212" t="s">
        <v>81</v>
      </c>
      <c r="AV827" s="14" t="s">
        <v>81</v>
      </c>
      <c r="AW827" s="14" t="s">
        <v>26</v>
      </c>
      <c r="AX827" s="14" t="s">
        <v>71</v>
      </c>
      <c r="AY827" s="212" t="s">
        <v>141</v>
      </c>
    </row>
    <row r="828" spans="1:65" s="13" customFormat="1">
      <c r="B828" s="193"/>
      <c r="C828" s="194"/>
      <c r="D828" s="195" t="s">
        <v>147</v>
      </c>
      <c r="E828" s="196" t="s">
        <v>1</v>
      </c>
      <c r="F828" s="197" t="s">
        <v>802</v>
      </c>
      <c r="G828" s="194"/>
      <c r="H828" s="196" t="s">
        <v>1</v>
      </c>
      <c r="I828" s="194"/>
      <c r="J828" s="194"/>
      <c r="K828" s="194"/>
      <c r="L828" s="198"/>
      <c r="M828" s="199"/>
      <c r="N828" s="200"/>
      <c r="O828" s="200"/>
      <c r="P828" s="200"/>
      <c r="Q828" s="200"/>
      <c r="R828" s="200"/>
      <c r="S828" s="200"/>
      <c r="T828" s="201"/>
      <c r="AT828" s="202" t="s">
        <v>147</v>
      </c>
      <c r="AU828" s="202" t="s">
        <v>81</v>
      </c>
      <c r="AV828" s="13" t="s">
        <v>79</v>
      </c>
      <c r="AW828" s="13" t="s">
        <v>26</v>
      </c>
      <c r="AX828" s="13" t="s">
        <v>71</v>
      </c>
      <c r="AY828" s="202" t="s">
        <v>141</v>
      </c>
    </row>
    <row r="829" spans="1:65" s="14" customFormat="1">
      <c r="B829" s="203"/>
      <c r="C829" s="204"/>
      <c r="D829" s="195" t="s">
        <v>147</v>
      </c>
      <c r="E829" s="205" t="s">
        <v>1</v>
      </c>
      <c r="F829" s="206" t="s">
        <v>1061</v>
      </c>
      <c r="G829" s="204"/>
      <c r="H829" s="207">
        <v>8.5</v>
      </c>
      <c r="I829" s="204"/>
      <c r="J829" s="204"/>
      <c r="K829" s="204"/>
      <c r="L829" s="208"/>
      <c r="M829" s="209"/>
      <c r="N829" s="210"/>
      <c r="O829" s="210"/>
      <c r="P829" s="210"/>
      <c r="Q829" s="210"/>
      <c r="R829" s="210"/>
      <c r="S829" s="210"/>
      <c r="T829" s="211"/>
      <c r="AT829" s="212" t="s">
        <v>147</v>
      </c>
      <c r="AU829" s="212" t="s">
        <v>81</v>
      </c>
      <c r="AV829" s="14" t="s">
        <v>81</v>
      </c>
      <c r="AW829" s="14" t="s">
        <v>26</v>
      </c>
      <c r="AX829" s="14" t="s">
        <v>71</v>
      </c>
      <c r="AY829" s="212" t="s">
        <v>141</v>
      </c>
    </row>
    <row r="830" spans="1:65" s="13" customFormat="1">
      <c r="B830" s="193"/>
      <c r="C830" s="194"/>
      <c r="D830" s="195" t="s">
        <v>147</v>
      </c>
      <c r="E830" s="196" t="s">
        <v>1</v>
      </c>
      <c r="F830" s="197" t="s">
        <v>1095</v>
      </c>
      <c r="G830" s="194"/>
      <c r="H830" s="196" t="s">
        <v>1</v>
      </c>
      <c r="I830" s="194"/>
      <c r="J830" s="194"/>
      <c r="K830" s="194"/>
      <c r="L830" s="198"/>
      <c r="M830" s="199"/>
      <c r="N830" s="200"/>
      <c r="O830" s="200"/>
      <c r="P830" s="200"/>
      <c r="Q830" s="200"/>
      <c r="R830" s="200"/>
      <c r="S830" s="200"/>
      <c r="T830" s="201"/>
      <c r="AT830" s="202" t="s">
        <v>147</v>
      </c>
      <c r="AU830" s="202" t="s">
        <v>81</v>
      </c>
      <c r="AV830" s="13" t="s">
        <v>79</v>
      </c>
      <c r="AW830" s="13" t="s">
        <v>26</v>
      </c>
      <c r="AX830" s="13" t="s">
        <v>71</v>
      </c>
      <c r="AY830" s="202" t="s">
        <v>141</v>
      </c>
    </row>
    <row r="831" spans="1:65" s="14" customFormat="1">
      <c r="B831" s="203"/>
      <c r="C831" s="204"/>
      <c r="D831" s="195" t="s">
        <v>147</v>
      </c>
      <c r="E831" s="205" t="s">
        <v>1</v>
      </c>
      <c r="F831" s="206" t="s">
        <v>1096</v>
      </c>
      <c r="G831" s="204"/>
      <c r="H831" s="207">
        <v>534.05999999999995</v>
      </c>
      <c r="I831" s="204"/>
      <c r="J831" s="204"/>
      <c r="K831" s="204"/>
      <c r="L831" s="208"/>
      <c r="M831" s="209"/>
      <c r="N831" s="210"/>
      <c r="O831" s="210"/>
      <c r="P831" s="210"/>
      <c r="Q831" s="210"/>
      <c r="R831" s="210"/>
      <c r="S831" s="210"/>
      <c r="T831" s="211"/>
      <c r="AT831" s="212" t="s">
        <v>147</v>
      </c>
      <c r="AU831" s="212" t="s">
        <v>81</v>
      </c>
      <c r="AV831" s="14" t="s">
        <v>81</v>
      </c>
      <c r="AW831" s="14" t="s">
        <v>26</v>
      </c>
      <c r="AX831" s="14" t="s">
        <v>71</v>
      </c>
      <c r="AY831" s="212" t="s">
        <v>141</v>
      </c>
    </row>
    <row r="832" spans="1:65" s="13" customFormat="1">
      <c r="B832" s="193"/>
      <c r="C832" s="194"/>
      <c r="D832" s="195" t="s">
        <v>147</v>
      </c>
      <c r="E832" s="196" t="s">
        <v>1</v>
      </c>
      <c r="F832" s="197" t="s">
        <v>1097</v>
      </c>
      <c r="G832" s="194"/>
      <c r="H832" s="196" t="s">
        <v>1</v>
      </c>
      <c r="I832" s="194"/>
      <c r="J832" s="194"/>
      <c r="K832" s="194"/>
      <c r="L832" s="198"/>
      <c r="M832" s="199"/>
      <c r="N832" s="200"/>
      <c r="O832" s="200"/>
      <c r="P832" s="200"/>
      <c r="Q832" s="200"/>
      <c r="R832" s="200"/>
      <c r="S832" s="200"/>
      <c r="T832" s="201"/>
      <c r="AT832" s="202" t="s">
        <v>147</v>
      </c>
      <c r="AU832" s="202" t="s">
        <v>81</v>
      </c>
      <c r="AV832" s="13" t="s">
        <v>79</v>
      </c>
      <c r="AW832" s="13" t="s">
        <v>26</v>
      </c>
      <c r="AX832" s="13" t="s">
        <v>71</v>
      </c>
      <c r="AY832" s="202" t="s">
        <v>141</v>
      </c>
    </row>
    <row r="833" spans="1:65" s="14" customFormat="1">
      <c r="B833" s="203"/>
      <c r="C833" s="204"/>
      <c r="D833" s="195" t="s">
        <v>147</v>
      </c>
      <c r="E833" s="205" t="s">
        <v>1</v>
      </c>
      <c r="F833" s="206" t="s">
        <v>1098</v>
      </c>
      <c r="G833" s="204"/>
      <c r="H833" s="207">
        <v>37.130000000000003</v>
      </c>
      <c r="I833" s="204"/>
      <c r="J833" s="204"/>
      <c r="K833" s="204"/>
      <c r="L833" s="208"/>
      <c r="M833" s="209"/>
      <c r="N833" s="210"/>
      <c r="O833" s="210"/>
      <c r="P833" s="210"/>
      <c r="Q833" s="210"/>
      <c r="R833" s="210"/>
      <c r="S833" s="210"/>
      <c r="T833" s="211"/>
      <c r="AT833" s="212" t="s">
        <v>147</v>
      </c>
      <c r="AU833" s="212" t="s">
        <v>81</v>
      </c>
      <c r="AV833" s="14" t="s">
        <v>81</v>
      </c>
      <c r="AW833" s="14" t="s">
        <v>26</v>
      </c>
      <c r="AX833" s="14" t="s">
        <v>71</v>
      </c>
      <c r="AY833" s="212" t="s">
        <v>141</v>
      </c>
    </row>
    <row r="834" spans="1:65" s="15" customFormat="1">
      <c r="B834" s="219"/>
      <c r="C834" s="220"/>
      <c r="D834" s="195" t="s">
        <v>147</v>
      </c>
      <c r="E834" s="221" t="s">
        <v>1</v>
      </c>
      <c r="F834" s="222" t="s">
        <v>254</v>
      </c>
      <c r="G834" s="220"/>
      <c r="H834" s="223">
        <v>627.68999999999994</v>
      </c>
      <c r="I834" s="220"/>
      <c r="J834" s="220"/>
      <c r="K834" s="220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147</v>
      </c>
      <c r="AU834" s="228" t="s">
        <v>81</v>
      </c>
      <c r="AV834" s="15" t="s">
        <v>146</v>
      </c>
      <c r="AW834" s="15" t="s">
        <v>26</v>
      </c>
      <c r="AX834" s="15" t="s">
        <v>79</v>
      </c>
      <c r="AY834" s="228" t="s">
        <v>141</v>
      </c>
    </row>
    <row r="835" spans="1:65" s="14" customFormat="1">
      <c r="B835" s="203"/>
      <c r="C835" s="204"/>
      <c r="D835" s="195" t="s">
        <v>147</v>
      </c>
      <c r="E835" s="204"/>
      <c r="F835" s="206" t="s">
        <v>1242</v>
      </c>
      <c r="G835" s="204"/>
      <c r="H835" s="207">
        <v>690.45899999999995</v>
      </c>
      <c r="I835" s="204"/>
      <c r="J835" s="204"/>
      <c r="K835" s="204"/>
      <c r="L835" s="208"/>
      <c r="M835" s="209"/>
      <c r="N835" s="210"/>
      <c r="O835" s="210"/>
      <c r="P835" s="210"/>
      <c r="Q835" s="210"/>
      <c r="R835" s="210"/>
      <c r="S835" s="210"/>
      <c r="T835" s="211"/>
      <c r="AT835" s="212" t="s">
        <v>147</v>
      </c>
      <c r="AU835" s="212" t="s">
        <v>81</v>
      </c>
      <c r="AV835" s="14" t="s">
        <v>81</v>
      </c>
      <c r="AW835" s="14" t="s">
        <v>4</v>
      </c>
      <c r="AX835" s="14" t="s">
        <v>79</v>
      </c>
      <c r="AY835" s="212" t="s">
        <v>141</v>
      </c>
    </row>
    <row r="836" spans="1:65" s="2" customFormat="1" ht="21.75" customHeight="1">
      <c r="A836" s="32"/>
      <c r="B836" s="33"/>
      <c r="C836" s="181" t="s">
        <v>1243</v>
      </c>
      <c r="D836" s="181" t="s">
        <v>142</v>
      </c>
      <c r="E836" s="182" t="s">
        <v>1244</v>
      </c>
      <c r="F836" s="183" t="s">
        <v>1245</v>
      </c>
      <c r="G836" s="184" t="s">
        <v>338</v>
      </c>
      <c r="H836" s="185">
        <v>16.236000000000001</v>
      </c>
      <c r="I836" s="257"/>
      <c r="J836" s="186">
        <f>ROUND(I836*H836,2)</f>
        <v>0</v>
      </c>
      <c r="K836" s="183" t="s">
        <v>239</v>
      </c>
      <c r="L836" s="37"/>
      <c r="M836" s="187" t="s">
        <v>1</v>
      </c>
      <c r="N836" s="188" t="s">
        <v>36</v>
      </c>
      <c r="O836" s="189">
        <v>1.831</v>
      </c>
      <c r="P836" s="189">
        <f>O836*H836</f>
        <v>29.728116</v>
      </c>
      <c r="Q836" s="189">
        <v>0</v>
      </c>
      <c r="R836" s="189">
        <f>Q836*H836</f>
        <v>0</v>
      </c>
      <c r="S836" s="189">
        <v>0</v>
      </c>
      <c r="T836" s="190">
        <f>S836*H836</f>
        <v>0</v>
      </c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R836" s="191" t="s">
        <v>181</v>
      </c>
      <c r="AT836" s="191" t="s">
        <v>142</v>
      </c>
      <c r="AU836" s="191" t="s">
        <v>81</v>
      </c>
      <c r="AY836" s="18" t="s">
        <v>141</v>
      </c>
      <c r="BE836" s="192">
        <f>IF(N836="základní",J836,0)</f>
        <v>0</v>
      </c>
      <c r="BF836" s="192">
        <f>IF(N836="snížená",J836,0)</f>
        <v>0</v>
      </c>
      <c r="BG836" s="192">
        <f>IF(N836="zákl. přenesená",J836,0)</f>
        <v>0</v>
      </c>
      <c r="BH836" s="192">
        <f>IF(N836="sníž. přenesená",J836,0)</f>
        <v>0</v>
      </c>
      <c r="BI836" s="192">
        <f>IF(N836="nulová",J836,0)</f>
        <v>0</v>
      </c>
      <c r="BJ836" s="18" t="s">
        <v>79</v>
      </c>
      <c r="BK836" s="192">
        <f>ROUND(I836*H836,2)</f>
        <v>0</v>
      </c>
      <c r="BL836" s="18" t="s">
        <v>181</v>
      </c>
      <c r="BM836" s="191" t="s">
        <v>1246</v>
      </c>
    </row>
    <row r="837" spans="1:65" s="12" customFormat="1" ht="22.9" customHeight="1">
      <c r="B837" s="168"/>
      <c r="C837" s="169"/>
      <c r="D837" s="170" t="s">
        <v>70</v>
      </c>
      <c r="E837" s="213" t="s">
        <v>1247</v>
      </c>
      <c r="F837" s="213" t="s">
        <v>1248</v>
      </c>
      <c r="G837" s="169"/>
      <c r="H837" s="169"/>
      <c r="I837" s="169"/>
      <c r="J837" s="214">
        <f>BK837</f>
        <v>0</v>
      </c>
      <c r="K837" s="169"/>
      <c r="L837" s="173"/>
      <c r="M837" s="174"/>
      <c r="N837" s="175"/>
      <c r="O837" s="175"/>
      <c r="P837" s="176">
        <f>SUM(P838:P842)</f>
        <v>7.62</v>
      </c>
      <c r="Q837" s="175"/>
      <c r="R837" s="176">
        <f>SUM(R838:R842)</f>
        <v>5.3580000000000003E-2</v>
      </c>
      <c r="S837" s="175"/>
      <c r="T837" s="177">
        <f>SUM(T838:T842)</f>
        <v>0</v>
      </c>
      <c r="AR837" s="178" t="s">
        <v>81</v>
      </c>
      <c r="AT837" s="179" t="s">
        <v>70</v>
      </c>
      <c r="AU837" s="179" t="s">
        <v>79</v>
      </c>
      <c r="AY837" s="178" t="s">
        <v>141</v>
      </c>
      <c r="BK837" s="180">
        <f>SUM(BK838:BK842)</f>
        <v>0</v>
      </c>
    </row>
    <row r="838" spans="1:65" s="2" customFormat="1" ht="21.75" customHeight="1">
      <c r="A838" s="32"/>
      <c r="B838" s="33"/>
      <c r="C838" s="181" t="s">
        <v>1249</v>
      </c>
      <c r="D838" s="181" t="s">
        <v>142</v>
      </c>
      <c r="E838" s="182" t="s">
        <v>1250</v>
      </c>
      <c r="F838" s="183" t="s">
        <v>1251</v>
      </c>
      <c r="G838" s="184" t="s">
        <v>1252</v>
      </c>
      <c r="H838" s="185">
        <v>3</v>
      </c>
      <c r="I838" s="257"/>
      <c r="J838" s="186">
        <f>ROUND(I838*H838,2)</f>
        <v>0</v>
      </c>
      <c r="K838" s="183" t="s">
        <v>1</v>
      </c>
      <c r="L838" s="37"/>
      <c r="M838" s="187" t="s">
        <v>1</v>
      </c>
      <c r="N838" s="188" t="s">
        <v>36</v>
      </c>
      <c r="O838" s="189">
        <v>2.54</v>
      </c>
      <c r="P838" s="189">
        <f>O838*H838</f>
        <v>7.62</v>
      </c>
      <c r="Q838" s="189">
        <v>1.7860000000000001E-2</v>
      </c>
      <c r="R838" s="189">
        <f>Q838*H838</f>
        <v>5.3580000000000003E-2</v>
      </c>
      <c r="S838" s="189">
        <v>0</v>
      </c>
      <c r="T838" s="190">
        <f>S838*H838</f>
        <v>0</v>
      </c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R838" s="191" t="s">
        <v>181</v>
      </c>
      <c r="AT838" s="191" t="s">
        <v>142</v>
      </c>
      <c r="AU838" s="191" t="s">
        <v>81</v>
      </c>
      <c r="AY838" s="18" t="s">
        <v>141</v>
      </c>
      <c r="BE838" s="192">
        <f>IF(N838="základní",J838,0)</f>
        <v>0</v>
      </c>
      <c r="BF838" s="192">
        <f>IF(N838="snížená",J838,0)</f>
        <v>0</v>
      </c>
      <c r="BG838" s="192">
        <f>IF(N838="zákl. přenesená",J838,0)</f>
        <v>0</v>
      </c>
      <c r="BH838" s="192">
        <f>IF(N838="sníž. přenesená",J838,0)</f>
        <v>0</v>
      </c>
      <c r="BI838" s="192">
        <f>IF(N838="nulová",J838,0)</f>
        <v>0</v>
      </c>
      <c r="BJ838" s="18" t="s">
        <v>79</v>
      </c>
      <c r="BK838" s="192">
        <f>ROUND(I838*H838,2)</f>
        <v>0</v>
      </c>
      <c r="BL838" s="18" t="s">
        <v>181</v>
      </c>
      <c r="BM838" s="191" t="s">
        <v>1253</v>
      </c>
    </row>
    <row r="839" spans="1:65" s="13" customFormat="1" ht="33.75">
      <c r="B839" s="193"/>
      <c r="C839" s="194"/>
      <c r="D839" s="195" t="s">
        <v>147</v>
      </c>
      <c r="E839" s="196" t="s">
        <v>1</v>
      </c>
      <c r="F839" s="197" t="s">
        <v>613</v>
      </c>
      <c r="G839" s="194"/>
      <c r="H839" s="196" t="s">
        <v>1</v>
      </c>
      <c r="I839" s="194"/>
      <c r="J839" s="194"/>
      <c r="K839" s="194"/>
      <c r="L839" s="198"/>
      <c r="M839" s="199"/>
      <c r="N839" s="200"/>
      <c r="O839" s="200"/>
      <c r="P839" s="200"/>
      <c r="Q839" s="200"/>
      <c r="R839" s="200"/>
      <c r="S839" s="200"/>
      <c r="T839" s="201"/>
      <c r="AT839" s="202" t="s">
        <v>147</v>
      </c>
      <c r="AU839" s="202" t="s">
        <v>81</v>
      </c>
      <c r="AV839" s="13" t="s">
        <v>79</v>
      </c>
      <c r="AW839" s="13" t="s">
        <v>26</v>
      </c>
      <c r="AX839" s="13" t="s">
        <v>71</v>
      </c>
      <c r="AY839" s="202" t="s">
        <v>141</v>
      </c>
    </row>
    <row r="840" spans="1:65" s="13" customFormat="1" ht="33.75">
      <c r="B840" s="193"/>
      <c r="C840" s="194"/>
      <c r="D840" s="195" t="s">
        <v>147</v>
      </c>
      <c r="E840" s="196" t="s">
        <v>1</v>
      </c>
      <c r="F840" s="197" t="s">
        <v>614</v>
      </c>
      <c r="G840" s="194"/>
      <c r="H840" s="196" t="s">
        <v>1</v>
      </c>
      <c r="I840" s="194"/>
      <c r="J840" s="194"/>
      <c r="K840" s="194"/>
      <c r="L840" s="198"/>
      <c r="M840" s="199"/>
      <c r="N840" s="200"/>
      <c r="O840" s="200"/>
      <c r="P840" s="200"/>
      <c r="Q840" s="200"/>
      <c r="R840" s="200"/>
      <c r="S840" s="200"/>
      <c r="T840" s="201"/>
      <c r="AT840" s="202" t="s">
        <v>147</v>
      </c>
      <c r="AU840" s="202" t="s">
        <v>81</v>
      </c>
      <c r="AV840" s="13" t="s">
        <v>79</v>
      </c>
      <c r="AW840" s="13" t="s">
        <v>26</v>
      </c>
      <c r="AX840" s="13" t="s">
        <v>71</v>
      </c>
      <c r="AY840" s="202" t="s">
        <v>141</v>
      </c>
    </row>
    <row r="841" spans="1:65" s="13" customFormat="1" ht="22.5">
      <c r="B841" s="193"/>
      <c r="C841" s="194"/>
      <c r="D841" s="195" t="s">
        <v>147</v>
      </c>
      <c r="E841" s="196" t="s">
        <v>1</v>
      </c>
      <c r="F841" s="197" t="s">
        <v>615</v>
      </c>
      <c r="G841" s="194"/>
      <c r="H841" s="196" t="s">
        <v>1</v>
      </c>
      <c r="I841" s="194"/>
      <c r="J841" s="194"/>
      <c r="K841" s="194"/>
      <c r="L841" s="198"/>
      <c r="M841" s="199"/>
      <c r="N841" s="200"/>
      <c r="O841" s="200"/>
      <c r="P841" s="200"/>
      <c r="Q841" s="200"/>
      <c r="R841" s="200"/>
      <c r="S841" s="200"/>
      <c r="T841" s="201"/>
      <c r="W841" s="264"/>
      <c r="AT841" s="202" t="s">
        <v>147</v>
      </c>
      <c r="AU841" s="202" t="s">
        <v>81</v>
      </c>
      <c r="AV841" s="13" t="s">
        <v>79</v>
      </c>
      <c r="AW841" s="13" t="s">
        <v>26</v>
      </c>
      <c r="AX841" s="13" t="s">
        <v>71</v>
      </c>
      <c r="AY841" s="202" t="s">
        <v>141</v>
      </c>
    </row>
    <row r="842" spans="1:65" s="14" customFormat="1">
      <c r="B842" s="203"/>
      <c r="C842" s="204"/>
      <c r="D842" s="195" t="s">
        <v>147</v>
      </c>
      <c r="E842" s="205" t="s">
        <v>1</v>
      </c>
      <c r="F842" s="206" t="s">
        <v>153</v>
      </c>
      <c r="G842" s="204"/>
      <c r="H842" s="207">
        <v>3</v>
      </c>
      <c r="I842" s="204"/>
      <c r="J842" s="204"/>
      <c r="K842" s="204"/>
      <c r="L842" s="208"/>
      <c r="M842" s="209"/>
      <c r="N842" s="210"/>
      <c r="O842" s="210"/>
      <c r="P842" s="210"/>
      <c r="Q842" s="210"/>
      <c r="R842" s="210"/>
      <c r="S842" s="210"/>
      <c r="T842" s="211"/>
      <c r="AT842" s="212" t="s">
        <v>147</v>
      </c>
      <c r="AU842" s="212" t="s">
        <v>81</v>
      </c>
      <c r="AV842" s="14" t="s">
        <v>81</v>
      </c>
      <c r="AW842" s="14" t="s">
        <v>26</v>
      </c>
      <c r="AX842" s="14" t="s">
        <v>79</v>
      </c>
      <c r="AY842" s="212" t="s">
        <v>141</v>
      </c>
    </row>
    <row r="843" spans="1:65" s="12" customFormat="1" ht="22.9" customHeight="1">
      <c r="B843" s="168"/>
      <c r="C843" s="169"/>
      <c r="D843" s="170" t="s">
        <v>70</v>
      </c>
      <c r="E843" s="213" t="s">
        <v>1254</v>
      </c>
      <c r="F843" s="213" t="s">
        <v>1255</v>
      </c>
      <c r="G843" s="169"/>
      <c r="H843" s="169"/>
      <c r="I843" s="169"/>
      <c r="J843" s="214">
        <f>BK843</f>
        <v>0</v>
      </c>
      <c r="K843" s="169"/>
      <c r="L843" s="173"/>
      <c r="M843" s="174"/>
      <c r="N843" s="175"/>
      <c r="O843" s="175"/>
      <c r="P843" s="176">
        <f>SUM(P844:P878)</f>
        <v>904.22007199999996</v>
      </c>
      <c r="Q843" s="175"/>
      <c r="R843" s="176">
        <f>SUM(R844:R878)</f>
        <v>43.54153822</v>
      </c>
      <c r="S843" s="175"/>
      <c r="T843" s="177">
        <f>SUM(T844:T878)</f>
        <v>0</v>
      </c>
      <c r="AR843" s="178" t="s">
        <v>81</v>
      </c>
      <c r="AT843" s="179" t="s">
        <v>70</v>
      </c>
      <c r="AU843" s="179" t="s">
        <v>79</v>
      </c>
      <c r="AY843" s="178" t="s">
        <v>141</v>
      </c>
      <c r="BK843" s="180">
        <f>SUM(BK844:BK878)</f>
        <v>0</v>
      </c>
    </row>
    <row r="844" spans="1:65" s="2" customFormat="1" ht="21.75" customHeight="1">
      <c r="A844" s="32"/>
      <c r="B844" s="33"/>
      <c r="C844" s="181" t="s">
        <v>1256</v>
      </c>
      <c r="D844" s="181" t="s">
        <v>142</v>
      </c>
      <c r="E844" s="182" t="s">
        <v>1257</v>
      </c>
      <c r="F844" s="183" t="s">
        <v>1258</v>
      </c>
      <c r="G844" s="184" t="s">
        <v>238</v>
      </c>
      <c r="H844" s="185">
        <v>447.2</v>
      </c>
      <c r="I844" s="257"/>
      <c r="J844" s="186">
        <f>ROUND(I844*H844,2)</f>
        <v>0</v>
      </c>
      <c r="K844" s="183" t="s">
        <v>239</v>
      </c>
      <c r="L844" s="37"/>
      <c r="M844" s="187" t="s">
        <v>1</v>
      </c>
      <c r="N844" s="188" t="s">
        <v>36</v>
      </c>
      <c r="O844" s="189">
        <v>0.55800000000000005</v>
      </c>
      <c r="P844" s="189">
        <f>O844*H844</f>
        <v>249.53760000000003</v>
      </c>
      <c r="Q844" s="189">
        <v>0</v>
      </c>
      <c r="R844" s="189">
        <f>Q844*H844</f>
        <v>0</v>
      </c>
      <c r="S844" s="189">
        <v>0</v>
      </c>
      <c r="T844" s="190">
        <f>S844*H844</f>
        <v>0</v>
      </c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R844" s="191" t="s">
        <v>181</v>
      </c>
      <c r="AT844" s="191" t="s">
        <v>142</v>
      </c>
      <c r="AU844" s="191" t="s">
        <v>81</v>
      </c>
      <c r="AY844" s="18" t="s">
        <v>141</v>
      </c>
      <c r="BE844" s="192">
        <f>IF(N844="základní",J844,0)</f>
        <v>0</v>
      </c>
      <c r="BF844" s="192">
        <f>IF(N844="snížená",J844,0)</f>
        <v>0</v>
      </c>
      <c r="BG844" s="192">
        <f>IF(N844="zákl. přenesená",J844,0)</f>
        <v>0</v>
      </c>
      <c r="BH844" s="192">
        <f>IF(N844="sníž. přenesená",J844,0)</f>
        <v>0</v>
      </c>
      <c r="BI844" s="192">
        <f>IF(N844="nulová",J844,0)</f>
        <v>0</v>
      </c>
      <c r="BJ844" s="18" t="s">
        <v>79</v>
      </c>
      <c r="BK844" s="192">
        <f>ROUND(I844*H844,2)</f>
        <v>0</v>
      </c>
      <c r="BL844" s="18" t="s">
        <v>181</v>
      </c>
      <c r="BM844" s="191" t="s">
        <v>1259</v>
      </c>
    </row>
    <row r="845" spans="1:65" s="13" customFormat="1">
      <c r="B845" s="193"/>
      <c r="C845" s="194"/>
      <c r="D845" s="195" t="s">
        <v>147</v>
      </c>
      <c r="E845" s="196" t="s">
        <v>1</v>
      </c>
      <c r="F845" s="197" t="s">
        <v>1260</v>
      </c>
      <c r="G845" s="194"/>
      <c r="H845" s="196" t="s">
        <v>1</v>
      </c>
      <c r="I845" s="194"/>
      <c r="J845" s="194"/>
      <c r="K845" s="194"/>
      <c r="L845" s="198"/>
      <c r="M845" s="199"/>
      <c r="N845" s="200"/>
      <c r="O845" s="200"/>
      <c r="P845" s="200"/>
      <c r="Q845" s="200"/>
      <c r="R845" s="200"/>
      <c r="S845" s="200"/>
      <c r="T845" s="201"/>
      <c r="AT845" s="202" t="s">
        <v>147</v>
      </c>
      <c r="AU845" s="202" t="s">
        <v>81</v>
      </c>
      <c r="AV845" s="13" t="s">
        <v>79</v>
      </c>
      <c r="AW845" s="13" t="s">
        <v>26</v>
      </c>
      <c r="AX845" s="13" t="s">
        <v>71</v>
      </c>
      <c r="AY845" s="202" t="s">
        <v>141</v>
      </c>
    </row>
    <row r="846" spans="1:65" s="13" customFormat="1">
      <c r="B846" s="193"/>
      <c r="C846" s="194"/>
      <c r="D846" s="195" t="s">
        <v>147</v>
      </c>
      <c r="E846" s="196" t="s">
        <v>1</v>
      </c>
      <c r="F846" s="197" t="s">
        <v>1261</v>
      </c>
      <c r="G846" s="194"/>
      <c r="H846" s="196" t="s">
        <v>1</v>
      </c>
      <c r="I846" s="194"/>
      <c r="J846" s="194"/>
      <c r="K846" s="194"/>
      <c r="L846" s="198"/>
      <c r="M846" s="199"/>
      <c r="N846" s="200"/>
      <c r="O846" s="200"/>
      <c r="P846" s="200"/>
      <c r="Q846" s="200"/>
      <c r="R846" s="200"/>
      <c r="S846" s="200"/>
      <c r="T846" s="201"/>
      <c r="AT846" s="202" t="s">
        <v>147</v>
      </c>
      <c r="AU846" s="202" t="s">
        <v>81</v>
      </c>
      <c r="AV846" s="13" t="s">
        <v>79</v>
      </c>
      <c r="AW846" s="13" t="s">
        <v>26</v>
      </c>
      <c r="AX846" s="13" t="s">
        <v>71</v>
      </c>
      <c r="AY846" s="202" t="s">
        <v>141</v>
      </c>
    </row>
    <row r="847" spans="1:65" s="14" customFormat="1">
      <c r="B847" s="203"/>
      <c r="C847" s="204"/>
      <c r="D847" s="195" t="s">
        <v>147</v>
      </c>
      <c r="E847" s="205" t="s">
        <v>1</v>
      </c>
      <c r="F847" s="206" t="s">
        <v>1262</v>
      </c>
      <c r="G847" s="204"/>
      <c r="H847" s="207">
        <v>447.2</v>
      </c>
      <c r="I847" s="204"/>
      <c r="J847" s="204"/>
      <c r="K847" s="204"/>
      <c r="L847" s="208"/>
      <c r="M847" s="209"/>
      <c r="N847" s="210"/>
      <c r="O847" s="210"/>
      <c r="P847" s="210"/>
      <c r="Q847" s="210"/>
      <c r="R847" s="210"/>
      <c r="S847" s="210"/>
      <c r="T847" s="211"/>
      <c r="AT847" s="212" t="s">
        <v>147</v>
      </c>
      <c r="AU847" s="212" t="s">
        <v>81</v>
      </c>
      <c r="AV847" s="14" t="s">
        <v>81</v>
      </c>
      <c r="AW847" s="14" t="s">
        <v>26</v>
      </c>
      <c r="AX847" s="14" t="s">
        <v>79</v>
      </c>
      <c r="AY847" s="212" t="s">
        <v>141</v>
      </c>
    </row>
    <row r="848" spans="1:65" s="2" customFormat="1" ht="16.5" customHeight="1">
      <c r="A848" s="32"/>
      <c r="B848" s="33"/>
      <c r="C848" s="229" t="s">
        <v>1263</v>
      </c>
      <c r="D848" s="229" t="s">
        <v>272</v>
      </c>
      <c r="E848" s="230" t="s">
        <v>1264</v>
      </c>
      <c r="F848" s="231" t="s">
        <v>1265</v>
      </c>
      <c r="G848" s="232" t="s">
        <v>313</v>
      </c>
      <c r="H848" s="233">
        <v>11.805999999999999</v>
      </c>
      <c r="I848" s="262"/>
      <c r="J848" s="234">
        <f>ROUND(I848*H848,2)</f>
        <v>0</v>
      </c>
      <c r="K848" s="231" t="s">
        <v>239</v>
      </c>
      <c r="L848" s="235"/>
      <c r="M848" s="236" t="s">
        <v>1</v>
      </c>
      <c r="N848" s="237" t="s">
        <v>36</v>
      </c>
      <c r="O848" s="189">
        <v>0</v>
      </c>
      <c r="P848" s="189">
        <f>O848*H848</f>
        <v>0</v>
      </c>
      <c r="Q848" s="189">
        <v>0.44</v>
      </c>
      <c r="R848" s="189">
        <f>Q848*H848</f>
        <v>5.1946399999999997</v>
      </c>
      <c r="S848" s="189">
        <v>0</v>
      </c>
      <c r="T848" s="190">
        <f>S848*H848</f>
        <v>0</v>
      </c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R848" s="191" t="s">
        <v>454</v>
      </c>
      <c r="AT848" s="191" t="s">
        <v>272</v>
      </c>
      <c r="AU848" s="191" t="s">
        <v>81</v>
      </c>
      <c r="AY848" s="18" t="s">
        <v>141</v>
      </c>
      <c r="BE848" s="192">
        <f>IF(N848="základní",J848,0)</f>
        <v>0</v>
      </c>
      <c r="BF848" s="192">
        <f>IF(N848="snížená",J848,0)</f>
        <v>0</v>
      </c>
      <c r="BG848" s="192">
        <f>IF(N848="zákl. přenesená",J848,0)</f>
        <v>0</v>
      </c>
      <c r="BH848" s="192">
        <f>IF(N848="sníž. přenesená",J848,0)</f>
        <v>0</v>
      </c>
      <c r="BI848" s="192">
        <f>IF(N848="nulová",J848,0)</f>
        <v>0</v>
      </c>
      <c r="BJ848" s="18" t="s">
        <v>79</v>
      </c>
      <c r="BK848" s="192">
        <f>ROUND(I848*H848,2)</f>
        <v>0</v>
      </c>
      <c r="BL848" s="18" t="s">
        <v>181</v>
      </c>
      <c r="BM848" s="191" t="s">
        <v>1266</v>
      </c>
    </row>
    <row r="849" spans="1:65" s="14" customFormat="1">
      <c r="B849" s="203"/>
      <c r="C849" s="204"/>
      <c r="D849" s="195" t="s">
        <v>147</v>
      </c>
      <c r="E849" s="205" t="s">
        <v>1</v>
      </c>
      <c r="F849" s="206" t="s">
        <v>1267</v>
      </c>
      <c r="G849" s="204"/>
      <c r="H849" s="207">
        <v>11.805999999999999</v>
      </c>
      <c r="I849" s="204"/>
      <c r="J849" s="204"/>
      <c r="K849" s="204"/>
      <c r="L849" s="208"/>
      <c r="M849" s="209"/>
      <c r="N849" s="210"/>
      <c r="O849" s="210"/>
      <c r="P849" s="210"/>
      <c r="Q849" s="210"/>
      <c r="R849" s="210"/>
      <c r="S849" s="210"/>
      <c r="T849" s="211"/>
      <c r="AT849" s="212" t="s">
        <v>147</v>
      </c>
      <c r="AU849" s="212" t="s">
        <v>81</v>
      </c>
      <c r="AV849" s="14" t="s">
        <v>81</v>
      </c>
      <c r="AW849" s="14" t="s">
        <v>26</v>
      </c>
      <c r="AX849" s="14" t="s">
        <v>79</v>
      </c>
      <c r="AY849" s="212" t="s">
        <v>141</v>
      </c>
    </row>
    <row r="850" spans="1:65" s="2" customFormat="1" ht="21.75" customHeight="1">
      <c r="A850" s="32"/>
      <c r="B850" s="33"/>
      <c r="C850" s="181" t="s">
        <v>1268</v>
      </c>
      <c r="D850" s="181" t="s">
        <v>142</v>
      </c>
      <c r="E850" s="182" t="s">
        <v>1269</v>
      </c>
      <c r="F850" s="183" t="s">
        <v>1270</v>
      </c>
      <c r="G850" s="184" t="s">
        <v>249</v>
      </c>
      <c r="H850" s="185">
        <v>426.84</v>
      </c>
      <c r="I850" s="257"/>
      <c r="J850" s="186">
        <f>ROUND(I850*H850,2)</f>
        <v>0</v>
      </c>
      <c r="K850" s="183" t="s">
        <v>239</v>
      </c>
      <c r="L850" s="37"/>
      <c r="M850" s="187" t="s">
        <v>1</v>
      </c>
      <c r="N850" s="188" t="s">
        <v>36</v>
      </c>
      <c r="O850" s="189">
        <v>0.35399999999999998</v>
      </c>
      <c r="P850" s="189">
        <f>O850*H850</f>
        <v>151.10135999999997</v>
      </c>
      <c r="Q850" s="189">
        <v>1.438E-2</v>
      </c>
      <c r="R850" s="189">
        <f>Q850*H850</f>
        <v>6.1379592000000001</v>
      </c>
      <c r="S850" s="189">
        <v>0</v>
      </c>
      <c r="T850" s="190">
        <f>S850*H850</f>
        <v>0</v>
      </c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  <c r="AE850" s="32"/>
      <c r="AR850" s="191" t="s">
        <v>181</v>
      </c>
      <c r="AT850" s="191" t="s">
        <v>142</v>
      </c>
      <c r="AU850" s="191" t="s">
        <v>81</v>
      </c>
      <c r="AY850" s="18" t="s">
        <v>141</v>
      </c>
      <c r="BE850" s="192">
        <f>IF(N850="základní",J850,0)</f>
        <v>0</v>
      </c>
      <c r="BF850" s="192">
        <f>IF(N850="snížená",J850,0)</f>
        <v>0</v>
      </c>
      <c r="BG850" s="192">
        <f>IF(N850="zákl. přenesená",J850,0)</f>
        <v>0</v>
      </c>
      <c r="BH850" s="192">
        <f>IF(N850="sníž. přenesená",J850,0)</f>
        <v>0</v>
      </c>
      <c r="BI850" s="192">
        <f>IF(N850="nulová",J850,0)</f>
        <v>0</v>
      </c>
      <c r="BJ850" s="18" t="s">
        <v>79</v>
      </c>
      <c r="BK850" s="192">
        <f>ROUND(I850*H850,2)</f>
        <v>0</v>
      </c>
      <c r="BL850" s="18" t="s">
        <v>181</v>
      </c>
      <c r="BM850" s="191" t="s">
        <v>1271</v>
      </c>
    </row>
    <row r="851" spans="1:65" s="13" customFormat="1">
      <c r="B851" s="193"/>
      <c r="C851" s="194"/>
      <c r="D851" s="195" t="s">
        <v>147</v>
      </c>
      <c r="E851" s="196" t="s">
        <v>1</v>
      </c>
      <c r="F851" s="197" t="s">
        <v>1272</v>
      </c>
      <c r="G851" s="194"/>
      <c r="H851" s="196" t="s">
        <v>1</v>
      </c>
      <c r="I851" s="194"/>
      <c r="J851" s="194"/>
      <c r="K851" s="194"/>
      <c r="L851" s="198"/>
      <c r="M851" s="199"/>
      <c r="N851" s="200"/>
      <c r="O851" s="200"/>
      <c r="P851" s="200"/>
      <c r="Q851" s="200"/>
      <c r="R851" s="200"/>
      <c r="S851" s="200"/>
      <c r="T851" s="201"/>
      <c r="AT851" s="202" t="s">
        <v>147</v>
      </c>
      <c r="AU851" s="202" t="s">
        <v>81</v>
      </c>
      <c r="AV851" s="13" t="s">
        <v>79</v>
      </c>
      <c r="AW851" s="13" t="s">
        <v>26</v>
      </c>
      <c r="AX851" s="13" t="s">
        <v>71</v>
      </c>
      <c r="AY851" s="202" t="s">
        <v>141</v>
      </c>
    </row>
    <row r="852" spans="1:65" s="14" customFormat="1">
      <c r="B852" s="203"/>
      <c r="C852" s="204"/>
      <c r="D852" s="195" t="s">
        <v>147</v>
      </c>
      <c r="E852" s="205" t="s">
        <v>1</v>
      </c>
      <c r="F852" s="206" t="s">
        <v>1063</v>
      </c>
      <c r="G852" s="204"/>
      <c r="H852" s="207">
        <v>274.32</v>
      </c>
      <c r="I852" s="204"/>
      <c r="J852" s="204"/>
      <c r="K852" s="204"/>
      <c r="L852" s="208"/>
      <c r="M852" s="209"/>
      <c r="N852" s="210"/>
      <c r="O852" s="210"/>
      <c r="P852" s="210"/>
      <c r="Q852" s="210"/>
      <c r="R852" s="210"/>
      <c r="S852" s="210"/>
      <c r="T852" s="211"/>
      <c r="AT852" s="212" t="s">
        <v>147</v>
      </c>
      <c r="AU852" s="212" t="s">
        <v>81</v>
      </c>
      <c r="AV852" s="14" t="s">
        <v>81</v>
      </c>
      <c r="AW852" s="14" t="s">
        <v>26</v>
      </c>
      <c r="AX852" s="14" t="s">
        <v>71</v>
      </c>
      <c r="AY852" s="212" t="s">
        <v>141</v>
      </c>
    </row>
    <row r="853" spans="1:65" s="14" customFormat="1">
      <c r="B853" s="203"/>
      <c r="C853" s="204"/>
      <c r="D853" s="195" t="s">
        <v>147</v>
      </c>
      <c r="E853" s="205" t="s">
        <v>1</v>
      </c>
      <c r="F853" s="206" t="s">
        <v>1064</v>
      </c>
      <c r="G853" s="204"/>
      <c r="H853" s="207">
        <v>152.52000000000001</v>
      </c>
      <c r="I853" s="204"/>
      <c r="J853" s="204"/>
      <c r="K853" s="204"/>
      <c r="L853" s="208"/>
      <c r="M853" s="209"/>
      <c r="N853" s="210"/>
      <c r="O853" s="210"/>
      <c r="P853" s="210"/>
      <c r="Q853" s="210"/>
      <c r="R853" s="210"/>
      <c r="S853" s="210"/>
      <c r="T853" s="211"/>
      <c r="AT853" s="212" t="s">
        <v>147</v>
      </c>
      <c r="AU853" s="212" t="s">
        <v>81</v>
      </c>
      <c r="AV853" s="14" t="s">
        <v>81</v>
      </c>
      <c r="AW853" s="14" t="s">
        <v>26</v>
      </c>
      <c r="AX853" s="14" t="s">
        <v>71</v>
      </c>
      <c r="AY853" s="212" t="s">
        <v>141</v>
      </c>
    </row>
    <row r="854" spans="1:65" s="15" customFormat="1">
      <c r="B854" s="219"/>
      <c r="C854" s="220"/>
      <c r="D854" s="195" t="s">
        <v>147</v>
      </c>
      <c r="E854" s="221" t="s">
        <v>1</v>
      </c>
      <c r="F854" s="222" t="s">
        <v>254</v>
      </c>
      <c r="G854" s="220"/>
      <c r="H854" s="223">
        <v>426.84000000000003</v>
      </c>
      <c r="I854" s="220"/>
      <c r="J854" s="220"/>
      <c r="K854" s="220"/>
      <c r="L854" s="224"/>
      <c r="M854" s="225"/>
      <c r="N854" s="226"/>
      <c r="O854" s="226"/>
      <c r="P854" s="226"/>
      <c r="Q854" s="226"/>
      <c r="R854" s="226"/>
      <c r="S854" s="226"/>
      <c r="T854" s="227"/>
      <c r="AT854" s="228" t="s">
        <v>147</v>
      </c>
      <c r="AU854" s="228" t="s">
        <v>81</v>
      </c>
      <c r="AV854" s="15" t="s">
        <v>146</v>
      </c>
      <c r="AW854" s="15" t="s">
        <v>26</v>
      </c>
      <c r="AX854" s="15" t="s">
        <v>79</v>
      </c>
      <c r="AY854" s="228" t="s">
        <v>141</v>
      </c>
    </row>
    <row r="855" spans="1:65" s="2" customFormat="1" ht="33" customHeight="1">
      <c r="A855" s="32"/>
      <c r="B855" s="33"/>
      <c r="C855" s="181" t="s">
        <v>1273</v>
      </c>
      <c r="D855" s="181" t="s">
        <v>142</v>
      </c>
      <c r="E855" s="182" t="s">
        <v>1274</v>
      </c>
      <c r="F855" s="183" t="s">
        <v>1275</v>
      </c>
      <c r="G855" s="184" t="s">
        <v>249</v>
      </c>
      <c r="H855" s="185">
        <v>135</v>
      </c>
      <c r="I855" s="257"/>
      <c r="J855" s="186">
        <f>ROUND(I855*H855,2)</f>
        <v>0</v>
      </c>
      <c r="K855" s="183" t="s">
        <v>1</v>
      </c>
      <c r="L855" s="37"/>
      <c r="M855" s="187" t="s">
        <v>1</v>
      </c>
      <c r="N855" s="188" t="s">
        <v>36</v>
      </c>
      <c r="O855" s="189">
        <v>0.38</v>
      </c>
      <c r="P855" s="189">
        <f>O855*H855</f>
        <v>51.3</v>
      </c>
      <c r="Q855" s="189">
        <v>3.134E-2</v>
      </c>
      <c r="R855" s="189">
        <f>Q855*H855</f>
        <v>4.2309000000000001</v>
      </c>
      <c r="S855" s="189">
        <v>0</v>
      </c>
      <c r="T855" s="190">
        <f>S855*H855</f>
        <v>0</v>
      </c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  <c r="AE855" s="32"/>
      <c r="AR855" s="191" t="s">
        <v>181</v>
      </c>
      <c r="AT855" s="191" t="s">
        <v>142</v>
      </c>
      <c r="AU855" s="191" t="s">
        <v>81</v>
      </c>
      <c r="AY855" s="18" t="s">
        <v>141</v>
      </c>
      <c r="BE855" s="192">
        <f>IF(N855="základní",J855,0)</f>
        <v>0</v>
      </c>
      <c r="BF855" s="192">
        <f>IF(N855="snížená",J855,0)</f>
        <v>0</v>
      </c>
      <c r="BG855" s="192">
        <f>IF(N855="zákl. přenesená",J855,0)</f>
        <v>0</v>
      </c>
      <c r="BH855" s="192">
        <f>IF(N855="sníž. přenesená",J855,0)</f>
        <v>0</v>
      </c>
      <c r="BI855" s="192">
        <f>IF(N855="nulová",J855,0)</f>
        <v>0</v>
      </c>
      <c r="BJ855" s="18" t="s">
        <v>79</v>
      </c>
      <c r="BK855" s="192">
        <f>ROUND(I855*H855,2)</f>
        <v>0</v>
      </c>
      <c r="BL855" s="18" t="s">
        <v>181</v>
      </c>
      <c r="BM855" s="191" t="s">
        <v>1276</v>
      </c>
    </row>
    <row r="856" spans="1:65" s="13" customFormat="1">
      <c r="B856" s="193"/>
      <c r="C856" s="194"/>
      <c r="D856" s="195" t="s">
        <v>147</v>
      </c>
      <c r="E856" s="196" t="s">
        <v>1</v>
      </c>
      <c r="F856" s="197" t="s">
        <v>597</v>
      </c>
      <c r="G856" s="194"/>
      <c r="H856" s="196" t="s">
        <v>1</v>
      </c>
      <c r="I856" s="194"/>
      <c r="J856" s="194"/>
      <c r="K856" s="194"/>
      <c r="L856" s="198"/>
      <c r="M856" s="199"/>
      <c r="N856" s="200"/>
      <c r="O856" s="200"/>
      <c r="P856" s="200"/>
      <c r="Q856" s="200"/>
      <c r="R856" s="200"/>
      <c r="S856" s="200"/>
      <c r="T856" s="201"/>
      <c r="AT856" s="202" t="s">
        <v>147</v>
      </c>
      <c r="AU856" s="202" t="s">
        <v>81</v>
      </c>
      <c r="AV856" s="13" t="s">
        <v>79</v>
      </c>
      <c r="AW856" s="13" t="s">
        <v>26</v>
      </c>
      <c r="AX856" s="13" t="s">
        <v>71</v>
      </c>
      <c r="AY856" s="202" t="s">
        <v>141</v>
      </c>
    </row>
    <row r="857" spans="1:65" s="14" customFormat="1">
      <c r="B857" s="203"/>
      <c r="C857" s="204"/>
      <c r="D857" s="195" t="s">
        <v>147</v>
      </c>
      <c r="E857" s="205" t="s">
        <v>1</v>
      </c>
      <c r="F857" s="206" t="s">
        <v>638</v>
      </c>
      <c r="G857" s="204"/>
      <c r="H857" s="207">
        <v>135</v>
      </c>
      <c r="I857" s="204"/>
      <c r="J857" s="204"/>
      <c r="K857" s="204"/>
      <c r="L857" s="208"/>
      <c r="M857" s="209"/>
      <c r="N857" s="210"/>
      <c r="O857" s="210"/>
      <c r="P857" s="210"/>
      <c r="Q857" s="210"/>
      <c r="R857" s="210"/>
      <c r="S857" s="210"/>
      <c r="T857" s="211"/>
      <c r="AT857" s="212" t="s">
        <v>147</v>
      </c>
      <c r="AU857" s="212" t="s">
        <v>81</v>
      </c>
      <c r="AV857" s="14" t="s">
        <v>81</v>
      </c>
      <c r="AW857" s="14" t="s">
        <v>26</v>
      </c>
      <c r="AX857" s="14" t="s">
        <v>79</v>
      </c>
      <c r="AY857" s="212" t="s">
        <v>141</v>
      </c>
    </row>
    <row r="858" spans="1:65" s="2" customFormat="1" ht="21.75" customHeight="1">
      <c r="A858" s="32"/>
      <c r="B858" s="33"/>
      <c r="C858" s="181" t="s">
        <v>1277</v>
      </c>
      <c r="D858" s="181" t="s">
        <v>142</v>
      </c>
      <c r="E858" s="182" t="s">
        <v>1278</v>
      </c>
      <c r="F858" s="183" t="s">
        <v>1279</v>
      </c>
      <c r="G858" s="184" t="s">
        <v>249</v>
      </c>
      <c r="H858" s="185">
        <v>155</v>
      </c>
      <c r="I858" s="257"/>
      <c r="J858" s="186">
        <f>ROUND(I858*H858,2)</f>
        <v>0</v>
      </c>
      <c r="K858" s="183" t="s">
        <v>1</v>
      </c>
      <c r="L858" s="37"/>
      <c r="M858" s="187" t="s">
        <v>1</v>
      </c>
      <c r="N858" s="188" t="s">
        <v>36</v>
      </c>
      <c r="O858" s="189">
        <v>0.34200000000000003</v>
      </c>
      <c r="P858" s="189">
        <f>O858*H858</f>
        <v>53.010000000000005</v>
      </c>
      <c r="Q858" s="189">
        <v>2.963E-2</v>
      </c>
      <c r="R858" s="189">
        <f>Q858*H858</f>
        <v>4.5926499999999999</v>
      </c>
      <c r="S858" s="189">
        <v>0</v>
      </c>
      <c r="T858" s="190">
        <f>S858*H858</f>
        <v>0</v>
      </c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  <c r="AE858" s="32"/>
      <c r="AR858" s="191" t="s">
        <v>181</v>
      </c>
      <c r="AT858" s="191" t="s">
        <v>142</v>
      </c>
      <c r="AU858" s="191" t="s">
        <v>81</v>
      </c>
      <c r="AY858" s="18" t="s">
        <v>141</v>
      </c>
      <c r="BE858" s="192">
        <f>IF(N858="základní",J858,0)</f>
        <v>0</v>
      </c>
      <c r="BF858" s="192">
        <f>IF(N858="snížená",J858,0)</f>
        <v>0</v>
      </c>
      <c r="BG858" s="192">
        <f>IF(N858="zákl. přenesená",J858,0)</f>
        <v>0</v>
      </c>
      <c r="BH858" s="192">
        <f>IF(N858="sníž. přenesená",J858,0)</f>
        <v>0</v>
      </c>
      <c r="BI858" s="192">
        <f>IF(N858="nulová",J858,0)</f>
        <v>0</v>
      </c>
      <c r="BJ858" s="18" t="s">
        <v>79</v>
      </c>
      <c r="BK858" s="192">
        <f>ROUND(I858*H858,2)</f>
        <v>0</v>
      </c>
      <c r="BL858" s="18" t="s">
        <v>181</v>
      </c>
      <c r="BM858" s="191" t="s">
        <v>1280</v>
      </c>
    </row>
    <row r="859" spans="1:65" s="13" customFormat="1">
      <c r="B859" s="193"/>
      <c r="C859" s="194"/>
      <c r="D859" s="195" t="s">
        <v>147</v>
      </c>
      <c r="E859" s="196" t="s">
        <v>1</v>
      </c>
      <c r="F859" s="197" t="s">
        <v>597</v>
      </c>
      <c r="G859" s="194"/>
      <c r="H859" s="196" t="s">
        <v>1</v>
      </c>
      <c r="I859" s="194"/>
      <c r="J859" s="194"/>
      <c r="K859" s="194"/>
      <c r="L859" s="198"/>
      <c r="M859" s="199"/>
      <c r="N859" s="200"/>
      <c r="O859" s="200"/>
      <c r="P859" s="200"/>
      <c r="Q859" s="200"/>
      <c r="R859" s="200"/>
      <c r="S859" s="200"/>
      <c r="T859" s="201"/>
      <c r="AT859" s="202" t="s">
        <v>147</v>
      </c>
      <c r="AU859" s="202" t="s">
        <v>81</v>
      </c>
      <c r="AV859" s="13" t="s">
        <v>79</v>
      </c>
      <c r="AW859" s="13" t="s">
        <v>26</v>
      </c>
      <c r="AX859" s="13" t="s">
        <v>71</v>
      </c>
      <c r="AY859" s="202" t="s">
        <v>141</v>
      </c>
    </row>
    <row r="860" spans="1:65" s="14" customFormat="1">
      <c r="B860" s="203"/>
      <c r="C860" s="204"/>
      <c r="D860" s="195" t="s">
        <v>147</v>
      </c>
      <c r="E860" s="205" t="s">
        <v>1</v>
      </c>
      <c r="F860" s="206" t="s">
        <v>1172</v>
      </c>
      <c r="G860" s="204"/>
      <c r="H860" s="207">
        <v>155</v>
      </c>
      <c r="I860" s="204"/>
      <c r="J860" s="204"/>
      <c r="K860" s="204"/>
      <c r="L860" s="208"/>
      <c r="M860" s="209"/>
      <c r="N860" s="210"/>
      <c r="O860" s="210"/>
      <c r="P860" s="210"/>
      <c r="Q860" s="210"/>
      <c r="R860" s="210"/>
      <c r="S860" s="210"/>
      <c r="T860" s="211"/>
      <c r="AT860" s="212" t="s">
        <v>147</v>
      </c>
      <c r="AU860" s="212" t="s">
        <v>81</v>
      </c>
      <c r="AV860" s="14" t="s">
        <v>81</v>
      </c>
      <c r="AW860" s="14" t="s">
        <v>26</v>
      </c>
      <c r="AX860" s="14" t="s">
        <v>79</v>
      </c>
      <c r="AY860" s="212" t="s">
        <v>141</v>
      </c>
    </row>
    <row r="861" spans="1:65" s="2" customFormat="1" ht="21.75" customHeight="1">
      <c r="A861" s="32"/>
      <c r="B861" s="33"/>
      <c r="C861" s="181" t="s">
        <v>1281</v>
      </c>
      <c r="D861" s="181" t="s">
        <v>142</v>
      </c>
      <c r="E861" s="182" t="s">
        <v>1282</v>
      </c>
      <c r="F861" s="183" t="s">
        <v>1283</v>
      </c>
      <c r="G861" s="184" t="s">
        <v>249</v>
      </c>
      <c r="H861" s="185">
        <v>444.49700000000001</v>
      </c>
      <c r="I861" s="257"/>
      <c r="J861" s="186">
        <f>ROUND(I861*H861,2)</f>
        <v>0</v>
      </c>
      <c r="K861" s="183" t="s">
        <v>1</v>
      </c>
      <c r="L861" s="37"/>
      <c r="M861" s="187" t="s">
        <v>1</v>
      </c>
      <c r="N861" s="188" t="s">
        <v>36</v>
      </c>
      <c r="O861" s="189">
        <v>0.31</v>
      </c>
      <c r="P861" s="189">
        <f>O861*H861</f>
        <v>137.79407</v>
      </c>
      <c r="Q861" s="189">
        <v>2.366E-2</v>
      </c>
      <c r="R861" s="189">
        <f>Q861*H861</f>
        <v>10.516799020000001</v>
      </c>
      <c r="S861" s="189">
        <v>0</v>
      </c>
      <c r="T861" s="190">
        <f>S861*H861</f>
        <v>0</v>
      </c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  <c r="AR861" s="191" t="s">
        <v>181</v>
      </c>
      <c r="AT861" s="191" t="s">
        <v>142</v>
      </c>
      <c r="AU861" s="191" t="s">
        <v>81</v>
      </c>
      <c r="AY861" s="18" t="s">
        <v>141</v>
      </c>
      <c r="BE861" s="192">
        <f>IF(N861="základní",J861,0)</f>
        <v>0</v>
      </c>
      <c r="BF861" s="192">
        <f>IF(N861="snížená",J861,0)</f>
        <v>0</v>
      </c>
      <c r="BG861" s="192">
        <f>IF(N861="zákl. přenesená",J861,0)</f>
        <v>0</v>
      </c>
      <c r="BH861" s="192">
        <f>IF(N861="sníž. přenesená",J861,0)</f>
        <v>0</v>
      </c>
      <c r="BI861" s="192">
        <f>IF(N861="nulová",J861,0)</f>
        <v>0</v>
      </c>
      <c r="BJ861" s="18" t="s">
        <v>79</v>
      </c>
      <c r="BK861" s="192">
        <f>ROUND(I861*H861,2)</f>
        <v>0</v>
      </c>
      <c r="BL861" s="18" t="s">
        <v>181</v>
      </c>
      <c r="BM861" s="191" t="s">
        <v>1284</v>
      </c>
    </row>
    <row r="862" spans="1:65" s="13" customFormat="1">
      <c r="B862" s="193"/>
      <c r="C862" s="194"/>
      <c r="D862" s="195" t="s">
        <v>147</v>
      </c>
      <c r="E862" s="196" t="s">
        <v>1</v>
      </c>
      <c r="F862" s="197" t="s">
        <v>1166</v>
      </c>
      <c r="G862" s="194"/>
      <c r="H862" s="196" t="s">
        <v>1</v>
      </c>
      <c r="I862" s="194"/>
      <c r="J862" s="194"/>
      <c r="K862" s="194"/>
      <c r="L862" s="198"/>
      <c r="M862" s="199"/>
      <c r="N862" s="200"/>
      <c r="O862" s="200"/>
      <c r="P862" s="200"/>
      <c r="Q862" s="200"/>
      <c r="R862" s="200"/>
      <c r="S862" s="200"/>
      <c r="T862" s="201"/>
      <c r="AT862" s="202" t="s">
        <v>147</v>
      </c>
      <c r="AU862" s="202" t="s">
        <v>81</v>
      </c>
      <c r="AV862" s="13" t="s">
        <v>79</v>
      </c>
      <c r="AW862" s="13" t="s">
        <v>26</v>
      </c>
      <c r="AX862" s="13" t="s">
        <v>71</v>
      </c>
      <c r="AY862" s="202" t="s">
        <v>141</v>
      </c>
    </row>
    <row r="863" spans="1:65" s="14" customFormat="1">
      <c r="B863" s="203"/>
      <c r="C863" s="204"/>
      <c r="D863" s="195" t="s">
        <v>147</v>
      </c>
      <c r="E863" s="205" t="s">
        <v>1</v>
      </c>
      <c r="F863" s="206" t="s">
        <v>1167</v>
      </c>
      <c r="G863" s="204"/>
      <c r="H863" s="207">
        <v>95.9</v>
      </c>
      <c r="I863" s="204"/>
      <c r="J863" s="204"/>
      <c r="K863" s="204"/>
      <c r="L863" s="208"/>
      <c r="M863" s="209"/>
      <c r="N863" s="210"/>
      <c r="O863" s="210"/>
      <c r="P863" s="210"/>
      <c r="Q863" s="210"/>
      <c r="R863" s="210"/>
      <c r="S863" s="210"/>
      <c r="T863" s="211"/>
      <c r="AT863" s="212" t="s">
        <v>147</v>
      </c>
      <c r="AU863" s="212" t="s">
        <v>81</v>
      </c>
      <c r="AV863" s="14" t="s">
        <v>81</v>
      </c>
      <c r="AW863" s="14" t="s">
        <v>26</v>
      </c>
      <c r="AX863" s="14" t="s">
        <v>71</v>
      </c>
      <c r="AY863" s="212" t="s">
        <v>141</v>
      </c>
    </row>
    <row r="864" spans="1:65" s="14" customFormat="1">
      <c r="B864" s="203"/>
      <c r="C864" s="204"/>
      <c r="D864" s="195" t="s">
        <v>147</v>
      </c>
      <c r="E864" s="205" t="s">
        <v>1</v>
      </c>
      <c r="F864" s="206" t="s">
        <v>1285</v>
      </c>
      <c r="G864" s="204"/>
      <c r="H864" s="207">
        <v>-18.856999999999999</v>
      </c>
      <c r="I864" s="204"/>
      <c r="J864" s="204"/>
      <c r="K864" s="204"/>
      <c r="L864" s="208"/>
      <c r="M864" s="209"/>
      <c r="N864" s="210"/>
      <c r="O864" s="210"/>
      <c r="P864" s="210"/>
      <c r="Q864" s="210"/>
      <c r="R864" s="210"/>
      <c r="S864" s="210"/>
      <c r="T864" s="211"/>
      <c r="AT864" s="212" t="s">
        <v>147</v>
      </c>
      <c r="AU864" s="212" t="s">
        <v>81</v>
      </c>
      <c r="AV864" s="14" t="s">
        <v>81</v>
      </c>
      <c r="AW864" s="14" t="s">
        <v>26</v>
      </c>
      <c r="AX864" s="14" t="s">
        <v>71</v>
      </c>
      <c r="AY864" s="212" t="s">
        <v>141</v>
      </c>
    </row>
    <row r="865" spans="1:65" s="13" customFormat="1">
      <c r="B865" s="193"/>
      <c r="C865" s="194"/>
      <c r="D865" s="195" t="s">
        <v>147</v>
      </c>
      <c r="E865" s="196" t="s">
        <v>1</v>
      </c>
      <c r="F865" s="197" t="s">
        <v>631</v>
      </c>
      <c r="G865" s="194"/>
      <c r="H865" s="196" t="s">
        <v>1</v>
      </c>
      <c r="I865" s="194"/>
      <c r="J865" s="194"/>
      <c r="K865" s="194"/>
      <c r="L865" s="198"/>
      <c r="M865" s="199"/>
      <c r="N865" s="200"/>
      <c r="O865" s="200"/>
      <c r="P865" s="200"/>
      <c r="Q865" s="200"/>
      <c r="R865" s="200"/>
      <c r="S865" s="200"/>
      <c r="T865" s="201"/>
      <c r="AT865" s="202" t="s">
        <v>147</v>
      </c>
      <c r="AU865" s="202" t="s">
        <v>81</v>
      </c>
      <c r="AV865" s="13" t="s">
        <v>79</v>
      </c>
      <c r="AW865" s="13" t="s">
        <v>26</v>
      </c>
      <c r="AX865" s="13" t="s">
        <v>71</v>
      </c>
      <c r="AY865" s="202" t="s">
        <v>141</v>
      </c>
    </row>
    <row r="866" spans="1:65" s="14" customFormat="1" ht="22.5">
      <c r="B866" s="203"/>
      <c r="C866" s="204"/>
      <c r="D866" s="195" t="s">
        <v>147</v>
      </c>
      <c r="E866" s="205" t="s">
        <v>1</v>
      </c>
      <c r="F866" s="206" t="s">
        <v>1286</v>
      </c>
      <c r="G866" s="204"/>
      <c r="H866" s="207">
        <v>12.308999999999999</v>
      </c>
      <c r="I866" s="204"/>
      <c r="J866" s="204"/>
      <c r="K866" s="263"/>
      <c r="L866" s="208"/>
      <c r="M866" s="209"/>
      <c r="N866" s="210"/>
      <c r="O866" s="210"/>
      <c r="P866" s="210"/>
      <c r="Q866" s="210"/>
      <c r="R866" s="210"/>
      <c r="S866" s="210"/>
      <c r="T866" s="211"/>
      <c r="AT866" s="212" t="s">
        <v>147</v>
      </c>
      <c r="AU866" s="212" t="s">
        <v>81</v>
      </c>
      <c r="AV866" s="14" t="s">
        <v>81</v>
      </c>
      <c r="AW866" s="14" t="s">
        <v>26</v>
      </c>
      <c r="AX866" s="14" t="s">
        <v>71</v>
      </c>
      <c r="AY866" s="212" t="s">
        <v>141</v>
      </c>
    </row>
    <row r="867" spans="1:65" s="16" customFormat="1">
      <c r="B867" s="241"/>
      <c r="C867" s="242"/>
      <c r="D867" s="195" t="s">
        <v>147</v>
      </c>
      <c r="E867" s="243" t="s">
        <v>1</v>
      </c>
      <c r="F867" s="244" t="s">
        <v>629</v>
      </c>
      <c r="G867" s="242"/>
      <c r="H867" s="245">
        <v>89.352000000000004</v>
      </c>
      <c r="I867" s="242"/>
      <c r="J867" s="242"/>
      <c r="K867" s="242"/>
      <c r="L867" s="246"/>
      <c r="M867" s="247"/>
      <c r="N867" s="248"/>
      <c r="O867" s="248"/>
      <c r="P867" s="248"/>
      <c r="Q867" s="248"/>
      <c r="R867" s="248"/>
      <c r="S867" s="248"/>
      <c r="T867" s="249"/>
      <c r="AT867" s="250" t="s">
        <v>147</v>
      </c>
      <c r="AU867" s="250" t="s">
        <v>81</v>
      </c>
      <c r="AV867" s="16" t="s">
        <v>153</v>
      </c>
      <c r="AW867" s="16" t="s">
        <v>26</v>
      </c>
      <c r="AX867" s="16" t="s">
        <v>71</v>
      </c>
      <c r="AY867" s="250" t="s">
        <v>141</v>
      </c>
    </row>
    <row r="868" spans="1:65" s="13" customFormat="1">
      <c r="B868" s="193"/>
      <c r="C868" s="194"/>
      <c r="D868" s="195" t="s">
        <v>147</v>
      </c>
      <c r="E868" s="196" t="s">
        <v>1</v>
      </c>
      <c r="F868" s="197" t="s">
        <v>1169</v>
      </c>
      <c r="G868" s="194"/>
      <c r="H868" s="196" t="s">
        <v>1</v>
      </c>
      <c r="I868" s="194"/>
      <c r="J868" s="194"/>
      <c r="K868" s="194"/>
      <c r="L868" s="198"/>
      <c r="M868" s="199"/>
      <c r="N868" s="200"/>
      <c r="O868" s="200"/>
      <c r="P868" s="200"/>
      <c r="Q868" s="200"/>
      <c r="R868" s="200"/>
      <c r="S868" s="200"/>
      <c r="T868" s="201"/>
      <c r="AT868" s="202" t="s">
        <v>147</v>
      </c>
      <c r="AU868" s="202" t="s">
        <v>81</v>
      </c>
      <c r="AV868" s="13" t="s">
        <v>79</v>
      </c>
      <c r="AW868" s="13" t="s">
        <v>26</v>
      </c>
      <c r="AX868" s="13" t="s">
        <v>71</v>
      </c>
      <c r="AY868" s="202" t="s">
        <v>141</v>
      </c>
    </row>
    <row r="869" spans="1:65" s="14" customFormat="1">
      <c r="B869" s="203"/>
      <c r="C869" s="204"/>
      <c r="D869" s="195" t="s">
        <v>147</v>
      </c>
      <c r="E869" s="205" t="s">
        <v>1</v>
      </c>
      <c r="F869" s="206" t="s">
        <v>1170</v>
      </c>
      <c r="G869" s="204"/>
      <c r="H869" s="207">
        <v>381.41</v>
      </c>
      <c r="I869" s="204"/>
      <c r="J869" s="204"/>
      <c r="K869" s="204"/>
      <c r="L869" s="208"/>
      <c r="M869" s="209"/>
      <c r="N869" s="210"/>
      <c r="O869" s="210"/>
      <c r="P869" s="210"/>
      <c r="Q869" s="210"/>
      <c r="R869" s="210"/>
      <c r="S869" s="210"/>
      <c r="T869" s="211"/>
      <c r="AT869" s="212" t="s">
        <v>147</v>
      </c>
      <c r="AU869" s="212" t="s">
        <v>81</v>
      </c>
      <c r="AV869" s="14" t="s">
        <v>81</v>
      </c>
      <c r="AW869" s="14" t="s">
        <v>26</v>
      </c>
      <c r="AX869" s="14" t="s">
        <v>71</v>
      </c>
      <c r="AY869" s="212" t="s">
        <v>141</v>
      </c>
    </row>
    <row r="870" spans="1:65" s="14" customFormat="1">
      <c r="B870" s="203"/>
      <c r="C870" s="204"/>
      <c r="D870" s="195" t="s">
        <v>147</v>
      </c>
      <c r="E870" s="205" t="s">
        <v>1</v>
      </c>
      <c r="F870" s="206" t="s">
        <v>1171</v>
      </c>
      <c r="G870" s="204"/>
      <c r="H870" s="207">
        <v>-39.625</v>
      </c>
      <c r="I870" s="204"/>
      <c r="J870" s="204"/>
      <c r="K870" s="204"/>
      <c r="L870" s="208"/>
      <c r="M870" s="209"/>
      <c r="N870" s="210"/>
      <c r="O870" s="210"/>
      <c r="P870" s="210"/>
      <c r="Q870" s="210"/>
      <c r="R870" s="210"/>
      <c r="S870" s="210"/>
      <c r="T870" s="211"/>
      <c r="AT870" s="212" t="s">
        <v>147</v>
      </c>
      <c r="AU870" s="212" t="s">
        <v>81</v>
      </c>
      <c r="AV870" s="14" t="s">
        <v>81</v>
      </c>
      <c r="AW870" s="14" t="s">
        <v>26</v>
      </c>
      <c r="AX870" s="14" t="s">
        <v>71</v>
      </c>
      <c r="AY870" s="212" t="s">
        <v>141</v>
      </c>
    </row>
    <row r="871" spans="1:65" s="14" customFormat="1">
      <c r="B871" s="203"/>
      <c r="C871" s="204"/>
      <c r="D871" s="195" t="s">
        <v>147</v>
      </c>
      <c r="E871" s="205" t="s">
        <v>1</v>
      </c>
      <c r="F871" s="206" t="s">
        <v>642</v>
      </c>
      <c r="G871" s="204"/>
      <c r="H871" s="207">
        <v>-25.55</v>
      </c>
      <c r="I871" s="204"/>
      <c r="J871" s="204"/>
      <c r="K871" s="204"/>
      <c r="L871" s="208"/>
      <c r="M871" s="209"/>
      <c r="N871" s="210"/>
      <c r="O871" s="210"/>
      <c r="P871" s="210"/>
      <c r="Q871" s="210"/>
      <c r="R871" s="210"/>
      <c r="S871" s="210"/>
      <c r="T871" s="211"/>
      <c r="AT871" s="212" t="s">
        <v>147</v>
      </c>
      <c r="AU871" s="212" t="s">
        <v>81</v>
      </c>
      <c r="AV871" s="14" t="s">
        <v>81</v>
      </c>
      <c r="AW871" s="14" t="s">
        <v>26</v>
      </c>
      <c r="AX871" s="14" t="s">
        <v>71</v>
      </c>
      <c r="AY871" s="212" t="s">
        <v>141</v>
      </c>
    </row>
    <row r="872" spans="1:65" s="13" customFormat="1">
      <c r="B872" s="193"/>
      <c r="C872" s="194"/>
      <c r="D872" s="195" t="s">
        <v>147</v>
      </c>
      <c r="E872" s="196" t="s">
        <v>1</v>
      </c>
      <c r="F872" s="197" t="s">
        <v>631</v>
      </c>
      <c r="G872" s="194"/>
      <c r="H872" s="196" t="s">
        <v>1</v>
      </c>
      <c r="I872" s="194"/>
      <c r="J872" s="194"/>
      <c r="K872" s="194"/>
      <c r="L872" s="198"/>
      <c r="M872" s="199"/>
      <c r="N872" s="200"/>
      <c r="O872" s="200"/>
      <c r="P872" s="200"/>
      <c r="Q872" s="200"/>
      <c r="R872" s="200"/>
      <c r="S872" s="200"/>
      <c r="T872" s="201"/>
      <c r="AT872" s="202" t="s">
        <v>147</v>
      </c>
      <c r="AU872" s="202" t="s">
        <v>81</v>
      </c>
      <c r="AV872" s="13" t="s">
        <v>79</v>
      </c>
      <c r="AW872" s="13" t="s">
        <v>26</v>
      </c>
      <c r="AX872" s="13" t="s">
        <v>71</v>
      </c>
      <c r="AY872" s="202" t="s">
        <v>141</v>
      </c>
    </row>
    <row r="873" spans="1:65" s="14" customFormat="1">
      <c r="B873" s="203"/>
      <c r="C873" s="204"/>
      <c r="D873" s="195" t="s">
        <v>147</v>
      </c>
      <c r="E873" s="205" t="s">
        <v>1</v>
      </c>
      <c r="F873" s="206" t="s">
        <v>1287</v>
      </c>
      <c r="G873" s="204"/>
      <c r="H873" s="207">
        <v>20.010000000000002</v>
      </c>
      <c r="I873" s="204"/>
      <c r="J873" s="204"/>
      <c r="K873" s="204"/>
      <c r="L873" s="208"/>
      <c r="M873" s="209"/>
      <c r="N873" s="210"/>
      <c r="O873" s="210"/>
      <c r="P873" s="210"/>
      <c r="Q873" s="210"/>
      <c r="R873" s="210"/>
      <c r="S873" s="210"/>
      <c r="T873" s="211"/>
      <c r="AT873" s="212" t="s">
        <v>147</v>
      </c>
      <c r="AU873" s="212" t="s">
        <v>81</v>
      </c>
      <c r="AV873" s="14" t="s">
        <v>81</v>
      </c>
      <c r="AW873" s="14" t="s">
        <v>26</v>
      </c>
      <c r="AX873" s="14" t="s">
        <v>71</v>
      </c>
      <c r="AY873" s="212" t="s">
        <v>141</v>
      </c>
    </row>
    <row r="874" spans="1:65" s="14" customFormat="1">
      <c r="B874" s="203"/>
      <c r="C874" s="204"/>
      <c r="D874" s="195" t="s">
        <v>147</v>
      </c>
      <c r="E874" s="205" t="s">
        <v>1</v>
      </c>
      <c r="F874" s="206" t="s">
        <v>1288</v>
      </c>
      <c r="G874" s="204"/>
      <c r="H874" s="207">
        <v>18.899999999999999</v>
      </c>
      <c r="I874" s="204"/>
      <c r="J874" s="204"/>
      <c r="K874" s="204"/>
      <c r="L874" s="208"/>
      <c r="M874" s="209"/>
      <c r="N874" s="210"/>
      <c r="O874" s="210"/>
      <c r="P874" s="210"/>
      <c r="Q874" s="210"/>
      <c r="R874" s="210"/>
      <c r="S874" s="210"/>
      <c r="T874" s="211"/>
      <c r="AT874" s="212" t="s">
        <v>147</v>
      </c>
      <c r="AU874" s="212" t="s">
        <v>81</v>
      </c>
      <c r="AV874" s="14" t="s">
        <v>81</v>
      </c>
      <c r="AW874" s="14" t="s">
        <v>26</v>
      </c>
      <c r="AX874" s="14" t="s">
        <v>71</v>
      </c>
      <c r="AY874" s="212" t="s">
        <v>141</v>
      </c>
    </row>
    <row r="875" spans="1:65" s="16" customFormat="1">
      <c r="B875" s="241"/>
      <c r="C875" s="242"/>
      <c r="D875" s="195" t="s">
        <v>147</v>
      </c>
      <c r="E875" s="243" t="s">
        <v>1</v>
      </c>
      <c r="F875" s="244" t="s">
        <v>629</v>
      </c>
      <c r="G875" s="242"/>
      <c r="H875" s="245">
        <v>355.14499999999998</v>
      </c>
      <c r="I875" s="242"/>
      <c r="J875" s="242"/>
      <c r="K875" s="242"/>
      <c r="L875" s="246"/>
      <c r="M875" s="247"/>
      <c r="N875" s="248"/>
      <c r="O875" s="248"/>
      <c r="P875" s="248"/>
      <c r="Q875" s="248"/>
      <c r="R875" s="248"/>
      <c r="S875" s="248"/>
      <c r="T875" s="249"/>
      <c r="AT875" s="250" t="s">
        <v>147</v>
      </c>
      <c r="AU875" s="250" t="s">
        <v>81</v>
      </c>
      <c r="AV875" s="16" t="s">
        <v>153</v>
      </c>
      <c r="AW875" s="16" t="s">
        <v>26</v>
      </c>
      <c r="AX875" s="16" t="s">
        <v>71</v>
      </c>
      <c r="AY875" s="250" t="s">
        <v>141</v>
      </c>
    </row>
    <row r="876" spans="1:65" s="15" customFormat="1">
      <c r="B876" s="219"/>
      <c r="C876" s="220"/>
      <c r="D876" s="195" t="s">
        <v>147</v>
      </c>
      <c r="E876" s="221" t="s">
        <v>1</v>
      </c>
      <c r="F876" s="222" t="s">
        <v>254</v>
      </c>
      <c r="G876" s="220"/>
      <c r="H876" s="223">
        <v>444.49700000000001</v>
      </c>
      <c r="I876" s="220"/>
      <c r="J876" s="220"/>
      <c r="K876" s="220"/>
      <c r="L876" s="224"/>
      <c r="M876" s="225"/>
      <c r="N876" s="226"/>
      <c r="O876" s="226"/>
      <c r="P876" s="226"/>
      <c r="Q876" s="226"/>
      <c r="R876" s="226"/>
      <c r="S876" s="226"/>
      <c r="T876" s="227"/>
      <c r="AT876" s="228" t="s">
        <v>147</v>
      </c>
      <c r="AU876" s="228" t="s">
        <v>81</v>
      </c>
      <c r="AV876" s="15" t="s">
        <v>146</v>
      </c>
      <c r="AW876" s="15" t="s">
        <v>26</v>
      </c>
      <c r="AX876" s="15" t="s">
        <v>79</v>
      </c>
      <c r="AY876" s="228" t="s">
        <v>141</v>
      </c>
    </row>
    <row r="877" spans="1:65" s="2" customFormat="1" ht="33" customHeight="1">
      <c r="A877" s="32"/>
      <c r="B877" s="33"/>
      <c r="C877" s="181" t="s">
        <v>1289</v>
      </c>
      <c r="D877" s="181" t="s">
        <v>142</v>
      </c>
      <c r="E877" s="182" t="s">
        <v>1290</v>
      </c>
      <c r="F877" s="183" t="s">
        <v>1291</v>
      </c>
      <c r="G877" s="184" t="s">
        <v>249</v>
      </c>
      <c r="H877" s="185">
        <v>349.5</v>
      </c>
      <c r="I877" s="257"/>
      <c r="J877" s="186">
        <f>ROUND(I877*H877,2)</f>
        <v>0</v>
      </c>
      <c r="K877" s="183" t="s">
        <v>1</v>
      </c>
      <c r="L877" s="37"/>
      <c r="M877" s="187" t="s">
        <v>1</v>
      </c>
      <c r="N877" s="188" t="s">
        <v>36</v>
      </c>
      <c r="O877" s="189">
        <v>0.53</v>
      </c>
      <c r="P877" s="189">
        <f>O877*H877</f>
        <v>185.23500000000001</v>
      </c>
      <c r="Q877" s="189">
        <v>3.6819999999999999E-2</v>
      </c>
      <c r="R877" s="189">
        <f>Q877*H877</f>
        <v>12.868589999999999</v>
      </c>
      <c r="S877" s="189">
        <v>0</v>
      </c>
      <c r="T877" s="190">
        <f>S877*H877</f>
        <v>0</v>
      </c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  <c r="AE877" s="32"/>
      <c r="AR877" s="191" t="s">
        <v>181</v>
      </c>
      <c r="AT877" s="191" t="s">
        <v>142</v>
      </c>
      <c r="AU877" s="191" t="s">
        <v>81</v>
      </c>
      <c r="AY877" s="18" t="s">
        <v>141</v>
      </c>
      <c r="BE877" s="192">
        <f>IF(N877="základní",J877,0)</f>
        <v>0</v>
      </c>
      <c r="BF877" s="192">
        <f>IF(N877="snížená",J877,0)</f>
        <v>0</v>
      </c>
      <c r="BG877" s="192">
        <f>IF(N877="zákl. přenesená",J877,0)</f>
        <v>0</v>
      </c>
      <c r="BH877" s="192">
        <f>IF(N877="sníž. přenesená",J877,0)</f>
        <v>0</v>
      </c>
      <c r="BI877" s="192">
        <f>IF(N877="nulová",J877,0)</f>
        <v>0</v>
      </c>
      <c r="BJ877" s="18" t="s">
        <v>79</v>
      </c>
      <c r="BK877" s="192">
        <f>ROUND(I877*H877,2)</f>
        <v>0</v>
      </c>
      <c r="BL877" s="18" t="s">
        <v>181</v>
      </c>
      <c r="BM877" s="191" t="s">
        <v>1292</v>
      </c>
    </row>
    <row r="878" spans="1:65" s="2" customFormat="1" ht="21.75" customHeight="1">
      <c r="A878" s="32"/>
      <c r="B878" s="33"/>
      <c r="C878" s="181" t="s">
        <v>1293</v>
      </c>
      <c r="D878" s="181" t="s">
        <v>142</v>
      </c>
      <c r="E878" s="182" t="s">
        <v>1294</v>
      </c>
      <c r="F878" s="183" t="s">
        <v>1295</v>
      </c>
      <c r="G878" s="184" t="s">
        <v>338</v>
      </c>
      <c r="H878" s="185">
        <v>43.542000000000002</v>
      </c>
      <c r="I878" s="257"/>
      <c r="J878" s="186">
        <f>ROUND(I878*H878,2)</f>
        <v>0</v>
      </c>
      <c r="K878" s="183" t="s">
        <v>239</v>
      </c>
      <c r="L878" s="37"/>
      <c r="M878" s="187" t="s">
        <v>1</v>
      </c>
      <c r="N878" s="188" t="s">
        <v>36</v>
      </c>
      <c r="O878" s="189">
        <v>1.7509999999999999</v>
      </c>
      <c r="P878" s="189">
        <f>O878*H878</f>
        <v>76.242041999999998</v>
      </c>
      <c r="Q878" s="189">
        <v>0</v>
      </c>
      <c r="R878" s="189">
        <f>Q878*H878</f>
        <v>0</v>
      </c>
      <c r="S878" s="189">
        <v>0</v>
      </c>
      <c r="T878" s="190">
        <f>S878*H878</f>
        <v>0</v>
      </c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  <c r="AE878" s="32"/>
      <c r="AR878" s="191" t="s">
        <v>181</v>
      </c>
      <c r="AT878" s="191" t="s">
        <v>142</v>
      </c>
      <c r="AU878" s="191" t="s">
        <v>81</v>
      </c>
      <c r="AY878" s="18" t="s">
        <v>141</v>
      </c>
      <c r="BE878" s="192">
        <f>IF(N878="základní",J878,0)</f>
        <v>0</v>
      </c>
      <c r="BF878" s="192">
        <f>IF(N878="snížená",J878,0)</f>
        <v>0</v>
      </c>
      <c r="BG878" s="192">
        <f>IF(N878="zákl. přenesená",J878,0)</f>
        <v>0</v>
      </c>
      <c r="BH878" s="192">
        <f>IF(N878="sníž. přenesená",J878,0)</f>
        <v>0</v>
      </c>
      <c r="BI878" s="192">
        <f>IF(N878="nulová",J878,0)</f>
        <v>0</v>
      </c>
      <c r="BJ878" s="18" t="s">
        <v>79</v>
      </c>
      <c r="BK878" s="192">
        <f>ROUND(I878*H878,2)</f>
        <v>0</v>
      </c>
      <c r="BL878" s="18" t="s">
        <v>181</v>
      </c>
      <c r="BM878" s="191" t="s">
        <v>1296</v>
      </c>
    </row>
    <row r="879" spans="1:65" s="12" customFormat="1" ht="22.9" customHeight="1">
      <c r="B879" s="168"/>
      <c r="C879" s="169"/>
      <c r="D879" s="170" t="s">
        <v>70</v>
      </c>
      <c r="E879" s="213" t="s">
        <v>1297</v>
      </c>
      <c r="F879" s="213" t="s">
        <v>1298</v>
      </c>
      <c r="G879" s="169"/>
      <c r="H879" s="169"/>
      <c r="I879" s="169"/>
      <c r="J879" s="214">
        <f>BK879</f>
        <v>0</v>
      </c>
      <c r="K879" s="169"/>
      <c r="L879" s="173"/>
      <c r="M879" s="174"/>
      <c r="N879" s="175"/>
      <c r="O879" s="175"/>
      <c r="P879" s="176">
        <f>SUM(P880:P985)</f>
        <v>1474.8311839999997</v>
      </c>
      <c r="Q879" s="175"/>
      <c r="R879" s="176">
        <f>SUM(R880:R985)</f>
        <v>33.458048379999987</v>
      </c>
      <c r="S879" s="175"/>
      <c r="T879" s="177">
        <f>SUM(T880:T985)</f>
        <v>0</v>
      </c>
      <c r="AR879" s="178" t="s">
        <v>81</v>
      </c>
      <c r="AT879" s="179" t="s">
        <v>70</v>
      </c>
      <c r="AU879" s="179" t="s">
        <v>79</v>
      </c>
      <c r="AY879" s="178" t="s">
        <v>141</v>
      </c>
      <c r="BK879" s="180">
        <f>SUM(BK880:BK985)</f>
        <v>0</v>
      </c>
    </row>
    <row r="880" spans="1:65" s="2" customFormat="1" ht="21.75" customHeight="1">
      <c r="A880" s="32"/>
      <c r="B880" s="33"/>
      <c r="C880" s="181" t="s">
        <v>1299</v>
      </c>
      <c r="D880" s="181" t="s">
        <v>142</v>
      </c>
      <c r="E880" s="182" t="s">
        <v>1300</v>
      </c>
      <c r="F880" s="183" t="s">
        <v>1301</v>
      </c>
      <c r="G880" s="184" t="s">
        <v>249</v>
      </c>
      <c r="H880" s="185">
        <v>8.1</v>
      </c>
      <c r="I880" s="257"/>
      <c r="J880" s="186">
        <f>ROUND(I880*H880,2)</f>
        <v>0</v>
      </c>
      <c r="K880" s="183" t="s">
        <v>239</v>
      </c>
      <c r="L880" s="37"/>
      <c r="M880" s="187" t="s">
        <v>1</v>
      </c>
      <c r="N880" s="188" t="s">
        <v>36</v>
      </c>
      <c r="O880" s="189">
        <v>0.92700000000000005</v>
      </c>
      <c r="P880" s="189">
        <f>O880*H880</f>
        <v>7.5087000000000002</v>
      </c>
      <c r="Q880" s="189">
        <v>2.308E-2</v>
      </c>
      <c r="R880" s="189">
        <f>Q880*H880</f>
        <v>0.186948</v>
      </c>
      <c r="S880" s="189">
        <v>0</v>
      </c>
      <c r="T880" s="190">
        <f>S880*H880</f>
        <v>0</v>
      </c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  <c r="AE880" s="32"/>
      <c r="AR880" s="191" t="s">
        <v>181</v>
      </c>
      <c r="AT880" s="191" t="s">
        <v>142</v>
      </c>
      <c r="AU880" s="191" t="s">
        <v>81</v>
      </c>
      <c r="AY880" s="18" t="s">
        <v>141</v>
      </c>
      <c r="BE880" s="192">
        <f>IF(N880="základní",J880,0)</f>
        <v>0</v>
      </c>
      <c r="BF880" s="192">
        <f>IF(N880="snížená",J880,0)</f>
        <v>0</v>
      </c>
      <c r="BG880" s="192">
        <f>IF(N880="zákl. přenesená",J880,0)</f>
        <v>0</v>
      </c>
      <c r="BH880" s="192">
        <f>IF(N880="sníž. přenesená",J880,0)</f>
        <v>0</v>
      </c>
      <c r="BI880" s="192">
        <f>IF(N880="nulová",J880,0)</f>
        <v>0</v>
      </c>
      <c r="BJ880" s="18" t="s">
        <v>79</v>
      </c>
      <c r="BK880" s="192">
        <f>ROUND(I880*H880,2)</f>
        <v>0</v>
      </c>
      <c r="BL880" s="18" t="s">
        <v>181</v>
      </c>
      <c r="BM880" s="191" t="s">
        <v>1302</v>
      </c>
    </row>
    <row r="881" spans="1:65" s="13" customFormat="1">
      <c r="B881" s="193"/>
      <c r="C881" s="194"/>
      <c r="D881" s="195" t="s">
        <v>147</v>
      </c>
      <c r="E881" s="196" t="s">
        <v>1</v>
      </c>
      <c r="F881" s="197" t="s">
        <v>1303</v>
      </c>
      <c r="G881" s="194"/>
      <c r="H881" s="196" t="s">
        <v>1</v>
      </c>
      <c r="I881" s="194"/>
      <c r="J881" s="194"/>
      <c r="K881" s="194"/>
      <c r="L881" s="198"/>
      <c r="M881" s="199"/>
      <c r="N881" s="200"/>
      <c r="O881" s="200"/>
      <c r="P881" s="200"/>
      <c r="Q881" s="200"/>
      <c r="R881" s="200"/>
      <c r="S881" s="200"/>
      <c r="T881" s="201"/>
      <c r="AT881" s="202" t="s">
        <v>147</v>
      </c>
      <c r="AU881" s="202" t="s">
        <v>81</v>
      </c>
      <c r="AV881" s="13" t="s">
        <v>79</v>
      </c>
      <c r="AW881" s="13" t="s">
        <v>26</v>
      </c>
      <c r="AX881" s="13" t="s">
        <v>71</v>
      </c>
      <c r="AY881" s="202" t="s">
        <v>141</v>
      </c>
    </row>
    <row r="882" spans="1:65" s="14" customFormat="1">
      <c r="B882" s="203"/>
      <c r="C882" s="204"/>
      <c r="D882" s="195" t="s">
        <v>147</v>
      </c>
      <c r="E882" s="205" t="s">
        <v>1</v>
      </c>
      <c r="F882" s="206" t="s">
        <v>1304</v>
      </c>
      <c r="G882" s="204"/>
      <c r="H882" s="207">
        <v>8.1</v>
      </c>
      <c r="I882" s="204"/>
      <c r="J882" s="204"/>
      <c r="K882" s="204"/>
      <c r="L882" s="208"/>
      <c r="M882" s="209"/>
      <c r="N882" s="210"/>
      <c r="O882" s="210"/>
      <c r="P882" s="210"/>
      <c r="Q882" s="210"/>
      <c r="R882" s="210"/>
      <c r="S882" s="210"/>
      <c r="T882" s="211"/>
      <c r="AT882" s="212" t="s">
        <v>147</v>
      </c>
      <c r="AU882" s="212" t="s">
        <v>81</v>
      </c>
      <c r="AV882" s="14" t="s">
        <v>81</v>
      </c>
      <c r="AW882" s="14" t="s">
        <v>26</v>
      </c>
      <c r="AX882" s="14" t="s">
        <v>79</v>
      </c>
      <c r="AY882" s="212" t="s">
        <v>141</v>
      </c>
    </row>
    <row r="883" spans="1:65" s="2" customFormat="1" ht="21.75" customHeight="1">
      <c r="A883" s="32"/>
      <c r="B883" s="33"/>
      <c r="C883" s="181" t="s">
        <v>1305</v>
      </c>
      <c r="D883" s="181" t="s">
        <v>142</v>
      </c>
      <c r="E883" s="182" t="s">
        <v>1306</v>
      </c>
      <c r="F883" s="183" t="s">
        <v>1307</v>
      </c>
      <c r="G883" s="184" t="s">
        <v>249</v>
      </c>
      <c r="H883" s="185">
        <v>196.89500000000001</v>
      </c>
      <c r="I883" s="257"/>
      <c r="J883" s="186">
        <f>ROUND(I883*H883,2)</f>
        <v>0</v>
      </c>
      <c r="K883" s="183" t="s">
        <v>239</v>
      </c>
      <c r="L883" s="37"/>
      <c r="M883" s="187" t="s">
        <v>1</v>
      </c>
      <c r="N883" s="188" t="s">
        <v>36</v>
      </c>
      <c r="O883" s="189">
        <v>1.296</v>
      </c>
      <c r="P883" s="189">
        <f>O883*H883</f>
        <v>255.17592000000002</v>
      </c>
      <c r="Q883" s="189">
        <v>5.3409999999999999E-2</v>
      </c>
      <c r="R883" s="189">
        <f>Q883*H883</f>
        <v>10.516161950000001</v>
      </c>
      <c r="S883" s="189">
        <v>0</v>
      </c>
      <c r="T883" s="190">
        <f>S883*H883</f>
        <v>0</v>
      </c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  <c r="AE883" s="32"/>
      <c r="AR883" s="191" t="s">
        <v>181</v>
      </c>
      <c r="AT883" s="191" t="s">
        <v>142</v>
      </c>
      <c r="AU883" s="191" t="s">
        <v>81</v>
      </c>
      <c r="AY883" s="18" t="s">
        <v>141</v>
      </c>
      <c r="BE883" s="192">
        <f>IF(N883="základní",J883,0)</f>
        <v>0</v>
      </c>
      <c r="BF883" s="192">
        <f>IF(N883="snížená",J883,0)</f>
        <v>0</v>
      </c>
      <c r="BG883" s="192">
        <f>IF(N883="zákl. přenesená",J883,0)</f>
        <v>0</v>
      </c>
      <c r="BH883" s="192">
        <f>IF(N883="sníž. přenesená",J883,0)</f>
        <v>0</v>
      </c>
      <c r="BI883" s="192">
        <f>IF(N883="nulová",J883,0)</f>
        <v>0</v>
      </c>
      <c r="BJ883" s="18" t="s">
        <v>79</v>
      </c>
      <c r="BK883" s="192">
        <f>ROUND(I883*H883,2)</f>
        <v>0</v>
      </c>
      <c r="BL883" s="18" t="s">
        <v>181</v>
      </c>
      <c r="BM883" s="191" t="s">
        <v>1308</v>
      </c>
    </row>
    <row r="884" spans="1:65" s="13" customFormat="1">
      <c r="B884" s="193"/>
      <c r="C884" s="194"/>
      <c r="D884" s="195" t="s">
        <v>147</v>
      </c>
      <c r="E884" s="196" t="s">
        <v>1</v>
      </c>
      <c r="F884" s="197" t="s">
        <v>1309</v>
      </c>
      <c r="G884" s="194"/>
      <c r="H884" s="196" t="s">
        <v>1</v>
      </c>
      <c r="I884" s="194"/>
      <c r="J884" s="194"/>
      <c r="K884" s="194"/>
      <c r="L884" s="198"/>
      <c r="M884" s="199"/>
      <c r="N884" s="200"/>
      <c r="O884" s="200"/>
      <c r="P884" s="200"/>
      <c r="Q884" s="200"/>
      <c r="R884" s="200"/>
      <c r="S884" s="200"/>
      <c r="T884" s="201"/>
      <c r="AT884" s="202" t="s">
        <v>147</v>
      </c>
      <c r="AU884" s="202" t="s">
        <v>81</v>
      </c>
      <c r="AV884" s="13" t="s">
        <v>79</v>
      </c>
      <c r="AW884" s="13" t="s">
        <v>26</v>
      </c>
      <c r="AX884" s="13" t="s">
        <v>71</v>
      </c>
      <c r="AY884" s="202" t="s">
        <v>141</v>
      </c>
    </row>
    <row r="885" spans="1:65" s="13" customFormat="1">
      <c r="B885" s="193"/>
      <c r="C885" s="194"/>
      <c r="D885" s="195" t="s">
        <v>147</v>
      </c>
      <c r="E885" s="196" t="s">
        <v>1</v>
      </c>
      <c r="F885" s="197" t="s">
        <v>1310</v>
      </c>
      <c r="G885" s="194"/>
      <c r="H885" s="196" t="s">
        <v>1</v>
      </c>
      <c r="I885" s="194"/>
      <c r="J885" s="194"/>
      <c r="K885" s="194"/>
      <c r="L885" s="198"/>
      <c r="M885" s="199"/>
      <c r="N885" s="200"/>
      <c r="O885" s="200"/>
      <c r="P885" s="200"/>
      <c r="Q885" s="200"/>
      <c r="R885" s="200"/>
      <c r="S885" s="200"/>
      <c r="T885" s="201"/>
      <c r="AT885" s="202" t="s">
        <v>147</v>
      </c>
      <c r="AU885" s="202" t="s">
        <v>81</v>
      </c>
      <c r="AV885" s="13" t="s">
        <v>79</v>
      </c>
      <c r="AW885" s="13" t="s">
        <v>26</v>
      </c>
      <c r="AX885" s="13" t="s">
        <v>71</v>
      </c>
      <c r="AY885" s="202" t="s">
        <v>141</v>
      </c>
    </row>
    <row r="886" spans="1:65" s="14" customFormat="1" ht="22.5">
      <c r="B886" s="203"/>
      <c r="C886" s="204"/>
      <c r="D886" s="195" t="s">
        <v>147</v>
      </c>
      <c r="E886" s="205" t="s">
        <v>1</v>
      </c>
      <c r="F886" s="206" t="s">
        <v>1311</v>
      </c>
      <c r="G886" s="204"/>
      <c r="H886" s="207">
        <v>210.73500000000001</v>
      </c>
      <c r="I886" s="204"/>
      <c r="J886" s="204"/>
      <c r="K886" s="204"/>
      <c r="L886" s="208"/>
      <c r="M886" s="209"/>
      <c r="N886" s="210"/>
      <c r="O886" s="210"/>
      <c r="P886" s="210"/>
      <c r="Q886" s="210"/>
      <c r="R886" s="210"/>
      <c r="S886" s="210"/>
      <c r="T886" s="211"/>
      <c r="AT886" s="212" t="s">
        <v>147</v>
      </c>
      <c r="AU886" s="212" t="s">
        <v>81</v>
      </c>
      <c r="AV886" s="14" t="s">
        <v>81</v>
      </c>
      <c r="AW886" s="14" t="s">
        <v>26</v>
      </c>
      <c r="AX886" s="14" t="s">
        <v>71</v>
      </c>
      <c r="AY886" s="212" t="s">
        <v>141</v>
      </c>
    </row>
    <row r="887" spans="1:65" s="14" customFormat="1">
      <c r="B887" s="203"/>
      <c r="C887" s="204"/>
      <c r="D887" s="195" t="s">
        <v>147</v>
      </c>
      <c r="E887" s="205" t="s">
        <v>1</v>
      </c>
      <c r="F887" s="206" t="s">
        <v>1312</v>
      </c>
      <c r="G887" s="204"/>
      <c r="H887" s="207">
        <v>-19.78</v>
      </c>
      <c r="I887" s="204"/>
      <c r="J887" s="204"/>
      <c r="K887" s="204"/>
      <c r="L887" s="208"/>
      <c r="M887" s="209"/>
      <c r="N887" s="210"/>
      <c r="O887" s="210"/>
      <c r="P887" s="210"/>
      <c r="Q887" s="210"/>
      <c r="R887" s="210"/>
      <c r="S887" s="210"/>
      <c r="T887" s="211"/>
      <c r="AT887" s="212" t="s">
        <v>147</v>
      </c>
      <c r="AU887" s="212" t="s">
        <v>81</v>
      </c>
      <c r="AV887" s="14" t="s">
        <v>81</v>
      </c>
      <c r="AW887" s="14" t="s">
        <v>26</v>
      </c>
      <c r="AX887" s="14" t="s">
        <v>71</v>
      </c>
      <c r="AY887" s="212" t="s">
        <v>141</v>
      </c>
    </row>
    <row r="888" spans="1:65" s="16" customFormat="1">
      <c r="B888" s="241"/>
      <c r="C888" s="242"/>
      <c r="D888" s="195" t="s">
        <v>147</v>
      </c>
      <c r="E888" s="243" t="s">
        <v>1</v>
      </c>
      <c r="F888" s="244" t="s">
        <v>629</v>
      </c>
      <c r="G888" s="242"/>
      <c r="H888" s="245">
        <v>190.95500000000001</v>
      </c>
      <c r="I888" s="242"/>
      <c r="J888" s="242"/>
      <c r="K888" s="242"/>
      <c r="L888" s="246"/>
      <c r="M888" s="247"/>
      <c r="N888" s="248"/>
      <c r="O888" s="248"/>
      <c r="P888" s="248"/>
      <c r="Q888" s="248"/>
      <c r="R888" s="248"/>
      <c r="S888" s="248"/>
      <c r="T888" s="249"/>
      <c r="AT888" s="250" t="s">
        <v>147</v>
      </c>
      <c r="AU888" s="250" t="s">
        <v>81</v>
      </c>
      <c r="AV888" s="16" t="s">
        <v>153</v>
      </c>
      <c r="AW888" s="16" t="s">
        <v>26</v>
      </c>
      <c r="AX888" s="16" t="s">
        <v>71</v>
      </c>
      <c r="AY888" s="250" t="s">
        <v>141</v>
      </c>
    </row>
    <row r="889" spans="1:65" s="13" customFormat="1">
      <c r="B889" s="193"/>
      <c r="C889" s="194"/>
      <c r="D889" s="195" t="s">
        <v>147</v>
      </c>
      <c r="E889" s="196" t="s">
        <v>1</v>
      </c>
      <c r="F889" s="197" t="s">
        <v>1313</v>
      </c>
      <c r="G889" s="194"/>
      <c r="H889" s="196" t="s">
        <v>1</v>
      </c>
      <c r="I889" s="194"/>
      <c r="J889" s="194"/>
      <c r="K889" s="194"/>
      <c r="L889" s="198"/>
      <c r="M889" s="199"/>
      <c r="N889" s="200"/>
      <c r="O889" s="200"/>
      <c r="P889" s="200"/>
      <c r="Q889" s="200"/>
      <c r="R889" s="200"/>
      <c r="S889" s="200"/>
      <c r="T889" s="201"/>
      <c r="AT889" s="202" t="s">
        <v>147</v>
      </c>
      <c r="AU889" s="202" t="s">
        <v>81</v>
      </c>
      <c r="AV889" s="13" t="s">
        <v>79</v>
      </c>
      <c r="AW889" s="13" t="s">
        <v>26</v>
      </c>
      <c r="AX889" s="13" t="s">
        <v>71</v>
      </c>
      <c r="AY889" s="202" t="s">
        <v>141</v>
      </c>
    </row>
    <row r="890" spans="1:65" s="14" customFormat="1">
      <c r="B890" s="203"/>
      <c r="C890" s="204"/>
      <c r="D890" s="195" t="s">
        <v>147</v>
      </c>
      <c r="E890" s="205" t="s">
        <v>1</v>
      </c>
      <c r="F890" s="206" t="s">
        <v>1314</v>
      </c>
      <c r="G890" s="204"/>
      <c r="H890" s="207">
        <v>5.94</v>
      </c>
      <c r="I890" s="204"/>
      <c r="J890" s="204"/>
      <c r="K890" s="204"/>
      <c r="L890" s="208"/>
      <c r="M890" s="209"/>
      <c r="N890" s="210"/>
      <c r="O890" s="210"/>
      <c r="P890" s="210"/>
      <c r="Q890" s="210"/>
      <c r="R890" s="210"/>
      <c r="S890" s="210"/>
      <c r="T890" s="211"/>
      <c r="AT890" s="212" t="s">
        <v>147</v>
      </c>
      <c r="AU890" s="212" t="s">
        <v>81</v>
      </c>
      <c r="AV890" s="14" t="s">
        <v>81</v>
      </c>
      <c r="AW890" s="14" t="s">
        <v>26</v>
      </c>
      <c r="AX890" s="14" t="s">
        <v>71</v>
      </c>
      <c r="AY890" s="212" t="s">
        <v>141</v>
      </c>
    </row>
    <row r="891" spans="1:65" s="15" customFormat="1">
      <c r="B891" s="219"/>
      <c r="C891" s="220"/>
      <c r="D891" s="195" t="s">
        <v>147</v>
      </c>
      <c r="E891" s="221" t="s">
        <v>1</v>
      </c>
      <c r="F891" s="222" t="s">
        <v>254</v>
      </c>
      <c r="G891" s="220"/>
      <c r="H891" s="223">
        <v>196.89500000000001</v>
      </c>
      <c r="I891" s="220"/>
      <c r="J891" s="220"/>
      <c r="K891" s="220"/>
      <c r="L891" s="224"/>
      <c r="M891" s="225"/>
      <c r="N891" s="226"/>
      <c r="O891" s="226"/>
      <c r="P891" s="226"/>
      <c r="Q891" s="226"/>
      <c r="R891" s="226"/>
      <c r="S891" s="226"/>
      <c r="T891" s="227"/>
      <c r="AT891" s="228" t="s">
        <v>147</v>
      </c>
      <c r="AU891" s="228" t="s">
        <v>81</v>
      </c>
      <c r="AV891" s="15" t="s">
        <v>146</v>
      </c>
      <c r="AW891" s="15" t="s">
        <v>26</v>
      </c>
      <c r="AX891" s="15" t="s">
        <v>79</v>
      </c>
      <c r="AY891" s="228" t="s">
        <v>141</v>
      </c>
    </row>
    <row r="892" spans="1:65" s="2" customFormat="1" ht="21.75" customHeight="1">
      <c r="A892" s="32"/>
      <c r="B892" s="33"/>
      <c r="C892" s="181" t="s">
        <v>1315</v>
      </c>
      <c r="D892" s="181" t="s">
        <v>142</v>
      </c>
      <c r="E892" s="182" t="s">
        <v>1316</v>
      </c>
      <c r="F892" s="183" t="s">
        <v>1317</v>
      </c>
      <c r="G892" s="184" t="s">
        <v>249</v>
      </c>
      <c r="H892" s="185">
        <v>43.1</v>
      </c>
      <c r="I892" s="257"/>
      <c r="J892" s="186">
        <f>ROUND(I892*H892,2)</f>
        <v>0</v>
      </c>
      <c r="K892" s="183" t="s">
        <v>239</v>
      </c>
      <c r="L892" s="37"/>
      <c r="M892" s="187" t="s">
        <v>1</v>
      </c>
      <c r="N892" s="188" t="s">
        <v>36</v>
      </c>
      <c r="O892" s="189">
        <v>1.296</v>
      </c>
      <c r="P892" s="189">
        <f>O892*H892</f>
        <v>55.857600000000005</v>
      </c>
      <c r="Q892" s="189">
        <v>4.6960000000000002E-2</v>
      </c>
      <c r="R892" s="189">
        <f>Q892*H892</f>
        <v>2.0239760000000002</v>
      </c>
      <c r="S892" s="189">
        <v>0</v>
      </c>
      <c r="T892" s="190">
        <f>S892*H892</f>
        <v>0</v>
      </c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  <c r="AE892" s="32"/>
      <c r="AR892" s="191" t="s">
        <v>181</v>
      </c>
      <c r="AT892" s="191" t="s">
        <v>142</v>
      </c>
      <c r="AU892" s="191" t="s">
        <v>81</v>
      </c>
      <c r="AY892" s="18" t="s">
        <v>141</v>
      </c>
      <c r="BE892" s="192">
        <f>IF(N892="základní",J892,0)</f>
        <v>0</v>
      </c>
      <c r="BF892" s="192">
        <f>IF(N892="snížená",J892,0)</f>
        <v>0</v>
      </c>
      <c r="BG892" s="192">
        <f>IF(N892="zákl. přenesená",J892,0)</f>
        <v>0</v>
      </c>
      <c r="BH892" s="192">
        <f>IF(N892="sníž. přenesená",J892,0)</f>
        <v>0</v>
      </c>
      <c r="BI892" s="192">
        <f>IF(N892="nulová",J892,0)</f>
        <v>0</v>
      </c>
      <c r="BJ892" s="18" t="s">
        <v>79</v>
      </c>
      <c r="BK892" s="192">
        <f>ROUND(I892*H892,2)</f>
        <v>0</v>
      </c>
      <c r="BL892" s="18" t="s">
        <v>181</v>
      </c>
      <c r="BM892" s="191" t="s">
        <v>1318</v>
      </c>
    </row>
    <row r="893" spans="1:65" s="14" customFormat="1">
      <c r="B893" s="203"/>
      <c r="C893" s="204"/>
      <c r="D893" s="195" t="s">
        <v>147</v>
      </c>
      <c r="E893" s="205" t="s">
        <v>1</v>
      </c>
      <c r="F893" s="206" t="s">
        <v>1319</v>
      </c>
      <c r="G893" s="204"/>
      <c r="H893" s="207">
        <v>23.1</v>
      </c>
      <c r="I893" s="204"/>
      <c r="J893" s="204"/>
      <c r="K893" s="204"/>
      <c r="L893" s="208"/>
      <c r="M893" s="209"/>
      <c r="N893" s="210"/>
      <c r="O893" s="210"/>
      <c r="P893" s="210"/>
      <c r="Q893" s="210"/>
      <c r="R893" s="210"/>
      <c r="S893" s="210"/>
      <c r="T893" s="211"/>
      <c r="AT893" s="212" t="s">
        <v>147</v>
      </c>
      <c r="AU893" s="212" t="s">
        <v>81</v>
      </c>
      <c r="AV893" s="14" t="s">
        <v>81</v>
      </c>
      <c r="AW893" s="14" t="s">
        <v>26</v>
      </c>
      <c r="AX893" s="14" t="s">
        <v>71</v>
      </c>
      <c r="AY893" s="212" t="s">
        <v>141</v>
      </c>
    </row>
    <row r="894" spans="1:65" s="14" customFormat="1">
      <c r="B894" s="203"/>
      <c r="C894" s="204"/>
      <c r="D894" s="195" t="s">
        <v>147</v>
      </c>
      <c r="E894" s="205" t="s">
        <v>1</v>
      </c>
      <c r="F894" s="206" t="s">
        <v>1320</v>
      </c>
      <c r="G894" s="204"/>
      <c r="H894" s="207">
        <v>-1.6</v>
      </c>
      <c r="I894" s="204"/>
      <c r="J894" s="204"/>
      <c r="K894" s="204"/>
      <c r="L894" s="208"/>
      <c r="M894" s="209"/>
      <c r="N894" s="210"/>
      <c r="O894" s="210"/>
      <c r="P894" s="210"/>
      <c r="Q894" s="210"/>
      <c r="R894" s="210"/>
      <c r="S894" s="210"/>
      <c r="T894" s="211"/>
      <c r="AT894" s="212" t="s">
        <v>147</v>
      </c>
      <c r="AU894" s="212" t="s">
        <v>81</v>
      </c>
      <c r="AV894" s="14" t="s">
        <v>81</v>
      </c>
      <c r="AW894" s="14" t="s">
        <v>26</v>
      </c>
      <c r="AX894" s="14" t="s">
        <v>71</v>
      </c>
      <c r="AY894" s="212" t="s">
        <v>141</v>
      </c>
    </row>
    <row r="895" spans="1:65" s="14" customFormat="1">
      <c r="B895" s="203"/>
      <c r="C895" s="204"/>
      <c r="D895" s="195" t="s">
        <v>147</v>
      </c>
      <c r="E895" s="205" t="s">
        <v>1</v>
      </c>
      <c r="F895" s="206" t="s">
        <v>1321</v>
      </c>
      <c r="G895" s="204"/>
      <c r="H895" s="207">
        <v>21.6</v>
      </c>
      <c r="I895" s="204"/>
      <c r="J895" s="204"/>
      <c r="K895" s="204"/>
      <c r="L895" s="208"/>
      <c r="M895" s="209"/>
      <c r="N895" s="210"/>
      <c r="O895" s="210"/>
      <c r="P895" s="210"/>
      <c r="Q895" s="210"/>
      <c r="R895" s="210"/>
      <c r="S895" s="210"/>
      <c r="T895" s="211"/>
      <c r="AT895" s="212" t="s">
        <v>147</v>
      </c>
      <c r="AU895" s="212" t="s">
        <v>81</v>
      </c>
      <c r="AV895" s="14" t="s">
        <v>81</v>
      </c>
      <c r="AW895" s="14" t="s">
        <v>26</v>
      </c>
      <c r="AX895" s="14" t="s">
        <v>71</v>
      </c>
      <c r="AY895" s="212" t="s">
        <v>141</v>
      </c>
    </row>
    <row r="896" spans="1:65" s="15" customFormat="1">
      <c r="B896" s="219"/>
      <c r="C896" s="220"/>
      <c r="D896" s="195" t="s">
        <v>147</v>
      </c>
      <c r="E896" s="221" t="s">
        <v>1</v>
      </c>
      <c r="F896" s="222" t="s">
        <v>254</v>
      </c>
      <c r="G896" s="220"/>
      <c r="H896" s="223">
        <v>43.1</v>
      </c>
      <c r="I896" s="220"/>
      <c r="J896" s="220"/>
      <c r="K896" s="220"/>
      <c r="L896" s="224"/>
      <c r="M896" s="225"/>
      <c r="N896" s="226"/>
      <c r="O896" s="226"/>
      <c r="P896" s="226"/>
      <c r="Q896" s="226"/>
      <c r="R896" s="226"/>
      <c r="S896" s="226"/>
      <c r="T896" s="227"/>
      <c r="AT896" s="228" t="s">
        <v>147</v>
      </c>
      <c r="AU896" s="228" t="s">
        <v>81</v>
      </c>
      <c r="AV896" s="15" t="s">
        <v>146</v>
      </c>
      <c r="AW896" s="15" t="s">
        <v>26</v>
      </c>
      <c r="AX896" s="15" t="s">
        <v>79</v>
      </c>
      <c r="AY896" s="228" t="s">
        <v>141</v>
      </c>
    </row>
    <row r="897" spans="1:65" s="2" customFormat="1" ht="33" customHeight="1">
      <c r="A897" s="32"/>
      <c r="B897" s="33"/>
      <c r="C897" s="181" t="s">
        <v>1322</v>
      </c>
      <c r="D897" s="181" t="s">
        <v>142</v>
      </c>
      <c r="E897" s="182" t="s">
        <v>1323</v>
      </c>
      <c r="F897" s="183" t="s">
        <v>1324</v>
      </c>
      <c r="G897" s="184" t="s">
        <v>249</v>
      </c>
      <c r="H897" s="185">
        <v>11.475</v>
      </c>
      <c r="I897" s="257"/>
      <c r="J897" s="186">
        <f>ROUND(I897*H897,2)</f>
        <v>0</v>
      </c>
      <c r="K897" s="183" t="s">
        <v>239</v>
      </c>
      <c r="L897" s="37"/>
      <c r="M897" s="187" t="s">
        <v>1</v>
      </c>
      <c r="N897" s="188" t="s">
        <v>36</v>
      </c>
      <c r="O897" s="189">
        <v>1.617</v>
      </c>
      <c r="P897" s="189">
        <f>O897*H897</f>
        <v>18.555074999999999</v>
      </c>
      <c r="Q897" s="189">
        <v>4.9759999999999999E-2</v>
      </c>
      <c r="R897" s="189">
        <f>Q897*H897</f>
        <v>0.57099599999999995</v>
      </c>
      <c r="S897" s="189">
        <v>0</v>
      </c>
      <c r="T897" s="190">
        <f>S897*H897</f>
        <v>0</v>
      </c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  <c r="AE897" s="32"/>
      <c r="AR897" s="191" t="s">
        <v>181</v>
      </c>
      <c r="AT897" s="191" t="s">
        <v>142</v>
      </c>
      <c r="AU897" s="191" t="s">
        <v>81</v>
      </c>
      <c r="AY897" s="18" t="s">
        <v>141</v>
      </c>
      <c r="BE897" s="192">
        <f>IF(N897="základní",J897,0)</f>
        <v>0</v>
      </c>
      <c r="BF897" s="192">
        <f>IF(N897="snížená",J897,0)</f>
        <v>0</v>
      </c>
      <c r="BG897" s="192">
        <f>IF(N897="zákl. přenesená",J897,0)</f>
        <v>0</v>
      </c>
      <c r="BH897" s="192">
        <f>IF(N897="sníž. přenesená",J897,0)</f>
        <v>0</v>
      </c>
      <c r="BI897" s="192">
        <f>IF(N897="nulová",J897,0)</f>
        <v>0</v>
      </c>
      <c r="BJ897" s="18" t="s">
        <v>79</v>
      </c>
      <c r="BK897" s="192">
        <f>ROUND(I897*H897,2)</f>
        <v>0</v>
      </c>
      <c r="BL897" s="18" t="s">
        <v>181</v>
      </c>
      <c r="BM897" s="191" t="s">
        <v>1325</v>
      </c>
    </row>
    <row r="898" spans="1:65" s="13" customFormat="1">
      <c r="B898" s="193"/>
      <c r="C898" s="194"/>
      <c r="D898" s="195" t="s">
        <v>147</v>
      </c>
      <c r="E898" s="196" t="s">
        <v>1</v>
      </c>
      <c r="F898" s="197" t="s">
        <v>560</v>
      </c>
      <c r="G898" s="194"/>
      <c r="H898" s="196" t="s">
        <v>1</v>
      </c>
      <c r="I898" s="194"/>
      <c r="J898" s="194"/>
      <c r="K898" s="194"/>
      <c r="L898" s="198"/>
      <c r="M898" s="199"/>
      <c r="N898" s="200"/>
      <c r="O898" s="200"/>
      <c r="P898" s="200"/>
      <c r="Q898" s="200"/>
      <c r="R898" s="200"/>
      <c r="S898" s="200"/>
      <c r="T898" s="201"/>
      <c r="AT898" s="202" t="s">
        <v>147</v>
      </c>
      <c r="AU898" s="202" t="s">
        <v>81</v>
      </c>
      <c r="AV898" s="13" t="s">
        <v>79</v>
      </c>
      <c r="AW898" s="13" t="s">
        <v>26</v>
      </c>
      <c r="AX898" s="13" t="s">
        <v>71</v>
      </c>
      <c r="AY898" s="202" t="s">
        <v>141</v>
      </c>
    </row>
    <row r="899" spans="1:65" s="14" customFormat="1">
      <c r="B899" s="203"/>
      <c r="C899" s="204"/>
      <c r="D899" s="195" t="s">
        <v>147</v>
      </c>
      <c r="E899" s="205" t="s">
        <v>1</v>
      </c>
      <c r="F899" s="206" t="s">
        <v>1326</v>
      </c>
      <c r="G899" s="204"/>
      <c r="H899" s="207">
        <v>6.75</v>
      </c>
      <c r="I899" s="204"/>
      <c r="J899" s="204"/>
      <c r="K899" s="204"/>
      <c r="L899" s="208"/>
      <c r="M899" s="209"/>
      <c r="N899" s="210"/>
      <c r="O899" s="210"/>
      <c r="P899" s="210"/>
      <c r="Q899" s="210"/>
      <c r="R899" s="210"/>
      <c r="S899" s="210"/>
      <c r="T899" s="211"/>
      <c r="AT899" s="212" t="s">
        <v>147</v>
      </c>
      <c r="AU899" s="212" t="s">
        <v>81</v>
      </c>
      <c r="AV899" s="14" t="s">
        <v>81</v>
      </c>
      <c r="AW899" s="14" t="s">
        <v>26</v>
      </c>
      <c r="AX899" s="14" t="s">
        <v>71</v>
      </c>
      <c r="AY899" s="212" t="s">
        <v>141</v>
      </c>
    </row>
    <row r="900" spans="1:65" s="13" customFormat="1">
      <c r="B900" s="193"/>
      <c r="C900" s="194"/>
      <c r="D900" s="195" t="s">
        <v>147</v>
      </c>
      <c r="E900" s="196" t="s">
        <v>1</v>
      </c>
      <c r="F900" s="197" t="s">
        <v>1327</v>
      </c>
      <c r="G900" s="194"/>
      <c r="H900" s="196" t="s">
        <v>1</v>
      </c>
      <c r="I900" s="194"/>
      <c r="J900" s="194"/>
      <c r="K900" s="194"/>
      <c r="L900" s="198"/>
      <c r="M900" s="199"/>
      <c r="N900" s="200"/>
      <c r="O900" s="200"/>
      <c r="P900" s="200"/>
      <c r="Q900" s="200"/>
      <c r="R900" s="200"/>
      <c r="S900" s="200"/>
      <c r="T900" s="201"/>
      <c r="AT900" s="202" t="s">
        <v>147</v>
      </c>
      <c r="AU900" s="202" t="s">
        <v>81</v>
      </c>
      <c r="AV900" s="13" t="s">
        <v>79</v>
      </c>
      <c r="AW900" s="13" t="s">
        <v>26</v>
      </c>
      <c r="AX900" s="13" t="s">
        <v>71</v>
      </c>
      <c r="AY900" s="202" t="s">
        <v>141</v>
      </c>
    </row>
    <row r="901" spans="1:65" s="14" customFormat="1">
      <c r="B901" s="203"/>
      <c r="C901" s="204"/>
      <c r="D901" s="195" t="s">
        <v>147</v>
      </c>
      <c r="E901" s="205" t="s">
        <v>1</v>
      </c>
      <c r="F901" s="206" t="s">
        <v>1328</v>
      </c>
      <c r="G901" s="204"/>
      <c r="H901" s="207">
        <v>4.7249999999999996</v>
      </c>
      <c r="I901" s="204"/>
      <c r="J901" s="204"/>
      <c r="K901" s="204"/>
      <c r="L901" s="208"/>
      <c r="M901" s="209"/>
      <c r="N901" s="210"/>
      <c r="O901" s="210"/>
      <c r="P901" s="210"/>
      <c r="Q901" s="210"/>
      <c r="R901" s="210"/>
      <c r="S901" s="210"/>
      <c r="T901" s="211"/>
      <c r="AT901" s="212" t="s">
        <v>147</v>
      </c>
      <c r="AU901" s="212" t="s">
        <v>81</v>
      </c>
      <c r="AV901" s="14" t="s">
        <v>81</v>
      </c>
      <c r="AW901" s="14" t="s">
        <v>26</v>
      </c>
      <c r="AX901" s="14" t="s">
        <v>71</v>
      </c>
      <c r="AY901" s="212" t="s">
        <v>141</v>
      </c>
    </row>
    <row r="902" spans="1:65" s="15" customFormat="1">
      <c r="B902" s="219"/>
      <c r="C902" s="220"/>
      <c r="D902" s="195" t="s">
        <v>147</v>
      </c>
      <c r="E902" s="221" t="s">
        <v>1</v>
      </c>
      <c r="F902" s="222" t="s">
        <v>254</v>
      </c>
      <c r="G902" s="220"/>
      <c r="H902" s="223">
        <v>11.475</v>
      </c>
      <c r="I902" s="220"/>
      <c r="J902" s="220"/>
      <c r="K902" s="220"/>
      <c r="L902" s="224"/>
      <c r="M902" s="225"/>
      <c r="N902" s="226"/>
      <c r="O902" s="226"/>
      <c r="P902" s="226"/>
      <c r="Q902" s="226"/>
      <c r="R902" s="226"/>
      <c r="S902" s="226"/>
      <c r="T902" s="227"/>
      <c r="AT902" s="228" t="s">
        <v>147</v>
      </c>
      <c r="AU902" s="228" t="s">
        <v>81</v>
      </c>
      <c r="AV902" s="15" t="s">
        <v>146</v>
      </c>
      <c r="AW902" s="15" t="s">
        <v>26</v>
      </c>
      <c r="AX902" s="15" t="s">
        <v>79</v>
      </c>
      <c r="AY902" s="228" t="s">
        <v>141</v>
      </c>
    </row>
    <row r="903" spans="1:65" s="2" customFormat="1" ht="16.5" customHeight="1">
      <c r="A903" s="32"/>
      <c r="B903" s="33"/>
      <c r="C903" s="181" t="s">
        <v>1329</v>
      </c>
      <c r="D903" s="181" t="s">
        <v>142</v>
      </c>
      <c r="E903" s="182" t="s">
        <v>1330</v>
      </c>
      <c r="F903" s="183" t="s">
        <v>1331</v>
      </c>
      <c r="G903" s="184" t="s">
        <v>249</v>
      </c>
      <c r="H903" s="185">
        <v>251.47</v>
      </c>
      <c r="I903" s="257"/>
      <c r="J903" s="186">
        <f>ROUND(I903*H903,2)</f>
        <v>0</v>
      </c>
      <c r="K903" s="183" t="s">
        <v>239</v>
      </c>
      <c r="L903" s="37"/>
      <c r="M903" s="187" t="s">
        <v>1</v>
      </c>
      <c r="N903" s="188" t="s">
        <v>36</v>
      </c>
      <c r="O903" s="189">
        <v>6.4000000000000001E-2</v>
      </c>
      <c r="P903" s="189">
        <f>O903*H903</f>
        <v>16.094080000000002</v>
      </c>
      <c r="Q903" s="189">
        <v>2.0000000000000001E-4</v>
      </c>
      <c r="R903" s="189">
        <f>Q903*H903</f>
        <v>5.0294000000000005E-2</v>
      </c>
      <c r="S903" s="189">
        <v>0</v>
      </c>
      <c r="T903" s="190">
        <f>S903*H903</f>
        <v>0</v>
      </c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  <c r="AE903" s="32"/>
      <c r="AR903" s="191" t="s">
        <v>181</v>
      </c>
      <c r="AT903" s="191" t="s">
        <v>142</v>
      </c>
      <c r="AU903" s="191" t="s">
        <v>81</v>
      </c>
      <c r="AY903" s="18" t="s">
        <v>141</v>
      </c>
      <c r="BE903" s="192">
        <f>IF(N903="základní",J903,0)</f>
        <v>0</v>
      </c>
      <c r="BF903" s="192">
        <f>IF(N903="snížená",J903,0)</f>
        <v>0</v>
      </c>
      <c r="BG903" s="192">
        <f>IF(N903="zákl. přenesená",J903,0)</f>
        <v>0</v>
      </c>
      <c r="BH903" s="192">
        <f>IF(N903="sníž. přenesená",J903,0)</f>
        <v>0</v>
      </c>
      <c r="BI903" s="192">
        <f>IF(N903="nulová",J903,0)</f>
        <v>0</v>
      </c>
      <c r="BJ903" s="18" t="s">
        <v>79</v>
      </c>
      <c r="BK903" s="192">
        <f>ROUND(I903*H903,2)</f>
        <v>0</v>
      </c>
      <c r="BL903" s="18" t="s">
        <v>181</v>
      </c>
      <c r="BM903" s="191" t="s">
        <v>1332</v>
      </c>
    </row>
    <row r="904" spans="1:65" s="14" customFormat="1">
      <c r="B904" s="203"/>
      <c r="C904" s="204"/>
      <c r="D904" s="195" t="s">
        <v>147</v>
      </c>
      <c r="E904" s="205" t="s">
        <v>1</v>
      </c>
      <c r="F904" s="206" t="s">
        <v>1333</v>
      </c>
      <c r="G904" s="204"/>
      <c r="H904" s="207">
        <v>251.47</v>
      </c>
      <c r="I904" s="204"/>
      <c r="J904" s="204"/>
      <c r="K904" s="204"/>
      <c r="L904" s="208"/>
      <c r="M904" s="209"/>
      <c r="N904" s="210"/>
      <c r="O904" s="210"/>
      <c r="P904" s="210"/>
      <c r="Q904" s="210"/>
      <c r="R904" s="210"/>
      <c r="S904" s="210"/>
      <c r="T904" s="211"/>
      <c r="AT904" s="212" t="s">
        <v>147</v>
      </c>
      <c r="AU904" s="212" t="s">
        <v>81</v>
      </c>
      <c r="AV904" s="14" t="s">
        <v>81</v>
      </c>
      <c r="AW904" s="14" t="s">
        <v>26</v>
      </c>
      <c r="AX904" s="14" t="s">
        <v>79</v>
      </c>
      <c r="AY904" s="212" t="s">
        <v>141</v>
      </c>
    </row>
    <row r="905" spans="1:65" s="2" customFormat="1" ht="21.75" customHeight="1">
      <c r="A905" s="32"/>
      <c r="B905" s="33"/>
      <c r="C905" s="181" t="s">
        <v>1334</v>
      </c>
      <c r="D905" s="181" t="s">
        <v>142</v>
      </c>
      <c r="E905" s="182" t="s">
        <v>1335</v>
      </c>
      <c r="F905" s="183" t="s">
        <v>1336</v>
      </c>
      <c r="G905" s="184" t="s">
        <v>238</v>
      </c>
      <c r="H905" s="185">
        <v>66.900000000000006</v>
      </c>
      <c r="I905" s="257"/>
      <c r="J905" s="186">
        <f>ROUND(I905*H905,2)</f>
        <v>0</v>
      </c>
      <c r="K905" s="183" t="s">
        <v>239</v>
      </c>
      <c r="L905" s="37"/>
      <c r="M905" s="187" t="s">
        <v>1</v>
      </c>
      <c r="N905" s="188" t="s">
        <v>36</v>
      </c>
      <c r="O905" s="189">
        <v>0.11</v>
      </c>
      <c r="P905" s="189">
        <f>O905*H905</f>
        <v>7.3590000000000009</v>
      </c>
      <c r="Q905" s="189">
        <v>2.2000000000000001E-4</v>
      </c>
      <c r="R905" s="189">
        <f>Q905*H905</f>
        <v>1.4718000000000002E-2</v>
      </c>
      <c r="S905" s="189">
        <v>0</v>
      </c>
      <c r="T905" s="190">
        <f>S905*H905</f>
        <v>0</v>
      </c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  <c r="AE905" s="32"/>
      <c r="AR905" s="191" t="s">
        <v>181</v>
      </c>
      <c r="AT905" s="191" t="s">
        <v>142</v>
      </c>
      <c r="AU905" s="191" t="s">
        <v>81</v>
      </c>
      <c r="AY905" s="18" t="s">
        <v>141</v>
      </c>
      <c r="BE905" s="192">
        <f>IF(N905="základní",J905,0)</f>
        <v>0</v>
      </c>
      <c r="BF905" s="192">
        <f>IF(N905="snížená",J905,0)</f>
        <v>0</v>
      </c>
      <c r="BG905" s="192">
        <f>IF(N905="zákl. přenesená",J905,0)</f>
        <v>0</v>
      </c>
      <c r="BH905" s="192">
        <f>IF(N905="sníž. přenesená",J905,0)</f>
        <v>0</v>
      </c>
      <c r="BI905" s="192">
        <f>IF(N905="nulová",J905,0)</f>
        <v>0</v>
      </c>
      <c r="BJ905" s="18" t="s">
        <v>79</v>
      </c>
      <c r="BK905" s="192">
        <f>ROUND(I905*H905,2)</f>
        <v>0</v>
      </c>
      <c r="BL905" s="18" t="s">
        <v>181</v>
      </c>
      <c r="BM905" s="191" t="s">
        <v>1337</v>
      </c>
    </row>
    <row r="906" spans="1:65" s="14" customFormat="1" ht="22.5">
      <c r="B906" s="203"/>
      <c r="C906" s="204"/>
      <c r="D906" s="195" t="s">
        <v>147</v>
      </c>
      <c r="E906" s="205" t="s">
        <v>1</v>
      </c>
      <c r="F906" s="206" t="s">
        <v>1338</v>
      </c>
      <c r="G906" s="204"/>
      <c r="H906" s="207">
        <v>66.900000000000006</v>
      </c>
      <c r="I906" s="204"/>
      <c r="J906" s="204"/>
      <c r="K906" s="204"/>
      <c r="L906" s="208"/>
      <c r="M906" s="209"/>
      <c r="N906" s="210"/>
      <c r="O906" s="210"/>
      <c r="P906" s="210"/>
      <c r="Q906" s="210"/>
      <c r="R906" s="210"/>
      <c r="S906" s="210"/>
      <c r="T906" s="211"/>
      <c r="AT906" s="212" t="s">
        <v>147</v>
      </c>
      <c r="AU906" s="212" t="s">
        <v>81</v>
      </c>
      <c r="AV906" s="14" t="s">
        <v>81</v>
      </c>
      <c r="AW906" s="14" t="s">
        <v>26</v>
      </c>
      <c r="AX906" s="14" t="s">
        <v>79</v>
      </c>
      <c r="AY906" s="212" t="s">
        <v>141</v>
      </c>
    </row>
    <row r="907" spans="1:65" s="2" customFormat="1" ht="21.75" customHeight="1">
      <c r="A907" s="32"/>
      <c r="B907" s="33"/>
      <c r="C907" s="181" t="s">
        <v>1339</v>
      </c>
      <c r="D907" s="181" t="s">
        <v>142</v>
      </c>
      <c r="E907" s="182" t="s">
        <v>1340</v>
      </c>
      <c r="F907" s="183" t="s">
        <v>1341</v>
      </c>
      <c r="G907" s="184" t="s">
        <v>249</v>
      </c>
      <c r="H907" s="185">
        <v>28.911000000000001</v>
      </c>
      <c r="I907" s="257"/>
      <c r="J907" s="186">
        <f>ROUND(I907*H907,2)</f>
        <v>0</v>
      </c>
      <c r="K907" s="183" t="s">
        <v>239</v>
      </c>
      <c r="L907" s="37"/>
      <c r="M907" s="187" t="s">
        <v>1</v>
      </c>
      <c r="N907" s="188" t="s">
        <v>36</v>
      </c>
      <c r="O907" s="189">
        <v>0.80900000000000005</v>
      </c>
      <c r="P907" s="189">
        <f>O907*H907</f>
        <v>23.388999000000002</v>
      </c>
      <c r="Q907" s="189">
        <v>1.481E-2</v>
      </c>
      <c r="R907" s="189">
        <f>Q907*H907</f>
        <v>0.42817191000000004</v>
      </c>
      <c r="S907" s="189">
        <v>0</v>
      </c>
      <c r="T907" s="190">
        <f>S907*H907</f>
        <v>0</v>
      </c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  <c r="AE907" s="32"/>
      <c r="AR907" s="191" t="s">
        <v>181</v>
      </c>
      <c r="AT907" s="191" t="s">
        <v>142</v>
      </c>
      <c r="AU907" s="191" t="s">
        <v>81</v>
      </c>
      <c r="AY907" s="18" t="s">
        <v>141</v>
      </c>
      <c r="BE907" s="192">
        <f>IF(N907="základní",J907,0)</f>
        <v>0</v>
      </c>
      <c r="BF907" s="192">
        <f>IF(N907="snížená",J907,0)</f>
        <v>0</v>
      </c>
      <c r="BG907" s="192">
        <f>IF(N907="zákl. přenesená",J907,0)</f>
        <v>0</v>
      </c>
      <c r="BH907" s="192">
        <f>IF(N907="sníž. přenesená",J907,0)</f>
        <v>0</v>
      </c>
      <c r="BI907" s="192">
        <f>IF(N907="nulová",J907,0)</f>
        <v>0</v>
      </c>
      <c r="BJ907" s="18" t="s">
        <v>79</v>
      </c>
      <c r="BK907" s="192">
        <f>ROUND(I907*H907,2)</f>
        <v>0</v>
      </c>
      <c r="BL907" s="18" t="s">
        <v>181</v>
      </c>
      <c r="BM907" s="191" t="s">
        <v>1342</v>
      </c>
    </row>
    <row r="908" spans="1:65" s="13" customFormat="1">
      <c r="B908" s="193"/>
      <c r="C908" s="194"/>
      <c r="D908" s="195" t="s">
        <v>147</v>
      </c>
      <c r="E908" s="196" t="s">
        <v>1</v>
      </c>
      <c r="F908" s="197" t="s">
        <v>1343</v>
      </c>
      <c r="G908" s="194"/>
      <c r="H908" s="196" t="s">
        <v>1</v>
      </c>
      <c r="I908" s="194"/>
      <c r="J908" s="194"/>
      <c r="K908" s="194"/>
      <c r="L908" s="198"/>
      <c r="M908" s="199"/>
      <c r="N908" s="200"/>
      <c r="O908" s="200"/>
      <c r="P908" s="200"/>
      <c r="Q908" s="200"/>
      <c r="R908" s="200"/>
      <c r="S908" s="200"/>
      <c r="T908" s="201"/>
      <c r="AT908" s="202" t="s">
        <v>147</v>
      </c>
      <c r="AU908" s="202" t="s">
        <v>81</v>
      </c>
      <c r="AV908" s="13" t="s">
        <v>79</v>
      </c>
      <c r="AW908" s="13" t="s">
        <v>26</v>
      </c>
      <c r="AX908" s="13" t="s">
        <v>71</v>
      </c>
      <c r="AY908" s="202" t="s">
        <v>141</v>
      </c>
    </row>
    <row r="909" spans="1:65" s="14" customFormat="1">
      <c r="B909" s="203"/>
      <c r="C909" s="204"/>
      <c r="D909" s="195" t="s">
        <v>147</v>
      </c>
      <c r="E909" s="205" t="s">
        <v>1</v>
      </c>
      <c r="F909" s="206" t="s">
        <v>1344</v>
      </c>
      <c r="G909" s="204"/>
      <c r="H909" s="207">
        <v>28.911000000000001</v>
      </c>
      <c r="I909" s="204"/>
      <c r="J909" s="204"/>
      <c r="K909" s="204"/>
      <c r="L909" s="208"/>
      <c r="M909" s="209"/>
      <c r="N909" s="210"/>
      <c r="O909" s="210"/>
      <c r="P909" s="210"/>
      <c r="Q909" s="210"/>
      <c r="R909" s="210"/>
      <c r="S909" s="210"/>
      <c r="T909" s="211"/>
      <c r="AT909" s="212" t="s">
        <v>147</v>
      </c>
      <c r="AU909" s="212" t="s">
        <v>81</v>
      </c>
      <c r="AV909" s="14" t="s">
        <v>81</v>
      </c>
      <c r="AW909" s="14" t="s">
        <v>26</v>
      </c>
      <c r="AX909" s="14" t="s">
        <v>71</v>
      </c>
      <c r="AY909" s="212" t="s">
        <v>141</v>
      </c>
    </row>
    <row r="910" spans="1:65" s="15" customFormat="1">
      <c r="B910" s="219"/>
      <c r="C910" s="220"/>
      <c r="D910" s="195" t="s">
        <v>147</v>
      </c>
      <c r="E910" s="221" t="s">
        <v>1</v>
      </c>
      <c r="F910" s="222" t="s">
        <v>254</v>
      </c>
      <c r="G910" s="220"/>
      <c r="H910" s="223">
        <v>28.911000000000001</v>
      </c>
      <c r="I910" s="220"/>
      <c r="J910" s="220"/>
      <c r="K910" s="220"/>
      <c r="L910" s="224"/>
      <c r="M910" s="225"/>
      <c r="N910" s="226"/>
      <c r="O910" s="226"/>
      <c r="P910" s="226"/>
      <c r="Q910" s="226"/>
      <c r="R910" s="226"/>
      <c r="S910" s="226"/>
      <c r="T910" s="227"/>
      <c r="AT910" s="228" t="s">
        <v>147</v>
      </c>
      <c r="AU910" s="228" t="s">
        <v>81</v>
      </c>
      <c r="AV910" s="15" t="s">
        <v>146</v>
      </c>
      <c r="AW910" s="15" t="s">
        <v>26</v>
      </c>
      <c r="AX910" s="15" t="s">
        <v>79</v>
      </c>
      <c r="AY910" s="228" t="s">
        <v>141</v>
      </c>
    </row>
    <row r="911" spans="1:65" s="2" customFormat="1" ht="21.75" customHeight="1">
      <c r="A911" s="32"/>
      <c r="B911" s="33"/>
      <c r="C911" s="181" t="s">
        <v>1345</v>
      </c>
      <c r="D911" s="181" t="s">
        <v>142</v>
      </c>
      <c r="E911" s="182" t="s">
        <v>1346</v>
      </c>
      <c r="F911" s="183" t="s">
        <v>1347</v>
      </c>
      <c r="G911" s="184" t="s">
        <v>249</v>
      </c>
      <c r="H911" s="185">
        <v>207.56899999999999</v>
      </c>
      <c r="I911" s="257"/>
      <c r="J911" s="186">
        <f>ROUND(I911*H911,2)</f>
        <v>0</v>
      </c>
      <c r="K911" s="183" t="s">
        <v>239</v>
      </c>
      <c r="L911" s="37"/>
      <c r="M911" s="187" t="s">
        <v>1</v>
      </c>
      <c r="N911" s="188" t="s">
        <v>36</v>
      </c>
      <c r="O911" s="189">
        <v>0.95899999999999996</v>
      </c>
      <c r="P911" s="189">
        <f>O911*H911</f>
        <v>199.05867099999998</v>
      </c>
      <c r="Q911" s="189">
        <v>2.4649999999999998E-2</v>
      </c>
      <c r="R911" s="189">
        <f>Q911*H911</f>
        <v>5.1165758499999994</v>
      </c>
      <c r="S911" s="189">
        <v>0</v>
      </c>
      <c r="T911" s="190">
        <f>S911*H911</f>
        <v>0</v>
      </c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  <c r="AE911" s="32"/>
      <c r="AR911" s="191" t="s">
        <v>181</v>
      </c>
      <c r="AT911" s="191" t="s">
        <v>142</v>
      </c>
      <c r="AU911" s="191" t="s">
        <v>81</v>
      </c>
      <c r="AY911" s="18" t="s">
        <v>141</v>
      </c>
      <c r="BE911" s="192">
        <f>IF(N911="základní",J911,0)</f>
        <v>0</v>
      </c>
      <c r="BF911" s="192">
        <f>IF(N911="snížená",J911,0)</f>
        <v>0</v>
      </c>
      <c r="BG911" s="192">
        <f>IF(N911="zákl. přenesená",J911,0)</f>
        <v>0</v>
      </c>
      <c r="BH911" s="192">
        <f>IF(N911="sníž. přenesená",J911,0)</f>
        <v>0</v>
      </c>
      <c r="BI911" s="192">
        <f>IF(N911="nulová",J911,0)</f>
        <v>0</v>
      </c>
      <c r="BJ911" s="18" t="s">
        <v>79</v>
      </c>
      <c r="BK911" s="192">
        <f>ROUND(I911*H911,2)</f>
        <v>0</v>
      </c>
      <c r="BL911" s="18" t="s">
        <v>181</v>
      </c>
      <c r="BM911" s="191" t="s">
        <v>1348</v>
      </c>
    </row>
    <row r="912" spans="1:65" s="13" customFormat="1">
      <c r="B912" s="193"/>
      <c r="C912" s="194"/>
      <c r="D912" s="195" t="s">
        <v>147</v>
      </c>
      <c r="E912" s="196" t="s">
        <v>1</v>
      </c>
      <c r="F912" s="197" t="s">
        <v>1349</v>
      </c>
      <c r="G912" s="194"/>
      <c r="H912" s="196" t="s">
        <v>1</v>
      </c>
      <c r="I912" s="194"/>
      <c r="J912" s="194"/>
      <c r="K912" s="194"/>
      <c r="L912" s="198"/>
      <c r="M912" s="199"/>
      <c r="N912" s="200"/>
      <c r="O912" s="200"/>
      <c r="P912" s="200"/>
      <c r="Q912" s="200"/>
      <c r="R912" s="200"/>
      <c r="S912" s="200"/>
      <c r="T912" s="201"/>
      <c r="AT912" s="202" t="s">
        <v>147</v>
      </c>
      <c r="AU912" s="202" t="s">
        <v>81</v>
      </c>
      <c r="AV912" s="13" t="s">
        <v>79</v>
      </c>
      <c r="AW912" s="13" t="s">
        <v>26</v>
      </c>
      <c r="AX912" s="13" t="s">
        <v>71</v>
      </c>
      <c r="AY912" s="202" t="s">
        <v>141</v>
      </c>
    </row>
    <row r="913" spans="1:65" s="13" customFormat="1">
      <c r="B913" s="193"/>
      <c r="C913" s="194"/>
      <c r="D913" s="195" t="s">
        <v>147</v>
      </c>
      <c r="E913" s="196" t="s">
        <v>1</v>
      </c>
      <c r="F913" s="197" t="s">
        <v>1350</v>
      </c>
      <c r="G913" s="194"/>
      <c r="H913" s="196" t="s">
        <v>1</v>
      </c>
      <c r="I913" s="194"/>
      <c r="J913" s="194"/>
      <c r="K913" s="194"/>
      <c r="L913" s="198"/>
      <c r="M913" s="199"/>
      <c r="N913" s="200"/>
      <c r="O913" s="200"/>
      <c r="P913" s="200"/>
      <c r="Q913" s="200"/>
      <c r="R913" s="200"/>
      <c r="S913" s="200"/>
      <c r="T913" s="201"/>
      <c r="AT913" s="202" t="s">
        <v>147</v>
      </c>
      <c r="AU913" s="202" t="s">
        <v>81</v>
      </c>
      <c r="AV913" s="13" t="s">
        <v>79</v>
      </c>
      <c r="AW913" s="13" t="s">
        <v>26</v>
      </c>
      <c r="AX913" s="13" t="s">
        <v>71</v>
      </c>
      <c r="AY913" s="202" t="s">
        <v>141</v>
      </c>
    </row>
    <row r="914" spans="1:65" s="14" customFormat="1">
      <c r="B914" s="203"/>
      <c r="C914" s="204"/>
      <c r="D914" s="195" t="s">
        <v>147</v>
      </c>
      <c r="E914" s="205" t="s">
        <v>1</v>
      </c>
      <c r="F914" s="206" t="s">
        <v>1351</v>
      </c>
      <c r="G914" s="204"/>
      <c r="H914" s="207">
        <v>58.8</v>
      </c>
      <c r="I914" s="204"/>
      <c r="J914" s="204"/>
      <c r="K914" s="204"/>
      <c r="L914" s="208"/>
      <c r="M914" s="209"/>
      <c r="N914" s="210"/>
      <c r="O914" s="210"/>
      <c r="P914" s="210"/>
      <c r="Q914" s="210"/>
      <c r="R914" s="210"/>
      <c r="S914" s="210"/>
      <c r="T914" s="211"/>
      <c r="AT914" s="212" t="s">
        <v>147</v>
      </c>
      <c r="AU914" s="212" t="s">
        <v>81</v>
      </c>
      <c r="AV914" s="14" t="s">
        <v>81</v>
      </c>
      <c r="AW914" s="14" t="s">
        <v>26</v>
      </c>
      <c r="AX914" s="14" t="s">
        <v>71</v>
      </c>
      <c r="AY914" s="212" t="s">
        <v>141</v>
      </c>
    </row>
    <row r="915" spans="1:65" s="14" customFormat="1">
      <c r="B915" s="203"/>
      <c r="C915" s="204"/>
      <c r="D915" s="195" t="s">
        <v>147</v>
      </c>
      <c r="E915" s="205" t="s">
        <v>1</v>
      </c>
      <c r="F915" s="206" t="s">
        <v>1352</v>
      </c>
      <c r="G915" s="204"/>
      <c r="H915" s="207">
        <v>19.5</v>
      </c>
      <c r="I915" s="204"/>
      <c r="J915" s="204"/>
      <c r="K915" s="204"/>
      <c r="L915" s="208"/>
      <c r="M915" s="209"/>
      <c r="N915" s="210"/>
      <c r="O915" s="210"/>
      <c r="P915" s="210"/>
      <c r="Q915" s="210"/>
      <c r="R915" s="210"/>
      <c r="S915" s="210"/>
      <c r="T915" s="211"/>
      <c r="AT915" s="212" t="s">
        <v>147</v>
      </c>
      <c r="AU915" s="212" t="s">
        <v>81</v>
      </c>
      <c r="AV915" s="14" t="s">
        <v>81</v>
      </c>
      <c r="AW915" s="14" t="s">
        <v>26</v>
      </c>
      <c r="AX915" s="14" t="s">
        <v>71</v>
      </c>
      <c r="AY915" s="212" t="s">
        <v>141</v>
      </c>
    </row>
    <row r="916" spans="1:65" s="13" customFormat="1">
      <c r="B916" s="193"/>
      <c r="C916" s="194"/>
      <c r="D916" s="195" t="s">
        <v>147</v>
      </c>
      <c r="E916" s="196" t="s">
        <v>1</v>
      </c>
      <c r="F916" s="197" t="s">
        <v>1353</v>
      </c>
      <c r="G916" s="194"/>
      <c r="H916" s="196" t="s">
        <v>1</v>
      </c>
      <c r="I916" s="194"/>
      <c r="J916" s="194"/>
      <c r="K916" s="194"/>
      <c r="L916" s="198"/>
      <c r="M916" s="199"/>
      <c r="N916" s="200"/>
      <c r="O916" s="200"/>
      <c r="P916" s="200"/>
      <c r="Q916" s="200"/>
      <c r="R916" s="200"/>
      <c r="S916" s="200"/>
      <c r="T916" s="201"/>
      <c r="AT916" s="202" t="s">
        <v>147</v>
      </c>
      <c r="AU916" s="202" t="s">
        <v>81</v>
      </c>
      <c r="AV916" s="13" t="s">
        <v>79</v>
      </c>
      <c r="AW916" s="13" t="s">
        <v>26</v>
      </c>
      <c r="AX916" s="13" t="s">
        <v>71</v>
      </c>
      <c r="AY916" s="202" t="s">
        <v>141</v>
      </c>
    </row>
    <row r="917" spans="1:65" s="14" customFormat="1">
      <c r="B917" s="203"/>
      <c r="C917" s="204"/>
      <c r="D917" s="195" t="s">
        <v>147</v>
      </c>
      <c r="E917" s="205" t="s">
        <v>1</v>
      </c>
      <c r="F917" s="206" t="s">
        <v>1354</v>
      </c>
      <c r="G917" s="204"/>
      <c r="H917" s="207">
        <v>129.26900000000001</v>
      </c>
      <c r="I917" s="204"/>
      <c r="J917" s="204"/>
      <c r="K917" s="204"/>
      <c r="L917" s="208"/>
      <c r="M917" s="209"/>
      <c r="N917" s="210"/>
      <c r="O917" s="210"/>
      <c r="P917" s="210"/>
      <c r="Q917" s="210"/>
      <c r="R917" s="210"/>
      <c r="S917" s="210"/>
      <c r="T917" s="211"/>
      <c r="AT917" s="212" t="s">
        <v>147</v>
      </c>
      <c r="AU917" s="212" t="s">
        <v>81</v>
      </c>
      <c r="AV917" s="14" t="s">
        <v>81</v>
      </c>
      <c r="AW917" s="14" t="s">
        <v>26</v>
      </c>
      <c r="AX917" s="14" t="s">
        <v>71</v>
      </c>
      <c r="AY917" s="212" t="s">
        <v>141</v>
      </c>
    </row>
    <row r="918" spans="1:65" s="15" customFormat="1">
      <c r="B918" s="219"/>
      <c r="C918" s="220"/>
      <c r="D918" s="195" t="s">
        <v>147</v>
      </c>
      <c r="E918" s="221" t="s">
        <v>1</v>
      </c>
      <c r="F918" s="222" t="s">
        <v>254</v>
      </c>
      <c r="G918" s="220"/>
      <c r="H918" s="223">
        <v>207.56899999999999</v>
      </c>
      <c r="I918" s="220"/>
      <c r="J918" s="220"/>
      <c r="K918" s="220"/>
      <c r="L918" s="224"/>
      <c r="M918" s="225"/>
      <c r="N918" s="226"/>
      <c r="O918" s="226"/>
      <c r="P918" s="226"/>
      <c r="Q918" s="226"/>
      <c r="R918" s="226"/>
      <c r="S918" s="226"/>
      <c r="T918" s="227"/>
      <c r="AT918" s="228" t="s">
        <v>147</v>
      </c>
      <c r="AU918" s="228" t="s">
        <v>81</v>
      </c>
      <c r="AV918" s="15" t="s">
        <v>146</v>
      </c>
      <c r="AW918" s="15" t="s">
        <v>26</v>
      </c>
      <c r="AX918" s="15" t="s">
        <v>79</v>
      </c>
      <c r="AY918" s="228" t="s">
        <v>141</v>
      </c>
    </row>
    <row r="919" spans="1:65" s="2" customFormat="1" ht="21.75" customHeight="1">
      <c r="A919" s="32"/>
      <c r="B919" s="33"/>
      <c r="C919" s="181" t="s">
        <v>1355</v>
      </c>
      <c r="D919" s="181" t="s">
        <v>142</v>
      </c>
      <c r="E919" s="182" t="s">
        <v>1356</v>
      </c>
      <c r="F919" s="183" t="s">
        <v>1357</v>
      </c>
      <c r="G919" s="184" t="s">
        <v>249</v>
      </c>
      <c r="H919" s="185">
        <v>434.50099999999998</v>
      </c>
      <c r="I919" s="257"/>
      <c r="J919" s="186">
        <f>ROUND(I919*H919,2)</f>
        <v>0</v>
      </c>
      <c r="K919" s="183" t="s">
        <v>1</v>
      </c>
      <c r="L919" s="37"/>
      <c r="M919" s="187" t="s">
        <v>1</v>
      </c>
      <c r="N919" s="188" t="s">
        <v>36</v>
      </c>
      <c r="O919" s="189">
        <v>0.95899999999999996</v>
      </c>
      <c r="P919" s="189">
        <f>O919*H919</f>
        <v>416.68645899999996</v>
      </c>
      <c r="Q919" s="189">
        <v>2.5069999999999999E-2</v>
      </c>
      <c r="R919" s="189">
        <f>Q919*H919</f>
        <v>10.892940069999998</v>
      </c>
      <c r="S919" s="189">
        <v>0</v>
      </c>
      <c r="T919" s="190">
        <f>S919*H919</f>
        <v>0</v>
      </c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  <c r="AE919" s="32"/>
      <c r="AR919" s="191" t="s">
        <v>181</v>
      </c>
      <c r="AT919" s="191" t="s">
        <v>142</v>
      </c>
      <c r="AU919" s="191" t="s">
        <v>81</v>
      </c>
      <c r="AY919" s="18" t="s">
        <v>141</v>
      </c>
      <c r="BE919" s="192">
        <f>IF(N919="základní",J919,0)</f>
        <v>0</v>
      </c>
      <c r="BF919" s="192">
        <f>IF(N919="snížená",J919,0)</f>
        <v>0</v>
      </c>
      <c r="BG919" s="192">
        <f>IF(N919="zákl. přenesená",J919,0)</f>
        <v>0</v>
      </c>
      <c r="BH919" s="192">
        <f>IF(N919="sníž. přenesená",J919,0)</f>
        <v>0</v>
      </c>
      <c r="BI919" s="192">
        <f>IF(N919="nulová",J919,0)</f>
        <v>0</v>
      </c>
      <c r="BJ919" s="18" t="s">
        <v>79</v>
      </c>
      <c r="BK919" s="192">
        <f>ROUND(I919*H919,2)</f>
        <v>0</v>
      </c>
      <c r="BL919" s="18" t="s">
        <v>181</v>
      </c>
      <c r="BM919" s="191" t="s">
        <v>1358</v>
      </c>
    </row>
    <row r="920" spans="1:65" s="13" customFormat="1">
      <c r="B920" s="193"/>
      <c r="C920" s="194"/>
      <c r="D920" s="195" t="s">
        <v>147</v>
      </c>
      <c r="E920" s="196" t="s">
        <v>1</v>
      </c>
      <c r="F920" s="197" t="s">
        <v>1359</v>
      </c>
      <c r="G920" s="194"/>
      <c r="H920" s="196" t="s">
        <v>1</v>
      </c>
      <c r="I920" s="194"/>
      <c r="J920" s="194"/>
      <c r="K920" s="194"/>
      <c r="L920" s="198"/>
      <c r="M920" s="199"/>
      <c r="N920" s="200"/>
      <c r="O920" s="200"/>
      <c r="P920" s="200"/>
      <c r="Q920" s="200"/>
      <c r="R920" s="200"/>
      <c r="S920" s="200"/>
      <c r="T920" s="201"/>
      <c r="AT920" s="202" t="s">
        <v>147</v>
      </c>
      <c r="AU920" s="202" t="s">
        <v>81</v>
      </c>
      <c r="AV920" s="13" t="s">
        <v>79</v>
      </c>
      <c r="AW920" s="13" t="s">
        <v>26</v>
      </c>
      <c r="AX920" s="13" t="s">
        <v>71</v>
      </c>
      <c r="AY920" s="202" t="s">
        <v>141</v>
      </c>
    </row>
    <row r="921" spans="1:65" s="13" customFormat="1">
      <c r="B921" s="193"/>
      <c r="C921" s="194"/>
      <c r="D921" s="195" t="s">
        <v>147</v>
      </c>
      <c r="E921" s="196" t="s">
        <v>1</v>
      </c>
      <c r="F921" s="197" t="s">
        <v>1166</v>
      </c>
      <c r="G921" s="194"/>
      <c r="H921" s="196" t="s">
        <v>1</v>
      </c>
      <c r="I921" s="194"/>
      <c r="J921" s="194"/>
      <c r="K921" s="194"/>
      <c r="L921" s="198"/>
      <c r="M921" s="199"/>
      <c r="N921" s="200"/>
      <c r="O921" s="200"/>
      <c r="P921" s="200"/>
      <c r="Q921" s="200"/>
      <c r="R921" s="200"/>
      <c r="S921" s="200"/>
      <c r="T921" s="201"/>
      <c r="AT921" s="202" t="s">
        <v>147</v>
      </c>
      <c r="AU921" s="202" t="s">
        <v>81</v>
      </c>
      <c r="AV921" s="13" t="s">
        <v>79</v>
      </c>
      <c r="AW921" s="13" t="s">
        <v>26</v>
      </c>
      <c r="AX921" s="13" t="s">
        <v>71</v>
      </c>
      <c r="AY921" s="202" t="s">
        <v>141</v>
      </c>
    </row>
    <row r="922" spans="1:65" s="14" customFormat="1">
      <c r="B922" s="203"/>
      <c r="C922" s="204"/>
      <c r="D922" s="195" t="s">
        <v>147</v>
      </c>
      <c r="E922" s="205" t="s">
        <v>1</v>
      </c>
      <c r="F922" s="206" t="s">
        <v>1167</v>
      </c>
      <c r="G922" s="204"/>
      <c r="H922" s="207">
        <v>95.9</v>
      </c>
      <c r="I922" s="204"/>
      <c r="J922" s="204"/>
      <c r="K922" s="204"/>
      <c r="L922" s="208"/>
      <c r="M922" s="209"/>
      <c r="N922" s="210"/>
      <c r="O922" s="210"/>
      <c r="P922" s="210"/>
      <c r="Q922" s="210"/>
      <c r="R922" s="210"/>
      <c r="S922" s="210"/>
      <c r="T922" s="211"/>
      <c r="AT922" s="212" t="s">
        <v>147</v>
      </c>
      <c r="AU922" s="212" t="s">
        <v>81</v>
      </c>
      <c r="AV922" s="14" t="s">
        <v>81</v>
      </c>
      <c r="AW922" s="14" t="s">
        <v>26</v>
      </c>
      <c r="AX922" s="14" t="s">
        <v>71</v>
      </c>
      <c r="AY922" s="212" t="s">
        <v>141</v>
      </c>
    </row>
    <row r="923" spans="1:65" s="14" customFormat="1">
      <c r="B923" s="203"/>
      <c r="C923" s="204"/>
      <c r="D923" s="195" t="s">
        <v>147</v>
      </c>
      <c r="E923" s="205" t="s">
        <v>1</v>
      </c>
      <c r="F923" s="206" t="s">
        <v>1285</v>
      </c>
      <c r="G923" s="204"/>
      <c r="H923" s="207">
        <v>-18.856999999999999</v>
      </c>
      <c r="I923" s="204"/>
      <c r="J923" s="204"/>
      <c r="K923" s="204"/>
      <c r="L923" s="208"/>
      <c r="M923" s="209"/>
      <c r="N923" s="210"/>
      <c r="O923" s="210"/>
      <c r="P923" s="210"/>
      <c r="Q923" s="210"/>
      <c r="R923" s="210"/>
      <c r="S923" s="210"/>
      <c r="T923" s="211"/>
      <c r="AT923" s="212" t="s">
        <v>147</v>
      </c>
      <c r="AU923" s="212" t="s">
        <v>81</v>
      </c>
      <c r="AV923" s="14" t="s">
        <v>81</v>
      </c>
      <c r="AW923" s="14" t="s">
        <v>26</v>
      </c>
      <c r="AX923" s="14" t="s">
        <v>71</v>
      </c>
      <c r="AY923" s="212" t="s">
        <v>141</v>
      </c>
    </row>
    <row r="924" spans="1:65" s="13" customFormat="1">
      <c r="B924" s="193"/>
      <c r="C924" s="194"/>
      <c r="D924" s="195" t="s">
        <v>147</v>
      </c>
      <c r="E924" s="196" t="s">
        <v>1</v>
      </c>
      <c r="F924" s="197" t="s">
        <v>631</v>
      </c>
      <c r="G924" s="194"/>
      <c r="H924" s="196" t="s">
        <v>1</v>
      </c>
      <c r="I924" s="194"/>
      <c r="J924" s="194"/>
      <c r="K924" s="194"/>
      <c r="L924" s="198"/>
      <c r="M924" s="199"/>
      <c r="N924" s="200"/>
      <c r="O924" s="200"/>
      <c r="P924" s="200"/>
      <c r="Q924" s="200"/>
      <c r="R924" s="200"/>
      <c r="S924" s="200"/>
      <c r="T924" s="201"/>
      <c r="AT924" s="202" t="s">
        <v>147</v>
      </c>
      <c r="AU924" s="202" t="s">
        <v>81</v>
      </c>
      <c r="AV924" s="13" t="s">
        <v>79</v>
      </c>
      <c r="AW924" s="13" t="s">
        <v>26</v>
      </c>
      <c r="AX924" s="13" t="s">
        <v>71</v>
      </c>
      <c r="AY924" s="202" t="s">
        <v>141</v>
      </c>
    </row>
    <row r="925" spans="1:65" s="14" customFormat="1" ht="22.5">
      <c r="B925" s="203"/>
      <c r="C925" s="204"/>
      <c r="D925" s="195" t="s">
        <v>147</v>
      </c>
      <c r="E925" s="205" t="s">
        <v>1</v>
      </c>
      <c r="F925" s="206" t="s">
        <v>1360</v>
      </c>
      <c r="G925" s="204"/>
      <c r="H925" s="207">
        <v>12.311999999999999</v>
      </c>
      <c r="I925" s="204"/>
      <c r="J925" s="204"/>
      <c r="K925" s="204"/>
      <c r="L925" s="208"/>
      <c r="M925" s="209"/>
      <c r="N925" s="210"/>
      <c r="O925" s="210"/>
      <c r="P925" s="210"/>
      <c r="Q925" s="210"/>
      <c r="R925" s="210"/>
      <c r="S925" s="210"/>
      <c r="T925" s="211"/>
      <c r="AT925" s="212" t="s">
        <v>147</v>
      </c>
      <c r="AU925" s="212" t="s">
        <v>81</v>
      </c>
      <c r="AV925" s="14" t="s">
        <v>81</v>
      </c>
      <c r="AW925" s="14" t="s">
        <v>26</v>
      </c>
      <c r="AX925" s="14" t="s">
        <v>71</v>
      </c>
      <c r="AY925" s="212" t="s">
        <v>141</v>
      </c>
    </row>
    <row r="926" spans="1:65" s="16" customFormat="1">
      <c r="B926" s="241"/>
      <c r="C926" s="242"/>
      <c r="D926" s="195" t="s">
        <v>147</v>
      </c>
      <c r="E926" s="243" t="s">
        <v>1</v>
      </c>
      <c r="F926" s="244" t="s">
        <v>629</v>
      </c>
      <c r="G926" s="242"/>
      <c r="H926" s="245">
        <v>89.355000000000004</v>
      </c>
      <c r="I926" s="242"/>
      <c r="J926" s="242"/>
      <c r="K926" s="242"/>
      <c r="L926" s="246"/>
      <c r="M926" s="247"/>
      <c r="N926" s="248"/>
      <c r="O926" s="248"/>
      <c r="P926" s="248"/>
      <c r="Q926" s="248"/>
      <c r="R926" s="248"/>
      <c r="S926" s="248"/>
      <c r="T926" s="249"/>
      <c r="AT926" s="250" t="s">
        <v>147</v>
      </c>
      <c r="AU926" s="250" t="s">
        <v>81</v>
      </c>
      <c r="AV926" s="16" t="s">
        <v>153</v>
      </c>
      <c r="AW926" s="16" t="s">
        <v>26</v>
      </c>
      <c r="AX926" s="16" t="s">
        <v>71</v>
      </c>
      <c r="AY926" s="250" t="s">
        <v>141</v>
      </c>
    </row>
    <row r="927" spans="1:65" s="13" customFormat="1">
      <c r="B927" s="193"/>
      <c r="C927" s="194"/>
      <c r="D927" s="195" t="s">
        <v>147</v>
      </c>
      <c r="E927" s="196" t="s">
        <v>1</v>
      </c>
      <c r="F927" s="197" t="s">
        <v>1169</v>
      </c>
      <c r="G927" s="194"/>
      <c r="H927" s="196" t="s">
        <v>1</v>
      </c>
      <c r="I927" s="194"/>
      <c r="J927" s="194"/>
      <c r="K927" s="194"/>
      <c r="L927" s="198"/>
      <c r="M927" s="199"/>
      <c r="N927" s="200"/>
      <c r="O927" s="200"/>
      <c r="P927" s="200"/>
      <c r="Q927" s="200"/>
      <c r="R927" s="200"/>
      <c r="S927" s="200"/>
      <c r="T927" s="201"/>
      <c r="AT927" s="202" t="s">
        <v>147</v>
      </c>
      <c r="AU927" s="202" t="s">
        <v>81</v>
      </c>
      <c r="AV927" s="13" t="s">
        <v>79</v>
      </c>
      <c r="AW927" s="13" t="s">
        <v>26</v>
      </c>
      <c r="AX927" s="13" t="s">
        <v>71</v>
      </c>
      <c r="AY927" s="202" t="s">
        <v>141</v>
      </c>
    </row>
    <row r="928" spans="1:65" s="14" customFormat="1">
      <c r="B928" s="203"/>
      <c r="C928" s="204"/>
      <c r="D928" s="195" t="s">
        <v>147</v>
      </c>
      <c r="E928" s="205" t="s">
        <v>1</v>
      </c>
      <c r="F928" s="206" t="s">
        <v>1170</v>
      </c>
      <c r="G928" s="204"/>
      <c r="H928" s="207">
        <v>381.41</v>
      </c>
      <c r="I928" s="204"/>
      <c r="J928" s="204"/>
      <c r="K928" s="204"/>
      <c r="L928" s="208"/>
      <c r="M928" s="209"/>
      <c r="N928" s="210"/>
      <c r="O928" s="210"/>
      <c r="P928" s="210"/>
      <c r="Q928" s="210"/>
      <c r="R928" s="210"/>
      <c r="S928" s="210"/>
      <c r="T928" s="211"/>
      <c r="AT928" s="212" t="s">
        <v>147</v>
      </c>
      <c r="AU928" s="212" t="s">
        <v>81</v>
      </c>
      <c r="AV928" s="14" t="s">
        <v>81</v>
      </c>
      <c r="AW928" s="14" t="s">
        <v>26</v>
      </c>
      <c r="AX928" s="14" t="s">
        <v>71</v>
      </c>
      <c r="AY928" s="212" t="s">
        <v>141</v>
      </c>
    </row>
    <row r="929" spans="1:65" s="14" customFormat="1">
      <c r="B929" s="203"/>
      <c r="C929" s="204"/>
      <c r="D929" s="195" t="s">
        <v>147</v>
      </c>
      <c r="E929" s="205" t="s">
        <v>1</v>
      </c>
      <c r="F929" s="206" t="s">
        <v>1171</v>
      </c>
      <c r="G929" s="204"/>
      <c r="H929" s="207">
        <v>-39.625</v>
      </c>
      <c r="I929" s="204"/>
      <c r="J929" s="204"/>
      <c r="K929" s="204"/>
      <c r="L929" s="208"/>
      <c r="M929" s="209"/>
      <c r="N929" s="210"/>
      <c r="O929" s="210"/>
      <c r="P929" s="210"/>
      <c r="Q929" s="210"/>
      <c r="R929" s="210"/>
      <c r="S929" s="210"/>
      <c r="T929" s="211"/>
      <c r="AT929" s="212" t="s">
        <v>147</v>
      </c>
      <c r="AU929" s="212" t="s">
        <v>81</v>
      </c>
      <c r="AV929" s="14" t="s">
        <v>81</v>
      </c>
      <c r="AW929" s="14" t="s">
        <v>26</v>
      </c>
      <c r="AX929" s="14" t="s">
        <v>71</v>
      </c>
      <c r="AY929" s="212" t="s">
        <v>141</v>
      </c>
    </row>
    <row r="930" spans="1:65" s="14" customFormat="1">
      <c r="B930" s="203"/>
      <c r="C930" s="204"/>
      <c r="D930" s="195" t="s">
        <v>147</v>
      </c>
      <c r="E930" s="205" t="s">
        <v>1</v>
      </c>
      <c r="F930" s="206" t="s">
        <v>642</v>
      </c>
      <c r="G930" s="204"/>
      <c r="H930" s="207">
        <v>-25.55</v>
      </c>
      <c r="I930" s="204"/>
      <c r="J930" s="204"/>
      <c r="K930" s="204"/>
      <c r="L930" s="208"/>
      <c r="M930" s="209"/>
      <c r="N930" s="210"/>
      <c r="O930" s="210"/>
      <c r="P930" s="210"/>
      <c r="Q930" s="210"/>
      <c r="R930" s="210"/>
      <c r="S930" s="210"/>
      <c r="T930" s="211"/>
      <c r="AT930" s="212" t="s">
        <v>147</v>
      </c>
      <c r="AU930" s="212" t="s">
        <v>81</v>
      </c>
      <c r="AV930" s="14" t="s">
        <v>81</v>
      </c>
      <c r="AW930" s="14" t="s">
        <v>26</v>
      </c>
      <c r="AX930" s="14" t="s">
        <v>71</v>
      </c>
      <c r="AY930" s="212" t="s">
        <v>141</v>
      </c>
    </row>
    <row r="931" spans="1:65" s="16" customFormat="1">
      <c r="B931" s="241"/>
      <c r="C931" s="242"/>
      <c r="D931" s="195" t="s">
        <v>147</v>
      </c>
      <c r="E931" s="243" t="s">
        <v>1</v>
      </c>
      <c r="F931" s="244" t="s">
        <v>629</v>
      </c>
      <c r="G931" s="242"/>
      <c r="H931" s="245">
        <v>316.23500000000001</v>
      </c>
      <c r="I931" s="242"/>
      <c r="J931" s="242"/>
      <c r="K931" s="242"/>
      <c r="L931" s="246"/>
      <c r="M931" s="247"/>
      <c r="N931" s="248"/>
      <c r="O931" s="248"/>
      <c r="P931" s="248"/>
      <c r="Q931" s="248"/>
      <c r="R931" s="248"/>
      <c r="S931" s="248"/>
      <c r="T931" s="249"/>
      <c r="AT931" s="250" t="s">
        <v>147</v>
      </c>
      <c r="AU931" s="250" t="s">
        <v>81</v>
      </c>
      <c r="AV931" s="16" t="s">
        <v>153</v>
      </c>
      <c r="AW931" s="16" t="s">
        <v>26</v>
      </c>
      <c r="AX931" s="16" t="s">
        <v>71</v>
      </c>
      <c r="AY931" s="250" t="s">
        <v>141</v>
      </c>
    </row>
    <row r="932" spans="1:65" s="13" customFormat="1">
      <c r="B932" s="193"/>
      <c r="C932" s="194"/>
      <c r="D932" s="195" t="s">
        <v>147</v>
      </c>
      <c r="E932" s="196" t="s">
        <v>1</v>
      </c>
      <c r="F932" s="197" t="s">
        <v>1343</v>
      </c>
      <c r="G932" s="194"/>
      <c r="H932" s="196" t="s">
        <v>1</v>
      </c>
      <c r="I932" s="194"/>
      <c r="J932" s="194"/>
      <c r="K932" s="194"/>
      <c r="L932" s="198"/>
      <c r="M932" s="199"/>
      <c r="N932" s="200"/>
      <c r="O932" s="200"/>
      <c r="P932" s="200"/>
      <c r="Q932" s="200"/>
      <c r="R932" s="200"/>
      <c r="S932" s="200"/>
      <c r="T932" s="201"/>
      <c r="AT932" s="202" t="s">
        <v>147</v>
      </c>
      <c r="AU932" s="202" t="s">
        <v>81</v>
      </c>
      <c r="AV932" s="13" t="s">
        <v>79</v>
      </c>
      <c r="AW932" s="13" t="s">
        <v>26</v>
      </c>
      <c r="AX932" s="13" t="s">
        <v>71</v>
      </c>
      <c r="AY932" s="202" t="s">
        <v>141</v>
      </c>
    </row>
    <row r="933" spans="1:65" s="14" customFormat="1">
      <c r="B933" s="203"/>
      <c r="C933" s="204"/>
      <c r="D933" s="195" t="s">
        <v>147</v>
      </c>
      <c r="E933" s="205" t="s">
        <v>1</v>
      </c>
      <c r="F933" s="206" t="s">
        <v>1344</v>
      </c>
      <c r="G933" s="204"/>
      <c r="H933" s="207">
        <v>28.911000000000001</v>
      </c>
      <c r="I933" s="204"/>
      <c r="J933" s="204"/>
      <c r="K933" s="204"/>
      <c r="L933" s="208"/>
      <c r="M933" s="209"/>
      <c r="N933" s="210"/>
      <c r="O933" s="210"/>
      <c r="P933" s="210"/>
      <c r="Q933" s="210"/>
      <c r="R933" s="210"/>
      <c r="S933" s="210"/>
      <c r="T933" s="211"/>
      <c r="AT933" s="212" t="s">
        <v>147</v>
      </c>
      <c r="AU933" s="212" t="s">
        <v>81</v>
      </c>
      <c r="AV933" s="14" t="s">
        <v>81</v>
      </c>
      <c r="AW933" s="14" t="s">
        <v>26</v>
      </c>
      <c r="AX933" s="14" t="s">
        <v>71</v>
      </c>
      <c r="AY933" s="212" t="s">
        <v>141</v>
      </c>
    </row>
    <row r="934" spans="1:65" s="16" customFormat="1">
      <c r="B934" s="241"/>
      <c r="C934" s="242"/>
      <c r="D934" s="195" t="s">
        <v>147</v>
      </c>
      <c r="E934" s="243" t="s">
        <v>1</v>
      </c>
      <c r="F934" s="244" t="s">
        <v>629</v>
      </c>
      <c r="G934" s="242"/>
      <c r="H934" s="245">
        <v>28.911000000000001</v>
      </c>
      <c r="I934" s="242"/>
      <c r="J934" s="242"/>
      <c r="K934" s="242"/>
      <c r="L934" s="246"/>
      <c r="M934" s="247"/>
      <c r="N934" s="248"/>
      <c r="O934" s="248"/>
      <c r="P934" s="248"/>
      <c r="Q934" s="248"/>
      <c r="R934" s="248"/>
      <c r="S934" s="248"/>
      <c r="T934" s="249"/>
      <c r="AT934" s="250" t="s">
        <v>147</v>
      </c>
      <c r="AU934" s="250" t="s">
        <v>81</v>
      </c>
      <c r="AV934" s="16" t="s">
        <v>153</v>
      </c>
      <c r="AW934" s="16" t="s">
        <v>26</v>
      </c>
      <c r="AX934" s="16" t="s">
        <v>71</v>
      </c>
      <c r="AY934" s="250" t="s">
        <v>141</v>
      </c>
    </row>
    <row r="935" spans="1:65" s="15" customFormat="1">
      <c r="B935" s="219"/>
      <c r="C935" s="220"/>
      <c r="D935" s="195" t="s">
        <v>147</v>
      </c>
      <c r="E935" s="221" t="s">
        <v>1</v>
      </c>
      <c r="F935" s="222" t="s">
        <v>254</v>
      </c>
      <c r="G935" s="220"/>
      <c r="H935" s="223">
        <v>434.50100000000003</v>
      </c>
      <c r="I935" s="220"/>
      <c r="J935" s="220"/>
      <c r="K935" s="220"/>
      <c r="L935" s="224"/>
      <c r="M935" s="225"/>
      <c r="N935" s="226"/>
      <c r="O935" s="226"/>
      <c r="P935" s="226"/>
      <c r="Q935" s="226"/>
      <c r="R935" s="226"/>
      <c r="S935" s="226"/>
      <c r="T935" s="227"/>
      <c r="AT935" s="228" t="s">
        <v>147</v>
      </c>
      <c r="AU935" s="228" t="s">
        <v>81</v>
      </c>
      <c r="AV935" s="15" t="s">
        <v>146</v>
      </c>
      <c r="AW935" s="15" t="s">
        <v>26</v>
      </c>
      <c r="AX935" s="15" t="s">
        <v>79</v>
      </c>
      <c r="AY935" s="228" t="s">
        <v>141</v>
      </c>
    </row>
    <row r="936" spans="1:65" s="2" customFormat="1" ht="16.5" customHeight="1">
      <c r="A936" s="32"/>
      <c r="B936" s="33"/>
      <c r="C936" s="181" t="s">
        <v>1361</v>
      </c>
      <c r="D936" s="181" t="s">
        <v>142</v>
      </c>
      <c r="E936" s="182" t="s">
        <v>1362</v>
      </c>
      <c r="F936" s="183" t="s">
        <v>1363</v>
      </c>
      <c r="G936" s="184" t="s">
        <v>249</v>
      </c>
      <c r="H936" s="185">
        <v>670.98099999999999</v>
      </c>
      <c r="I936" s="257"/>
      <c r="J936" s="186">
        <f>ROUND(I936*H936,2)</f>
        <v>0</v>
      </c>
      <c r="K936" s="183" t="s">
        <v>239</v>
      </c>
      <c r="L936" s="37"/>
      <c r="M936" s="187" t="s">
        <v>1</v>
      </c>
      <c r="N936" s="188" t="s">
        <v>36</v>
      </c>
      <c r="O936" s="189">
        <v>3.2000000000000001E-2</v>
      </c>
      <c r="P936" s="189">
        <f>O936*H936</f>
        <v>21.471392000000002</v>
      </c>
      <c r="Q936" s="189">
        <v>1E-4</v>
      </c>
      <c r="R936" s="189">
        <f>Q936*H936</f>
        <v>6.7098100000000008E-2</v>
      </c>
      <c r="S936" s="189">
        <v>0</v>
      </c>
      <c r="T936" s="190">
        <f>S936*H936</f>
        <v>0</v>
      </c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  <c r="AE936" s="32"/>
      <c r="AR936" s="191" t="s">
        <v>181</v>
      </c>
      <c r="AT936" s="191" t="s">
        <v>142</v>
      </c>
      <c r="AU936" s="191" t="s">
        <v>81</v>
      </c>
      <c r="AY936" s="18" t="s">
        <v>141</v>
      </c>
      <c r="BE936" s="192">
        <f>IF(N936="základní",J936,0)</f>
        <v>0</v>
      </c>
      <c r="BF936" s="192">
        <f>IF(N936="snížená",J936,0)</f>
        <v>0</v>
      </c>
      <c r="BG936" s="192">
        <f>IF(N936="zákl. přenesená",J936,0)</f>
        <v>0</v>
      </c>
      <c r="BH936" s="192">
        <f>IF(N936="sníž. přenesená",J936,0)</f>
        <v>0</v>
      </c>
      <c r="BI936" s="192">
        <f>IF(N936="nulová",J936,0)</f>
        <v>0</v>
      </c>
      <c r="BJ936" s="18" t="s">
        <v>79</v>
      </c>
      <c r="BK936" s="192">
        <f>ROUND(I936*H936,2)</f>
        <v>0</v>
      </c>
      <c r="BL936" s="18" t="s">
        <v>181</v>
      </c>
      <c r="BM936" s="191" t="s">
        <v>1364</v>
      </c>
    </row>
    <row r="937" spans="1:65" s="14" customFormat="1">
      <c r="B937" s="203"/>
      <c r="C937" s="204"/>
      <c r="D937" s="195" t="s">
        <v>147</v>
      </c>
      <c r="E937" s="205" t="s">
        <v>1</v>
      </c>
      <c r="F937" s="206" t="s">
        <v>1365</v>
      </c>
      <c r="G937" s="204"/>
      <c r="H937" s="207">
        <v>670.98099999999999</v>
      </c>
      <c r="I937" s="204"/>
      <c r="J937" s="204"/>
      <c r="K937" s="204"/>
      <c r="L937" s="208"/>
      <c r="M937" s="209"/>
      <c r="N937" s="210"/>
      <c r="O937" s="210"/>
      <c r="P937" s="210"/>
      <c r="Q937" s="210"/>
      <c r="R937" s="210"/>
      <c r="S937" s="210"/>
      <c r="T937" s="211"/>
      <c r="AT937" s="212" t="s">
        <v>147</v>
      </c>
      <c r="AU937" s="212" t="s">
        <v>81</v>
      </c>
      <c r="AV937" s="14" t="s">
        <v>81</v>
      </c>
      <c r="AW937" s="14" t="s">
        <v>26</v>
      </c>
      <c r="AX937" s="14" t="s">
        <v>79</v>
      </c>
      <c r="AY937" s="212" t="s">
        <v>141</v>
      </c>
    </row>
    <row r="938" spans="1:65" s="2" customFormat="1" ht="21.75" customHeight="1">
      <c r="A938" s="32"/>
      <c r="B938" s="33"/>
      <c r="C938" s="181" t="s">
        <v>1366</v>
      </c>
      <c r="D938" s="181" t="s">
        <v>142</v>
      </c>
      <c r="E938" s="182" t="s">
        <v>1367</v>
      </c>
      <c r="F938" s="183" t="s">
        <v>1368</v>
      </c>
      <c r="G938" s="184" t="s">
        <v>238</v>
      </c>
      <c r="H938" s="185">
        <v>308.89999999999998</v>
      </c>
      <c r="I938" s="257"/>
      <c r="J938" s="186">
        <f>ROUND(I938*H938,2)</f>
        <v>0</v>
      </c>
      <c r="K938" s="183" t="s">
        <v>239</v>
      </c>
      <c r="L938" s="37"/>
      <c r="M938" s="187" t="s">
        <v>1</v>
      </c>
      <c r="N938" s="188" t="s">
        <v>36</v>
      </c>
      <c r="O938" s="189">
        <v>5.5E-2</v>
      </c>
      <c r="P938" s="189">
        <f>O938*H938</f>
        <v>16.9895</v>
      </c>
      <c r="Q938" s="189">
        <v>1.1E-4</v>
      </c>
      <c r="R938" s="189">
        <f>Q938*H938</f>
        <v>3.3978999999999995E-2</v>
      </c>
      <c r="S938" s="189">
        <v>0</v>
      </c>
      <c r="T938" s="190">
        <f>S938*H938</f>
        <v>0</v>
      </c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  <c r="AE938" s="32"/>
      <c r="AR938" s="191" t="s">
        <v>181</v>
      </c>
      <c r="AT938" s="191" t="s">
        <v>142</v>
      </c>
      <c r="AU938" s="191" t="s">
        <v>81</v>
      </c>
      <c r="AY938" s="18" t="s">
        <v>141</v>
      </c>
      <c r="BE938" s="192">
        <f>IF(N938="základní",J938,0)</f>
        <v>0</v>
      </c>
      <c r="BF938" s="192">
        <f>IF(N938="snížená",J938,0)</f>
        <v>0</v>
      </c>
      <c r="BG938" s="192">
        <f>IF(N938="zákl. přenesená",J938,0)</f>
        <v>0</v>
      </c>
      <c r="BH938" s="192">
        <f>IF(N938="sníž. přenesená",J938,0)</f>
        <v>0</v>
      </c>
      <c r="BI938" s="192">
        <f>IF(N938="nulová",J938,0)</f>
        <v>0</v>
      </c>
      <c r="BJ938" s="18" t="s">
        <v>79</v>
      </c>
      <c r="BK938" s="192">
        <f>ROUND(I938*H938,2)</f>
        <v>0</v>
      </c>
      <c r="BL938" s="18" t="s">
        <v>181</v>
      </c>
      <c r="BM938" s="191" t="s">
        <v>1369</v>
      </c>
    </row>
    <row r="939" spans="1:65" s="14" customFormat="1">
      <c r="B939" s="203"/>
      <c r="C939" s="204"/>
      <c r="D939" s="195" t="s">
        <v>147</v>
      </c>
      <c r="E939" s="205" t="s">
        <v>1</v>
      </c>
      <c r="F939" s="206" t="s">
        <v>1370</v>
      </c>
      <c r="G939" s="204"/>
      <c r="H939" s="207">
        <v>7.6</v>
      </c>
      <c r="I939" s="204"/>
      <c r="J939" s="204"/>
      <c r="K939" s="204"/>
      <c r="L939" s="208"/>
      <c r="M939" s="209"/>
      <c r="N939" s="210"/>
      <c r="O939" s="210"/>
      <c r="P939" s="210"/>
      <c r="Q939" s="210"/>
      <c r="R939" s="210"/>
      <c r="S939" s="210"/>
      <c r="T939" s="211"/>
      <c r="AT939" s="212" t="s">
        <v>147</v>
      </c>
      <c r="AU939" s="212" t="s">
        <v>81</v>
      </c>
      <c r="AV939" s="14" t="s">
        <v>81</v>
      </c>
      <c r="AW939" s="14" t="s">
        <v>26</v>
      </c>
      <c r="AX939" s="14" t="s">
        <v>71</v>
      </c>
      <c r="AY939" s="212" t="s">
        <v>141</v>
      </c>
    </row>
    <row r="940" spans="1:65" s="14" customFormat="1">
      <c r="B940" s="203"/>
      <c r="C940" s="204"/>
      <c r="D940" s="195" t="s">
        <v>147</v>
      </c>
      <c r="E940" s="205" t="s">
        <v>1</v>
      </c>
      <c r="F940" s="206" t="s">
        <v>1371</v>
      </c>
      <c r="G940" s="204"/>
      <c r="H940" s="207">
        <v>19.600000000000001</v>
      </c>
      <c r="I940" s="204"/>
      <c r="J940" s="204"/>
      <c r="K940" s="204"/>
      <c r="L940" s="208"/>
      <c r="M940" s="209"/>
      <c r="N940" s="210"/>
      <c r="O940" s="210"/>
      <c r="P940" s="210"/>
      <c r="Q940" s="210"/>
      <c r="R940" s="210"/>
      <c r="S940" s="210"/>
      <c r="T940" s="211"/>
      <c r="AT940" s="212" t="s">
        <v>147</v>
      </c>
      <c r="AU940" s="212" t="s">
        <v>81</v>
      </c>
      <c r="AV940" s="14" t="s">
        <v>81</v>
      </c>
      <c r="AW940" s="14" t="s">
        <v>26</v>
      </c>
      <c r="AX940" s="14" t="s">
        <v>71</v>
      </c>
      <c r="AY940" s="212" t="s">
        <v>141</v>
      </c>
    </row>
    <row r="941" spans="1:65" s="14" customFormat="1">
      <c r="B941" s="203"/>
      <c r="C941" s="204"/>
      <c r="D941" s="195" t="s">
        <v>147</v>
      </c>
      <c r="E941" s="205" t="s">
        <v>1</v>
      </c>
      <c r="F941" s="206" t="s">
        <v>1372</v>
      </c>
      <c r="G941" s="204"/>
      <c r="H941" s="207">
        <v>6.5</v>
      </c>
      <c r="I941" s="204"/>
      <c r="J941" s="204"/>
      <c r="K941" s="204"/>
      <c r="L941" s="208"/>
      <c r="M941" s="209"/>
      <c r="N941" s="210"/>
      <c r="O941" s="210"/>
      <c r="P941" s="210"/>
      <c r="Q941" s="210"/>
      <c r="R941" s="210"/>
      <c r="S941" s="210"/>
      <c r="T941" s="211"/>
      <c r="AT941" s="212" t="s">
        <v>147</v>
      </c>
      <c r="AU941" s="212" t="s">
        <v>81</v>
      </c>
      <c r="AV941" s="14" t="s">
        <v>81</v>
      </c>
      <c r="AW941" s="14" t="s">
        <v>26</v>
      </c>
      <c r="AX941" s="14" t="s">
        <v>71</v>
      </c>
      <c r="AY941" s="212" t="s">
        <v>141</v>
      </c>
    </row>
    <row r="942" spans="1:65" s="14" customFormat="1">
      <c r="B942" s="203"/>
      <c r="C942" s="204"/>
      <c r="D942" s="195" t="s">
        <v>147</v>
      </c>
      <c r="E942" s="205" t="s">
        <v>1</v>
      </c>
      <c r="F942" s="206" t="s">
        <v>1373</v>
      </c>
      <c r="G942" s="204"/>
      <c r="H942" s="207">
        <v>165.2</v>
      </c>
      <c r="I942" s="204"/>
      <c r="J942" s="204"/>
      <c r="K942" s="204"/>
      <c r="L942" s="208"/>
      <c r="M942" s="209"/>
      <c r="N942" s="210"/>
      <c r="O942" s="210"/>
      <c r="P942" s="210"/>
      <c r="Q942" s="210"/>
      <c r="R942" s="210"/>
      <c r="S942" s="210"/>
      <c r="T942" s="211"/>
      <c r="AT942" s="212" t="s">
        <v>147</v>
      </c>
      <c r="AU942" s="212" t="s">
        <v>81</v>
      </c>
      <c r="AV942" s="14" t="s">
        <v>81</v>
      </c>
      <c r="AW942" s="14" t="s">
        <v>26</v>
      </c>
      <c r="AX942" s="14" t="s">
        <v>71</v>
      </c>
      <c r="AY942" s="212" t="s">
        <v>141</v>
      </c>
    </row>
    <row r="943" spans="1:65" s="14" customFormat="1">
      <c r="B943" s="203"/>
      <c r="C943" s="204"/>
      <c r="D943" s="195" t="s">
        <v>147</v>
      </c>
      <c r="E943" s="205" t="s">
        <v>1</v>
      </c>
      <c r="F943" s="206" t="s">
        <v>1374</v>
      </c>
      <c r="G943" s="204"/>
      <c r="H943" s="207">
        <v>13.7</v>
      </c>
      <c r="I943" s="204"/>
      <c r="J943" s="204"/>
      <c r="K943" s="204"/>
      <c r="L943" s="208"/>
      <c r="M943" s="209"/>
      <c r="N943" s="210"/>
      <c r="O943" s="210"/>
      <c r="P943" s="210"/>
      <c r="Q943" s="210"/>
      <c r="R943" s="210"/>
      <c r="S943" s="210"/>
      <c r="T943" s="211"/>
      <c r="AT943" s="212" t="s">
        <v>147</v>
      </c>
      <c r="AU943" s="212" t="s">
        <v>81</v>
      </c>
      <c r="AV943" s="14" t="s">
        <v>81</v>
      </c>
      <c r="AW943" s="14" t="s">
        <v>26</v>
      </c>
      <c r="AX943" s="14" t="s">
        <v>71</v>
      </c>
      <c r="AY943" s="212" t="s">
        <v>141</v>
      </c>
    </row>
    <row r="944" spans="1:65" s="14" customFormat="1">
      <c r="B944" s="203"/>
      <c r="C944" s="204"/>
      <c r="D944" s="195" t="s">
        <v>147</v>
      </c>
      <c r="E944" s="205" t="s">
        <v>1</v>
      </c>
      <c r="F944" s="206" t="s">
        <v>1375</v>
      </c>
      <c r="G944" s="204"/>
      <c r="H944" s="207">
        <v>88.7</v>
      </c>
      <c r="I944" s="204"/>
      <c r="J944" s="204"/>
      <c r="K944" s="204"/>
      <c r="L944" s="208"/>
      <c r="M944" s="209"/>
      <c r="N944" s="210"/>
      <c r="O944" s="210"/>
      <c r="P944" s="210"/>
      <c r="Q944" s="210"/>
      <c r="R944" s="210"/>
      <c r="S944" s="210"/>
      <c r="T944" s="211"/>
      <c r="AT944" s="212" t="s">
        <v>147</v>
      </c>
      <c r="AU944" s="212" t="s">
        <v>81</v>
      </c>
      <c r="AV944" s="14" t="s">
        <v>81</v>
      </c>
      <c r="AW944" s="14" t="s">
        <v>26</v>
      </c>
      <c r="AX944" s="14" t="s">
        <v>71</v>
      </c>
      <c r="AY944" s="212" t="s">
        <v>141</v>
      </c>
    </row>
    <row r="945" spans="1:65" s="14" customFormat="1">
      <c r="B945" s="203"/>
      <c r="C945" s="204"/>
      <c r="D945" s="195" t="s">
        <v>147</v>
      </c>
      <c r="E945" s="205" t="s">
        <v>1</v>
      </c>
      <c r="F945" s="206" t="s">
        <v>1370</v>
      </c>
      <c r="G945" s="204"/>
      <c r="H945" s="207">
        <v>7.6</v>
      </c>
      <c r="I945" s="204"/>
      <c r="J945" s="204"/>
      <c r="K945" s="204"/>
      <c r="L945" s="208"/>
      <c r="M945" s="209"/>
      <c r="N945" s="210"/>
      <c r="O945" s="210"/>
      <c r="P945" s="210"/>
      <c r="Q945" s="210"/>
      <c r="R945" s="210"/>
      <c r="S945" s="210"/>
      <c r="T945" s="211"/>
      <c r="AT945" s="212" t="s">
        <v>147</v>
      </c>
      <c r="AU945" s="212" t="s">
        <v>81</v>
      </c>
      <c r="AV945" s="14" t="s">
        <v>81</v>
      </c>
      <c r="AW945" s="14" t="s">
        <v>26</v>
      </c>
      <c r="AX945" s="14" t="s">
        <v>71</v>
      </c>
      <c r="AY945" s="212" t="s">
        <v>141</v>
      </c>
    </row>
    <row r="946" spans="1:65" s="15" customFormat="1">
      <c r="B946" s="219"/>
      <c r="C946" s="220"/>
      <c r="D946" s="195" t="s">
        <v>147</v>
      </c>
      <c r="E946" s="221" t="s">
        <v>1</v>
      </c>
      <c r="F946" s="222" t="s">
        <v>254</v>
      </c>
      <c r="G946" s="220"/>
      <c r="H946" s="223">
        <v>308.89999999999998</v>
      </c>
      <c r="I946" s="220"/>
      <c r="J946" s="220"/>
      <c r="K946" s="220"/>
      <c r="L946" s="224"/>
      <c r="M946" s="225"/>
      <c r="N946" s="226"/>
      <c r="O946" s="226"/>
      <c r="P946" s="226"/>
      <c r="Q946" s="226"/>
      <c r="R946" s="226"/>
      <c r="S946" s="226"/>
      <c r="T946" s="227"/>
      <c r="AT946" s="228" t="s">
        <v>147</v>
      </c>
      <c r="AU946" s="228" t="s">
        <v>81</v>
      </c>
      <c r="AV946" s="15" t="s">
        <v>146</v>
      </c>
      <c r="AW946" s="15" t="s">
        <v>26</v>
      </c>
      <c r="AX946" s="15" t="s">
        <v>79</v>
      </c>
      <c r="AY946" s="228" t="s">
        <v>141</v>
      </c>
    </row>
    <row r="947" spans="1:65" s="2" customFormat="1" ht="21.75" customHeight="1">
      <c r="A947" s="32"/>
      <c r="B947" s="33"/>
      <c r="C947" s="181" t="s">
        <v>1376</v>
      </c>
      <c r="D947" s="181" t="s">
        <v>142</v>
      </c>
      <c r="E947" s="182" t="s">
        <v>1377</v>
      </c>
      <c r="F947" s="183" t="s">
        <v>1378</v>
      </c>
      <c r="G947" s="184" t="s">
        <v>249</v>
      </c>
      <c r="H947" s="185">
        <v>2.64</v>
      </c>
      <c r="I947" s="257"/>
      <c r="J947" s="186">
        <f>ROUND(I947*H947,2)</f>
        <v>0</v>
      </c>
      <c r="K947" s="183" t="s">
        <v>239</v>
      </c>
      <c r="L947" s="37"/>
      <c r="M947" s="187" t="s">
        <v>1</v>
      </c>
      <c r="N947" s="188" t="s">
        <v>36</v>
      </c>
      <c r="O947" s="189">
        <v>0.96799999999999997</v>
      </c>
      <c r="P947" s="189">
        <f>O947*H947</f>
        <v>2.55552</v>
      </c>
      <c r="Q947" s="189">
        <v>1.2200000000000001E-2</v>
      </c>
      <c r="R947" s="189">
        <f>Q947*H947</f>
        <v>3.2208000000000001E-2</v>
      </c>
      <c r="S947" s="189">
        <v>0</v>
      </c>
      <c r="T947" s="190">
        <f>S947*H947</f>
        <v>0</v>
      </c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  <c r="AE947" s="32"/>
      <c r="AR947" s="191" t="s">
        <v>181</v>
      </c>
      <c r="AT947" s="191" t="s">
        <v>142</v>
      </c>
      <c r="AU947" s="191" t="s">
        <v>81</v>
      </c>
      <c r="AY947" s="18" t="s">
        <v>141</v>
      </c>
      <c r="BE947" s="192">
        <f>IF(N947="základní",J947,0)</f>
        <v>0</v>
      </c>
      <c r="BF947" s="192">
        <f>IF(N947="snížená",J947,0)</f>
        <v>0</v>
      </c>
      <c r="BG947" s="192">
        <f>IF(N947="zákl. přenesená",J947,0)</f>
        <v>0</v>
      </c>
      <c r="BH947" s="192">
        <f>IF(N947="sníž. přenesená",J947,0)</f>
        <v>0</v>
      </c>
      <c r="BI947" s="192">
        <f>IF(N947="nulová",J947,0)</f>
        <v>0</v>
      </c>
      <c r="BJ947" s="18" t="s">
        <v>79</v>
      </c>
      <c r="BK947" s="192">
        <f>ROUND(I947*H947,2)</f>
        <v>0</v>
      </c>
      <c r="BL947" s="18" t="s">
        <v>181</v>
      </c>
      <c r="BM947" s="191" t="s">
        <v>1379</v>
      </c>
    </row>
    <row r="948" spans="1:65" s="13" customFormat="1">
      <c r="B948" s="193"/>
      <c r="C948" s="194"/>
      <c r="D948" s="195" t="s">
        <v>147</v>
      </c>
      <c r="E948" s="196" t="s">
        <v>1</v>
      </c>
      <c r="F948" s="197" t="s">
        <v>1380</v>
      </c>
      <c r="G948" s="194"/>
      <c r="H948" s="196" t="s">
        <v>1</v>
      </c>
      <c r="I948" s="194"/>
      <c r="J948" s="194"/>
      <c r="K948" s="194"/>
      <c r="L948" s="198"/>
      <c r="M948" s="199"/>
      <c r="N948" s="200"/>
      <c r="O948" s="200"/>
      <c r="P948" s="200"/>
      <c r="Q948" s="200"/>
      <c r="R948" s="200"/>
      <c r="S948" s="200"/>
      <c r="T948" s="201"/>
      <c r="AT948" s="202" t="s">
        <v>147</v>
      </c>
      <c r="AU948" s="202" t="s">
        <v>81</v>
      </c>
      <c r="AV948" s="13" t="s">
        <v>79</v>
      </c>
      <c r="AW948" s="13" t="s">
        <v>26</v>
      </c>
      <c r="AX948" s="13" t="s">
        <v>71</v>
      </c>
      <c r="AY948" s="202" t="s">
        <v>141</v>
      </c>
    </row>
    <row r="949" spans="1:65" s="14" customFormat="1">
      <c r="B949" s="203"/>
      <c r="C949" s="204"/>
      <c r="D949" s="195" t="s">
        <v>147</v>
      </c>
      <c r="E949" s="205" t="s">
        <v>1</v>
      </c>
      <c r="F949" s="206" t="s">
        <v>1381</v>
      </c>
      <c r="G949" s="204"/>
      <c r="H949" s="207">
        <v>2.64</v>
      </c>
      <c r="I949" s="204"/>
      <c r="J949" s="204"/>
      <c r="K949" s="204"/>
      <c r="L949" s="208"/>
      <c r="M949" s="209"/>
      <c r="N949" s="210"/>
      <c r="O949" s="210"/>
      <c r="P949" s="210"/>
      <c r="Q949" s="210"/>
      <c r="R949" s="210"/>
      <c r="S949" s="210"/>
      <c r="T949" s="211"/>
      <c r="AT949" s="212" t="s">
        <v>147</v>
      </c>
      <c r="AU949" s="212" t="s">
        <v>81</v>
      </c>
      <c r="AV949" s="14" t="s">
        <v>81</v>
      </c>
      <c r="AW949" s="14" t="s">
        <v>26</v>
      </c>
      <c r="AX949" s="14" t="s">
        <v>79</v>
      </c>
      <c r="AY949" s="212" t="s">
        <v>141</v>
      </c>
    </row>
    <row r="950" spans="1:65" s="2" customFormat="1" ht="21.75" customHeight="1">
      <c r="A950" s="32"/>
      <c r="B950" s="33"/>
      <c r="C950" s="181" t="s">
        <v>1382</v>
      </c>
      <c r="D950" s="181" t="s">
        <v>142</v>
      </c>
      <c r="E950" s="182" t="s">
        <v>1383</v>
      </c>
      <c r="F950" s="183" t="s">
        <v>1384</v>
      </c>
      <c r="G950" s="184" t="s">
        <v>249</v>
      </c>
      <c r="H950" s="185">
        <v>75.5</v>
      </c>
      <c r="I950" s="257"/>
      <c r="J950" s="186">
        <f>ROUND(I950*H950,2)</f>
        <v>0</v>
      </c>
      <c r="K950" s="183" t="s">
        <v>239</v>
      </c>
      <c r="L950" s="37"/>
      <c r="M950" s="187" t="s">
        <v>1</v>
      </c>
      <c r="N950" s="188" t="s">
        <v>36</v>
      </c>
      <c r="O950" s="189">
        <v>1.1479999999999999</v>
      </c>
      <c r="P950" s="189">
        <f>O950*H950</f>
        <v>86.673999999999992</v>
      </c>
      <c r="Q950" s="189">
        <v>2.487E-2</v>
      </c>
      <c r="R950" s="189">
        <f>Q950*H950</f>
        <v>1.877685</v>
      </c>
      <c r="S950" s="189">
        <v>0</v>
      </c>
      <c r="T950" s="190">
        <f>S950*H950</f>
        <v>0</v>
      </c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  <c r="AE950" s="32"/>
      <c r="AR950" s="191" t="s">
        <v>181</v>
      </c>
      <c r="AT950" s="191" t="s">
        <v>142</v>
      </c>
      <c r="AU950" s="191" t="s">
        <v>81</v>
      </c>
      <c r="AY950" s="18" t="s">
        <v>141</v>
      </c>
      <c r="BE950" s="192">
        <f>IF(N950="základní",J950,0)</f>
        <v>0</v>
      </c>
      <c r="BF950" s="192">
        <f>IF(N950="snížená",J950,0)</f>
        <v>0</v>
      </c>
      <c r="BG950" s="192">
        <f>IF(N950="zákl. přenesená",J950,0)</f>
        <v>0</v>
      </c>
      <c r="BH950" s="192">
        <f>IF(N950="sníž. přenesená",J950,0)</f>
        <v>0</v>
      </c>
      <c r="BI950" s="192">
        <f>IF(N950="nulová",J950,0)</f>
        <v>0</v>
      </c>
      <c r="BJ950" s="18" t="s">
        <v>79</v>
      </c>
      <c r="BK950" s="192">
        <f>ROUND(I950*H950,2)</f>
        <v>0</v>
      </c>
      <c r="BL950" s="18" t="s">
        <v>181</v>
      </c>
      <c r="BM950" s="191" t="s">
        <v>1385</v>
      </c>
    </row>
    <row r="951" spans="1:65" s="13" customFormat="1">
      <c r="B951" s="193"/>
      <c r="C951" s="194"/>
      <c r="D951" s="195" t="s">
        <v>147</v>
      </c>
      <c r="E951" s="196" t="s">
        <v>1</v>
      </c>
      <c r="F951" s="197" t="s">
        <v>1359</v>
      </c>
      <c r="G951" s="194"/>
      <c r="H951" s="196" t="s">
        <v>1</v>
      </c>
      <c r="I951" s="194"/>
      <c r="J951" s="194"/>
      <c r="K951" s="194"/>
      <c r="L951" s="198"/>
      <c r="M951" s="199"/>
      <c r="N951" s="200"/>
      <c r="O951" s="200"/>
      <c r="P951" s="200"/>
      <c r="Q951" s="200"/>
      <c r="R951" s="200"/>
      <c r="S951" s="200"/>
      <c r="T951" s="201"/>
      <c r="V951" s="264"/>
      <c r="W951" s="264"/>
      <c r="X951" s="264"/>
      <c r="Y951" s="264"/>
      <c r="AT951" s="202" t="s">
        <v>147</v>
      </c>
      <c r="AU951" s="202" t="s">
        <v>81</v>
      </c>
      <c r="AV951" s="13" t="s">
        <v>79</v>
      </c>
      <c r="AW951" s="13" t="s">
        <v>26</v>
      </c>
      <c r="AX951" s="13" t="s">
        <v>71</v>
      </c>
      <c r="AY951" s="202" t="s">
        <v>141</v>
      </c>
    </row>
    <row r="952" spans="1:65" s="14" customFormat="1">
      <c r="B952" s="203"/>
      <c r="C952" s="204"/>
      <c r="D952" s="195" t="s">
        <v>147</v>
      </c>
      <c r="E952" s="205" t="s">
        <v>1</v>
      </c>
      <c r="F952" s="206" t="s">
        <v>1386</v>
      </c>
      <c r="G952" s="204"/>
      <c r="H952" s="207">
        <v>75.5</v>
      </c>
      <c r="I952" s="204"/>
      <c r="J952" s="204"/>
      <c r="K952" s="204"/>
      <c r="L952" s="208"/>
      <c r="M952" s="209"/>
      <c r="N952" s="210"/>
      <c r="O952" s="210"/>
      <c r="P952" s="210"/>
      <c r="Q952" s="210"/>
      <c r="R952" s="210"/>
      <c r="S952" s="210"/>
      <c r="T952" s="211"/>
      <c r="V952" s="268"/>
      <c r="W952" s="268"/>
      <c r="X952" s="268"/>
      <c r="Y952" s="268"/>
      <c r="AT952" s="212" t="s">
        <v>147</v>
      </c>
      <c r="AU952" s="212" t="s">
        <v>81</v>
      </c>
      <c r="AV952" s="14" t="s">
        <v>81</v>
      </c>
      <c r="AW952" s="14" t="s">
        <v>26</v>
      </c>
      <c r="AX952" s="14" t="s">
        <v>79</v>
      </c>
      <c r="AY952" s="212" t="s">
        <v>141</v>
      </c>
    </row>
    <row r="953" spans="1:65" s="2" customFormat="1" ht="16.5" customHeight="1">
      <c r="A953" s="32"/>
      <c r="B953" s="33"/>
      <c r="C953" s="181" t="s">
        <v>1387</v>
      </c>
      <c r="D953" s="181" t="s">
        <v>142</v>
      </c>
      <c r="E953" s="182" t="s">
        <v>1388</v>
      </c>
      <c r="F953" s="183" t="s">
        <v>1389</v>
      </c>
      <c r="G953" s="184" t="s">
        <v>249</v>
      </c>
      <c r="H953" s="185">
        <v>78.14</v>
      </c>
      <c r="I953" s="257"/>
      <c r="J953" s="186">
        <f>ROUND(I953*H953,2)</f>
        <v>0</v>
      </c>
      <c r="K953" s="183" t="s">
        <v>239</v>
      </c>
      <c r="L953" s="37"/>
      <c r="M953" s="187" t="s">
        <v>1</v>
      </c>
      <c r="N953" s="188" t="s">
        <v>36</v>
      </c>
      <c r="O953" s="189">
        <v>0.04</v>
      </c>
      <c r="P953" s="189">
        <f>O953*H953</f>
        <v>3.1255999999999999</v>
      </c>
      <c r="Q953" s="189">
        <v>1E-4</v>
      </c>
      <c r="R953" s="189">
        <f>Q953*H953</f>
        <v>7.8139999999999998E-3</v>
      </c>
      <c r="S953" s="189">
        <v>0</v>
      </c>
      <c r="T953" s="190">
        <f>S953*H953</f>
        <v>0</v>
      </c>
      <c r="U953" s="32"/>
      <c r="V953" s="267"/>
      <c r="W953" s="267"/>
      <c r="X953" s="267"/>
      <c r="Y953" s="267"/>
      <c r="Z953" s="32"/>
      <c r="AA953" s="32"/>
      <c r="AB953" s="32"/>
      <c r="AC953" s="32"/>
      <c r="AD953" s="32"/>
      <c r="AE953" s="32"/>
      <c r="AR953" s="191" t="s">
        <v>181</v>
      </c>
      <c r="AT953" s="191" t="s">
        <v>142</v>
      </c>
      <c r="AU953" s="191" t="s">
        <v>81</v>
      </c>
      <c r="AY953" s="18" t="s">
        <v>141</v>
      </c>
      <c r="BE953" s="192">
        <f>IF(N953="základní",J953,0)</f>
        <v>0</v>
      </c>
      <c r="BF953" s="192">
        <f>IF(N953="snížená",J953,0)</f>
        <v>0</v>
      </c>
      <c r="BG953" s="192">
        <f>IF(N953="zákl. přenesená",J953,0)</f>
        <v>0</v>
      </c>
      <c r="BH953" s="192">
        <f>IF(N953="sníž. přenesená",J953,0)</f>
        <v>0</v>
      </c>
      <c r="BI953" s="192">
        <f>IF(N953="nulová",J953,0)</f>
        <v>0</v>
      </c>
      <c r="BJ953" s="18" t="s">
        <v>79</v>
      </c>
      <c r="BK953" s="192">
        <f>ROUND(I953*H953,2)</f>
        <v>0</v>
      </c>
      <c r="BL953" s="18" t="s">
        <v>181</v>
      </c>
      <c r="BM953" s="191" t="s">
        <v>1390</v>
      </c>
    </row>
    <row r="954" spans="1:65" s="14" customFormat="1">
      <c r="B954" s="203"/>
      <c r="C954" s="204"/>
      <c r="D954" s="195" t="s">
        <v>147</v>
      </c>
      <c r="E954" s="205" t="s">
        <v>1</v>
      </c>
      <c r="F954" s="206" t="s">
        <v>1391</v>
      </c>
      <c r="G954" s="204"/>
      <c r="H954" s="207">
        <v>78.14</v>
      </c>
      <c r="I954" s="204"/>
      <c r="J954" s="204"/>
      <c r="K954" s="204"/>
      <c r="L954" s="208"/>
      <c r="M954" s="209"/>
      <c r="N954" s="210"/>
      <c r="O954" s="210"/>
      <c r="P954" s="210"/>
      <c r="Q954" s="210"/>
      <c r="R954" s="210"/>
      <c r="S954" s="210"/>
      <c r="T954" s="211"/>
      <c r="V954" s="268"/>
      <c r="W954" s="268"/>
      <c r="X954" s="268"/>
      <c r="Y954" s="268"/>
      <c r="AT954" s="212" t="s">
        <v>147</v>
      </c>
      <c r="AU954" s="212" t="s">
        <v>81</v>
      </c>
      <c r="AV954" s="14" t="s">
        <v>81</v>
      </c>
      <c r="AW954" s="14" t="s">
        <v>26</v>
      </c>
      <c r="AX954" s="14" t="s">
        <v>79</v>
      </c>
      <c r="AY954" s="212" t="s">
        <v>141</v>
      </c>
    </row>
    <row r="955" spans="1:65" s="2" customFormat="1" ht="16.5" customHeight="1">
      <c r="A955" s="32"/>
      <c r="B955" s="33"/>
      <c r="C955" s="181" t="s">
        <v>1392</v>
      </c>
      <c r="D955" s="181" t="s">
        <v>142</v>
      </c>
      <c r="E955" s="182" t="s">
        <v>1393</v>
      </c>
      <c r="F955" s="183" t="s">
        <v>1394</v>
      </c>
      <c r="G955" s="184" t="s">
        <v>238</v>
      </c>
      <c r="H955" s="185">
        <v>12.8</v>
      </c>
      <c r="I955" s="257"/>
      <c r="J955" s="186">
        <f>ROUND(I955*H955,2)</f>
        <v>0</v>
      </c>
      <c r="K955" s="183" t="s">
        <v>239</v>
      </c>
      <c r="L955" s="37"/>
      <c r="M955" s="187" t="s">
        <v>1</v>
      </c>
      <c r="N955" s="188" t="s">
        <v>36</v>
      </c>
      <c r="O955" s="189">
        <v>1.494</v>
      </c>
      <c r="P955" s="189">
        <f>O955*H955</f>
        <v>19.123200000000001</v>
      </c>
      <c r="Q955" s="189">
        <v>1.306E-2</v>
      </c>
      <c r="R955" s="189">
        <f>Q955*H955</f>
        <v>0.16716800000000001</v>
      </c>
      <c r="S955" s="189">
        <v>0</v>
      </c>
      <c r="T955" s="190">
        <f>S955*H955</f>
        <v>0</v>
      </c>
      <c r="U955" s="32"/>
      <c r="V955" s="267"/>
      <c r="W955" s="267"/>
      <c r="X955" s="267"/>
      <c r="Y955" s="267"/>
      <c r="Z955" s="32"/>
      <c r="AA955" s="32"/>
      <c r="AB955" s="32"/>
      <c r="AC955" s="32"/>
      <c r="AD955" s="32"/>
      <c r="AE955" s="32"/>
      <c r="AR955" s="191" t="s">
        <v>181</v>
      </c>
      <c r="AT955" s="191" t="s">
        <v>142</v>
      </c>
      <c r="AU955" s="191" t="s">
        <v>81</v>
      </c>
      <c r="AY955" s="18" t="s">
        <v>141</v>
      </c>
      <c r="BE955" s="192">
        <f>IF(N955="základní",J955,0)</f>
        <v>0</v>
      </c>
      <c r="BF955" s="192">
        <f>IF(N955="snížená",J955,0)</f>
        <v>0</v>
      </c>
      <c r="BG955" s="192">
        <f>IF(N955="zákl. přenesená",J955,0)</f>
        <v>0</v>
      </c>
      <c r="BH955" s="192">
        <f>IF(N955="sníž. přenesená",J955,0)</f>
        <v>0</v>
      </c>
      <c r="BI955" s="192">
        <f>IF(N955="nulová",J955,0)</f>
        <v>0</v>
      </c>
      <c r="BJ955" s="18" t="s">
        <v>79</v>
      </c>
      <c r="BK955" s="192">
        <f>ROUND(I955*H955,2)</f>
        <v>0</v>
      </c>
      <c r="BL955" s="18" t="s">
        <v>181</v>
      </c>
      <c r="BM955" s="191" t="s">
        <v>1395</v>
      </c>
    </row>
    <row r="956" spans="1:65" s="13" customFormat="1">
      <c r="B956" s="193"/>
      <c r="C956" s="194"/>
      <c r="D956" s="195" t="s">
        <v>147</v>
      </c>
      <c r="E956" s="196" t="s">
        <v>1</v>
      </c>
      <c r="F956" s="197" t="s">
        <v>1396</v>
      </c>
      <c r="G956" s="194"/>
      <c r="H956" s="196" t="s">
        <v>1</v>
      </c>
      <c r="I956" s="194"/>
      <c r="J956" s="194"/>
      <c r="K956" s="194"/>
      <c r="L956" s="198"/>
      <c r="M956" s="199"/>
      <c r="N956" s="200"/>
      <c r="O956" s="200"/>
      <c r="P956" s="200"/>
      <c r="Q956" s="200"/>
      <c r="R956" s="200"/>
      <c r="S956" s="200"/>
      <c r="T956" s="201"/>
      <c r="V956" s="264"/>
      <c r="W956" s="264"/>
      <c r="X956" s="264"/>
      <c r="Y956" s="264"/>
      <c r="AT956" s="202" t="s">
        <v>147</v>
      </c>
      <c r="AU956" s="202" t="s">
        <v>81</v>
      </c>
      <c r="AV956" s="13" t="s">
        <v>79</v>
      </c>
      <c r="AW956" s="13" t="s">
        <v>26</v>
      </c>
      <c r="AX956" s="13" t="s">
        <v>71</v>
      </c>
      <c r="AY956" s="202" t="s">
        <v>141</v>
      </c>
    </row>
    <row r="957" spans="1:65" s="14" customFormat="1">
      <c r="B957" s="203"/>
      <c r="C957" s="204"/>
      <c r="D957" s="195" t="s">
        <v>147</v>
      </c>
      <c r="E957" s="205" t="s">
        <v>1</v>
      </c>
      <c r="F957" s="206" t="s">
        <v>1397</v>
      </c>
      <c r="G957" s="204"/>
      <c r="H957" s="207">
        <v>12.8</v>
      </c>
      <c r="I957" s="204"/>
      <c r="J957" s="204"/>
      <c r="K957" s="204"/>
      <c r="L957" s="208"/>
      <c r="M957" s="209"/>
      <c r="N957" s="210"/>
      <c r="O957" s="210"/>
      <c r="P957" s="210"/>
      <c r="Q957" s="210"/>
      <c r="R957" s="210"/>
      <c r="S957" s="210"/>
      <c r="T957" s="211"/>
      <c r="V957" s="268"/>
      <c r="W957" s="268"/>
      <c r="X957" s="268"/>
      <c r="Y957" s="268"/>
      <c r="AT957" s="212" t="s">
        <v>147</v>
      </c>
      <c r="AU957" s="212" t="s">
        <v>81</v>
      </c>
      <c r="AV957" s="14" t="s">
        <v>81</v>
      </c>
      <c r="AW957" s="14" t="s">
        <v>26</v>
      </c>
      <c r="AX957" s="14" t="s">
        <v>79</v>
      </c>
      <c r="AY957" s="212" t="s">
        <v>141</v>
      </c>
    </row>
    <row r="958" spans="1:65" s="2" customFormat="1" ht="16.5" customHeight="1">
      <c r="A958" s="32"/>
      <c r="B958" s="33"/>
      <c r="C958" s="181" t="s">
        <v>1398</v>
      </c>
      <c r="D958" s="181" t="s">
        <v>142</v>
      </c>
      <c r="E958" s="182" t="s">
        <v>1399</v>
      </c>
      <c r="F958" s="183" t="s">
        <v>1400</v>
      </c>
      <c r="G958" s="184" t="s">
        <v>221</v>
      </c>
      <c r="H958" s="185">
        <v>10</v>
      </c>
      <c r="I958" s="257"/>
      <c r="J958" s="186">
        <f>ROUND(I958*H958,2)</f>
        <v>0</v>
      </c>
      <c r="K958" s="183" t="s">
        <v>239</v>
      </c>
      <c r="L958" s="37"/>
      <c r="M958" s="187" t="s">
        <v>1</v>
      </c>
      <c r="N958" s="188" t="s">
        <v>36</v>
      </c>
      <c r="O958" s="189">
        <v>0.3</v>
      </c>
      <c r="P958" s="189">
        <f>O958*H958</f>
        <v>3</v>
      </c>
      <c r="Q958" s="189">
        <v>3.0000000000000001E-5</v>
      </c>
      <c r="R958" s="189">
        <f>Q958*H958</f>
        <v>3.0000000000000003E-4</v>
      </c>
      <c r="S958" s="189">
        <v>0</v>
      </c>
      <c r="T958" s="190">
        <f>S958*H958</f>
        <v>0</v>
      </c>
      <c r="U958" s="32"/>
      <c r="V958" s="267"/>
      <c r="W958" s="267"/>
      <c r="X958" s="267"/>
      <c r="Y958" s="267"/>
      <c r="Z958" s="32"/>
      <c r="AA958" s="32"/>
      <c r="AB958" s="32"/>
      <c r="AC958" s="32"/>
      <c r="AD958" s="32"/>
      <c r="AE958" s="32"/>
      <c r="AR958" s="191" t="s">
        <v>181</v>
      </c>
      <c r="AT958" s="191" t="s">
        <v>142</v>
      </c>
      <c r="AU958" s="191" t="s">
        <v>81</v>
      </c>
      <c r="AY958" s="18" t="s">
        <v>141</v>
      </c>
      <c r="BE958" s="192">
        <f>IF(N958="základní",J958,0)</f>
        <v>0</v>
      </c>
      <c r="BF958" s="192">
        <f>IF(N958="snížená",J958,0)</f>
        <v>0</v>
      </c>
      <c r="BG958" s="192">
        <f>IF(N958="zákl. přenesená",J958,0)</f>
        <v>0</v>
      </c>
      <c r="BH958" s="192">
        <f>IF(N958="sníž. přenesená",J958,0)</f>
        <v>0</v>
      </c>
      <c r="BI958" s="192">
        <f>IF(N958="nulová",J958,0)</f>
        <v>0</v>
      </c>
      <c r="BJ958" s="18" t="s">
        <v>79</v>
      </c>
      <c r="BK958" s="192">
        <f>ROUND(I958*H958,2)</f>
        <v>0</v>
      </c>
      <c r="BL958" s="18" t="s">
        <v>181</v>
      </c>
      <c r="BM958" s="191" t="s">
        <v>1401</v>
      </c>
    </row>
    <row r="959" spans="1:65" s="13" customFormat="1">
      <c r="B959" s="193"/>
      <c r="C959" s="194"/>
      <c r="D959" s="195" t="s">
        <v>147</v>
      </c>
      <c r="E959" s="196" t="s">
        <v>1</v>
      </c>
      <c r="F959" s="197" t="s">
        <v>1402</v>
      </c>
      <c r="G959" s="194"/>
      <c r="H959" s="196" t="s">
        <v>1</v>
      </c>
      <c r="I959" s="194"/>
      <c r="J959" s="194"/>
      <c r="K959" s="194"/>
      <c r="L959" s="198"/>
      <c r="M959" s="199"/>
      <c r="N959" s="200"/>
      <c r="O959" s="200"/>
      <c r="P959" s="200"/>
      <c r="Q959" s="200"/>
      <c r="R959" s="200"/>
      <c r="S959" s="200"/>
      <c r="T959" s="201"/>
      <c r="V959" s="264"/>
      <c r="W959" s="264"/>
      <c r="X959" s="264"/>
      <c r="Y959" s="264"/>
      <c r="AT959" s="202" t="s">
        <v>147</v>
      </c>
      <c r="AU959" s="202" t="s">
        <v>81</v>
      </c>
      <c r="AV959" s="13" t="s">
        <v>79</v>
      </c>
      <c r="AW959" s="13" t="s">
        <v>26</v>
      </c>
      <c r="AX959" s="13" t="s">
        <v>71</v>
      </c>
      <c r="AY959" s="202" t="s">
        <v>141</v>
      </c>
    </row>
    <row r="960" spans="1:65" s="14" customFormat="1">
      <c r="B960" s="203"/>
      <c r="C960" s="204"/>
      <c r="D960" s="195" t="s">
        <v>147</v>
      </c>
      <c r="E960" s="205" t="s">
        <v>1</v>
      </c>
      <c r="F960" s="206" t="s">
        <v>112</v>
      </c>
      <c r="G960" s="204"/>
      <c r="H960" s="207">
        <v>10</v>
      </c>
      <c r="I960" s="204"/>
      <c r="J960" s="204"/>
      <c r="K960" s="204"/>
      <c r="L960" s="208"/>
      <c r="M960" s="209"/>
      <c r="N960" s="210"/>
      <c r="O960" s="210"/>
      <c r="P960" s="210"/>
      <c r="Q960" s="210"/>
      <c r="R960" s="210"/>
      <c r="S960" s="210"/>
      <c r="T960" s="211"/>
      <c r="V960" s="268"/>
      <c r="W960" s="268"/>
      <c r="X960" s="268"/>
      <c r="Y960" s="268"/>
      <c r="AT960" s="212" t="s">
        <v>147</v>
      </c>
      <c r="AU960" s="212" t="s">
        <v>81</v>
      </c>
      <c r="AV960" s="14" t="s">
        <v>81</v>
      </c>
      <c r="AW960" s="14" t="s">
        <v>26</v>
      </c>
      <c r="AX960" s="14" t="s">
        <v>79</v>
      </c>
      <c r="AY960" s="212" t="s">
        <v>141</v>
      </c>
    </row>
    <row r="961" spans="1:65" s="2" customFormat="1" ht="16.5" customHeight="1">
      <c r="A961" s="32"/>
      <c r="B961" s="33"/>
      <c r="C961" s="229" t="s">
        <v>1403</v>
      </c>
      <c r="D961" s="229" t="s">
        <v>272</v>
      </c>
      <c r="E961" s="230" t="s">
        <v>1404</v>
      </c>
      <c r="F961" s="231" t="s">
        <v>1405</v>
      </c>
      <c r="G961" s="232" t="s">
        <v>221</v>
      </c>
      <c r="H961" s="233">
        <v>10</v>
      </c>
      <c r="I961" s="262"/>
      <c r="J961" s="234">
        <f t="shared" ref="J961:J968" si="0">ROUND(I961*H961,2)</f>
        <v>0</v>
      </c>
      <c r="K961" s="231" t="s">
        <v>239</v>
      </c>
      <c r="L961" s="235"/>
      <c r="M961" s="236" t="s">
        <v>1</v>
      </c>
      <c r="N961" s="237" t="s">
        <v>36</v>
      </c>
      <c r="O961" s="189">
        <v>0</v>
      </c>
      <c r="P961" s="189">
        <f t="shared" ref="P961:P968" si="1">O961*H961</f>
        <v>0</v>
      </c>
      <c r="Q961" s="189">
        <v>1.4E-3</v>
      </c>
      <c r="R961" s="189">
        <f t="shared" ref="R961:R968" si="2">Q961*H961</f>
        <v>1.4E-2</v>
      </c>
      <c r="S961" s="189">
        <v>0</v>
      </c>
      <c r="T961" s="190">
        <f t="shared" ref="T961:T968" si="3">S961*H961</f>
        <v>0</v>
      </c>
      <c r="U961" s="32"/>
      <c r="V961" s="267"/>
      <c r="W961" s="267"/>
      <c r="X961" s="267"/>
      <c r="Y961" s="267"/>
      <c r="Z961" s="32"/>
      <c r="AA961" s="32"/>
      <c r="AB961" s="32"/>
      <c r="AC961" s="32"/>
      <c r="AD961" s="32"/>
      <c r="AE961" s="32"/>
      <c r="AR961" s="191" t="s">
        <v>454</v>
      </c>
      <c r="AT961" s="191" t="s">
        <v>272</v>
      </c>
      <c r="AU961" s="191" t="s">
        <v>81</v>
      </c>
      <c r="AY961" s="18" t="s">
        <v>141</v>
      </c>
      <c r="BE961" s="192">
        <f t="shared" ref="BE961:BE968" si="4">IF(N961="základní",J961,0)</f>
        <v>0</v>
      </c>
      <c r="BF961" s="192">
        <f t="shared" ref="BF961:BF968" si="5">IF(N961="snížená",J961,0)</f>
        <v>0</v>
      </c>
      <c r="BG961" s="192">
        <f t="shared" ref="BG961:BG968" si="6">IF(N961="zákl. přenesená",J961,0)</f>
        <v>0</v>
      </c>
      <c r="BH961" s="192">
        <f t="shared" ref="BH961:BH968" si="7">IF(N961="sníž. přenesená",J961,0)</f>
        <v>0</v>
      </c>
      <c r="BI961" s="192">
        <f t="shared" ref="BI961:BI968" si="8">IF(N961="nulová",J961,0)</f>
        <v>0</v>
      </c>
      <c r="BJ961" s="18" t="s">
        <v>79</v>
      </c>
      <c r="BK961" s="192">
        <f t="shared" ref="BK961:BK968" si="9">ROUND(I961*H961,2)</f>
        <v>0</v>
      </c>
      <c r="BL961" s="18" t="s">
        <v>181</v>
      </c>
      <c r="BM961" s="191" t="s">
        <v>1406</v>
      </c>
    </row>
    <row r="962" spans="1:65" s="2" customFormat="1" ht="16.5" customHeight="1">
      <c r="A962" s="32"/>
      <c r="B962" s="33"/>
      <c r="C962" s="181" t="s">
        <v>1407</v>
      </c>
      <c r="D962" s="181" t="s">
        <v>142</v>
      </c>
      <c r="E962" s="182" t="s">
        <v>1408</v>
      </c>
      <c r="F962" s="183" t="s">
        <v>1409</v>
      </c>
      <c r="G962" s="184" t="s">
        <v>221</v>
      </c>
      <c r="H962" s="185">
        <v>4</v>
      </c>
      <c r="I962" s="257"/>
      <c r="J962" s="186">
        <f t="shared" si="0"/>
        <v>0</v>
      </c>
      <c r="K962" s="183" t="s">
        <v>239</v>
      </c>
      <c r="L962" s="37"/>
      <c r="M962" s="187" t="s">
        <v>1</v>
      </c>
      <c r="N962" s="188" t="s">
        <v>36</v>
      </c>
      <c r="O962" s="189">
        <v>1.9450000000000001</v>
      </c>
      <c r="P962" s="189">
        <f t="shared" si="1"/>
        <v>7.78</v>
      </c>
      <c r="Q962" s="189">
        <v>1.0000000000000001E-5</v>
      </c>
      <c r="R962" s="189">
        <f t="shared" si="2"/>
        <v>4.0000000000000003E-5</v>
      </c>
      <c r="S962" s="189">
        <v>0</v>
      </c>
      <c r="T962" s="190">
        <f t="shared" si="3"/>
        <v>0</v>
      </c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  <c r="AE962" s="32"/>
      <c r="AR962" s="191" t="s">
        <v>181</v>
      </c>
      <c r="AT962" s="191" t="s">
        <v>142</v>
      </c>
      <c r="AU962" s="191" t="s">
        <v>81</v>
      </c>
      <c r="AY962" s="18" t="s">
        <v>141</v>
      </c>
      <c r="BE962" s="192">
        <f t="shared" si="4"/>
        <v>0</v>
      </c>
      <c r="BF962" s="192">
        <f t="shared" si="5"/>
        <v>0</v>
      </c>
      <c r="BG962" s="192">
        <f t="shared" si="6"/>
        <v>0</v>
      </c>
      <c r="BH962" s="192">
        <f t="shared" si="7"/>
        <v>0</v>
      </c>
      <c r="BI962" s="192">
        <f t="shared" si="8"/>
        <v>0</v>
      </c>
      <c r="BJ962" s="18" t="s">
        <v>79</v>
      </c>
      <c r="BK962" s="192">
        <f t="shared" si="9"/>
        <v>0</v>
      </c>
      <c r="BL962" s="18" t="s">
        <v>181</v>
      </c>
      <c r="BM962" s="191" t="s">
        <v>1410</v>
      </c>
    </row>
    <row r="963" spans="1:65" s="2" customFormat="1" ht="21.75" customHeight="1">
      <c r="A963" s="32"/>
      <c r="B963" s="33"/>
      <c r="C963" s="229" t="s">
        <v>1411</v>
      </c>
      <c r="D963" s="229" t="s">
        <v>272</v>
      </c>
      <c r="E963" s="230" t="s">
        <v>1412</v>
      </c>
      <c r="F963" s="231" t="s">
        <v>1413</v>
      </c>
      <c r="G963" s="232" t="s">
        <v>221</v>
      </c>
      <c r="H963" s="233">
        <v>4</v>
      </c>
      <c r="I963" s="262"/>
      <c r="J963" s="234">
        <f t="shared" si="0"/>
        <v>0</v>
      </c>
      <c r="K963" s="231" t="s">
        <v>239</v>
      </c>
      <c r="L963" s="235"/>
      <c r="M963" s="236" t="s">
        <v>1</v>
      </c>
      <c r="N963" s="237" t="s">
        <v>36</v>
      </c>
      <c r="O963" s="189">
        <v>0</v>
      </c>
      <c r="P963" s="189">
        <f t="shared" si="1"/>
        <v>0</v>
      </c>
      <c r="Q963" s="189">
        <v>2.5000000000000001E-3</v>
      </c>
      <c r="R963" s="189">
        <f t="shared" si="2"/>
        <v>0.01</v>
      </c>
      <c r="S963" s="189">
        <v>0</v>
      </c>
      <c r="T963" s="190">
        <f t="shared" si="3"/>
        <v>0</v>
      </c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  <c r="AE963" s="32"/>
      <c r="AR963" s="191" t="s">
        <v>454</v>
      </c>
      <c r="AT963" s="191" t="s">
        <v>272</v>
      </c>
      <c r="AU963" s="191" t="s">
        <v>81</v>
      </c>
      <c r="AY963" s="18" t="s">
        <v>141</v>
      </c>
      <c r="BE963" s="192">
        <f t="shared" si="4"/>
        <v>0</v>
      </c>
      <c r="BF963" s="192">
        <f t="shared" si="5"/>
        <v>0</v>
      </c>
      <c r="BG963" s="192">
        <f t="shared" si="6"/>
        <v>0</v>
      </c>
      <c r="BH963" s="192">
        <f t="shared" si="7"/>
        <v>0</v>
      </c>
      <c r="BI963" s="192">
        <f t="shared" si="8"/>
        <v>0</v>
      </c>
      <c r="BJ963" s="18" t="s">
        <v>79</v>
      </c>
      <c r="BK963" s="192">
        <f t="shared" si="9"/>
        <v>0</v>
      </c>
      <c r="BL963" s="18" t="s">
        <v>181</v>
      </c>
      <c r="BM963" s="191" t="s">
        <v>1414</v>
      </c>
    </row>
    <row r="964" spans="1:65" s="2" customFormat="1" ht="16.5" customHeight="1">
      <c r="A964" s="32"/>
      <c r="B964" s="33"/>
      <c r="C964" s="181" t="s">
        <v>1415</v>
      </c>
      <c r="D964" s="181" t="s">
        <v>142</v>
      </c>
      <c r="E964" s="182" t="s">
        <v>1416</v>
      </c>
      <c r="F964" s="183" t="s">
        <v>1417</v>
      </c>
      <c r="G964" s="184" t="s">
        <v>221</v>
      </c>
      <c r="H964" s="185">
        <v>2</v>
      </c>
      <c r="I964" s="257"/>
      <c r="J964" s="186">
        <f t="shared" si="0"/>
        <v>0</v>
      </c>
      <c r="K964" s="183" t="s">
        <v>239</v>
      </c>
      <c r="L964" s="37"/>
      <c r="M964" s="187" t="s">
        <v>1</v>
      </c>
      <c r="N964" s="188" t="s">
        <v>36</v>
      </c>
      <c r="O964" s="189">
        <v>1.9</v>
      </c>
      <c r="P964" s="189">
        <f t="shared" si="1"/>
        <v>3.8</v>
      </c>
      <c r="Q964" s="189">
        <v>1.0000000000000001E-5</v>
      </c>
      <c r="R964" s="189">
        <f t="shared" si="2"/>
        <v>2.0000000000000002E-5</v>
      </c>
      <c r="S964" s="189">
        <v>0</v>
      </c>
      <c r="T964" s="190">
        <f t="shared" si="3"/>
        <v>0</v>
      </c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  <c r="AE964" s="32"/>
      <c r="AR964" s="191" t="s">
        <v>181</v>
      </c>
      <c r="AT964" s="191" t="s">
        <v>142</v>
      </c>
      <c r="AU964" s="191" t="s">
        <v>81</v>
      </c>
      <c r="AY964" s="18" t="s">
        <v>141</v>
      </c>
      <c r="BE964" s="192">
        <f t="shared" si="4"/>
        <v>0</v>
      </c>
      <c r="BF964" s="192">
        <f t="shared" si="5"/>
        <v>0</v>
      </c>
      <c r="BG964" s="192">
        <f t="shared" si="6"/>
        <v>0</v>
      </c>
      <c r="BH964" s="192">
        <f t="shared" si="7"/>
        <v>0</v>
      </c>
      <c r="BI964" s="192">
        <f t="shared" si="8"/>
        <v>0</v>
      </c>
      <c r="BJ964" s="18" t="s">
        <v>79</v>
      </c>
      <c r="BK964" s="192">
        <f t="shared" si="9"/>
        <v>0</v>
      </c>
      <c r="BL964" s="18" t="s">
        <v>181</v>
      </c>
      <c r="BM964" s="191" t="s">
        <v>1418</v>
      </c>
    </row>
    <row r="965" spans="1:65" s="2" customFormat="1" ht="21.75" customHeight="1">
      <c r="A965" s="32"/>
      <c r="B965" s="33"/>
      <c r="C965" s="229" t="s">
        <v>1419</v>
      </c>
      <c r="D965" s="229" t="s">
        <v>272</v>
      </c>
      <c r="E965" s="230" t="s">
        <v>1420</v>
      </c>
      <c r="F965" s="231" t="s">
        <v>1421</v>
      </c>
      <c r="G965" s="232" t="s">
        <v>221</v>
      </c>
      <c r="H965" s="233">
        <v>2</v>
      </c>
      <c r="I965" s="262"/>
      <c r="J965" s="234">
        <f t="shared" si="0"/>
        <v>0</v>
      </c>
      <c r="K965" s="231" t="s">
        <v>239</v>
      </c>
      <c r="L965" s="235"/>
      <c r="M965" s="236" t="s">
        <v>1</v>
      </c>
      <c r="N965" s="237" t="s">
        <v>36</v>
      </c>
      <c r="O965" s="189">
        <v>0</v>
      </c>
      <c r="P965" s="189">
        <f t="shared" si="1"/>
        <v>0</v>
      </c>
      <c r="Q965" s="189">
        <v>2.5000000000000001E-3</v>
      </c>
      <c r="R965" s="189">
        <f t="shared" si="2"/>
        <v>5.0000000000000001E-3</v>
      </c>
      <c r="S965" s="189">
        <v>0</v>
      </c>
      <c r="T965" s="190">
        <f t="shared" si="3"/>
        <v>0</v>
      </c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  <c r="AE965" s="32"/>
      <c r="AR965" s="191" t="s">
        <v>454</v>
      </c>
      <c r="AT965" s="191" t="s">
        <v>272</v>
      </c>
      <c r="AU965" s="191" t="s">
        <v>81</v>
      </c>
      <c r="AY965" s="18" t="s">
        <v>141</v>
      </c>
      <c r="BE965" s="192">
        <f t="shared" si="4"/>
        <v>0</v>
      </c>
      <c r="BF965" s="192">
        <f t="shared" si="5"/>
        <v>0</v>
      </c>
      <c r="BG965" s="192">
        <f t="shared" si="6"/>
        <v>0</v>
      </c>
      <c r="BH965" s="192">
        <f t="shared" si="7"/>
        <v>0</v>
      </c>
      <c r="BI965" s="192">
        <f t="shared" si="8"/>
        <v>0</v>
      </c>
      <c r="BJ965" s="18" t="s">
        <v>79</v>
      </c>
      <c r="BK965" s="192">
        <f t="shared" si="9"/>
        <v>0</v>
      </c>
      <c r="BL965" s="18" t="s">
        <v>181</v>
      </c>
      <c r="BM965" s="191" t="s">
        <v>1422</v>
      </c>
    </row>
    <row r="966" spans="1:65" s="2" customFormat="1" ht="16.5" customHeight="1">
      <c r="A966" s="32"/>
      <c r="B966" s="33"/>
      <c r="C966" s="181" t="s">
        <v>1423</v>
      </c>
      <c r="D966" s="181" t="s">
        <v>142</v>
      </c>
      <c r="E966" s="182" t="s">
        <v>1424</v>
      </c>
      <c r="F966" s="183" t="s">
        <v>1425</v>
      </c>
      <c r="G966" s="184" t="s">
        <v>221</v>
      </c>
      <c r="H966" s="185">
        <v>6</v>
      </c>
      <c r="I966" s="257"/>
      <c r="J966" s="186">
        <f t="shared" si="0"/>
        <v>0</v>
      </c>
      <c r="K966" s="183" t="s">
        <v>239</v>
      </c>
      <c r="L966" s="37"/>
      <c r="M966" s="187" t="s">
        <v>1</v>
      </c>
      <c r="N966" s="188" t="s">
        <v>36</v>
      </c>
      <c r="O966" s="189">
        <v>1.5</v>
      </c>
      <c r="P966" s="189">
        <f t="shared" si="1"/>
        <v>9</v>
      </c>
      <c r="Q966" s="189">
        <v>1.0000000000000001E-5</v>
      </c>
      <c r="R966" s="189">
        <f t="shared" si="2"/>
        <v>6.0000000000000008E-5</v>
      </c>
      <c r="S966" s="189">
        <v>0</v>
      </c>
      <c r="T966" s="190">
        <f t="shared" si="3"/>
        <v>0</v>
      </c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  <c r="AE966" s="32"/>
      <c r="AR966" s="191" t="s">
        <v>181</v>
      </c>
      <c r="AT966" s="191" t="s">
        <v>142</v>
      </c>
      <c r="AU966" s="191" t="s">
        <v>81</v>
      </c>
      <c r="AY966" s="18" t="s">
        <v>141</v>
      </c>
      <c r="BE966" s="192">
        <f t="shared" si="4"/>
        <v>0</v>
      </c>
      <c r="BF966" s="192">
        <f t="shared" si="5"/>
        <v>0</v>
      </c>
      <c r="BG966" s="192">
        <f t="shared" si="6"/>
        <v>0</v>
      </c>
      <c r="BH966" s="192">
        <f t="shared" si="7"/>
        <v>0</v>
      </c>
      <c r="BI966" s="192">
        <f t="shared" si="8"/>
        <v>0</v>
      </c>
      <c r="BJ966" s="18" t="s">
        <v>79</v>
      </c>
      <c r="BK966" s="192">
        <f t="shared" si="9"/>
        <v>0</v>
      </c>
      <c r="BL966" s="18" t="s">
        <v>181</v>
      </c>
      <c r="BM966" s="191" t="s">
        <v>1426</v>
      </c>
    </row>
    <row r="967" spans="1:65" s="2" customFormat="1" ht="21.75" customHeight="1">
      <c r="A967" s="32"/>
      <c r="B967" s="33"/>
      <c r="C967" s="229" t="s">
        <v>1427</v>
      </c>
      <c r="D967" s="229" t="s">
        <v>272</v>
      </c>
      <c r="E967" s="230" t="s">
        <v>1428</v>
      </c>
      <c r="F967" s="231" t="s">
        <v>1429</v>
      </c>
      <c r="G967" s="232" t="s">
        <v>221</v>
      </c>
      <c r="H967" s="233">
        <v>6</v>
      </c>
      <c r="I967" s="262"/>
      <c r="J967" s="234">
        <f t="shared" si="0"/>
        <v>0</v>
      </c>
      <c r="K967" s="231" t="s">
        <v>239</v>
      </c>
      <c r="L967" s="235"/>
      <c r="M967" s="236" t="s">
        <v>1</v>
      </c>
      <c r="N967" s="237" t="s">
        <v>36</v>
      </c>
      <c r="O967" s="189">
        <v>0</v>
      </c>
      <c r="P967" s="189">
        <f t="shared" si="1"/>
        <v>0</v>
      </c>
      <c r="Q967" s="189">
        <v>6.7000000000000002E-3</v>
      </c>
      <c r="R967" s="189">
        <f t="shared" si="2"/>
        <v>4.02E-2</v>
      </c>
      <c r="S967" s="189">
        <v>0</v>
      </c>
      <c r="T967" s="190">
        <f t="shared" si="3"/>
        <v>0</v>
      </c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  <c r="AE967" s="32"/>
      <c r="AR967" s="191" t="s">
        <v>454</v>
      </c>
      <c r="AT967" s="191" t="s">
        <v>272</v>
      </c>
      <c r="AU967" s="191" t="s">
        <v>81</v>
      </c>
      <c r="AY967" s="18" t="s">
        <v>141</v>
      </c>
      <c r="BE967" s="192">
        <f t="shared" si="4"/>
        <v>0</v>
      </c>
      <c r="BF967" s="192">
        <f t="shared" si="5"/>
        <v>0</v>
      </c>
      <c r="BG967" s="192">
        <f t="shared" si="6"/>
        <v>0</v>
      </c>
      <c r="BH967" s="192">
        <f t="shared" si="7"/>
        <v>0</v>
      </c>
      <c r="BI967" s="192">
        <f t="shared" si="8"/>
        <v>0</v>
      </c>
      <c r="BJ967" s="18" t="s">
        <v>79</v>
      </c>
      <c r="BK967" s="192">
        <f t="shared" si="9"/>
        <v>0</v>
      </c>
      <c r="BL967" s="18" t="s">
        <v>181</v>
      </c>
      <c r="BM967" s="191" t="s">
        <v>1430</v>
      </c>
    </row>
    <row r="968" spans="1:65" s="2" customFormat="1" ht="21.75" customHeight="1">
      <c r="A968" s="32"/>
      <c r="B968" s="33"/>
      <c r="C968" s="181" t="s">
        <v>1431</v>
      </c>
      <c r="D968" s="181" t="s">
        <v>142</v>
      </c>
      <c r="E968" s="182" t="s">
        <v>1432</v>
      </c>
      <c r="F968" s="183" t="s">
        <v>1433</v>
      </c>
      <c r="G968" s="184" t="s">
        <v>221</v>
      </c>
      <c r="H968" s="185">
        <v>3</v>
      </c>
      <c r="I968" s="257"/>
      <c r="J968" s="186">
        <f t="shared" si="0"/>
        <v>0</v>
      </c>
      <c r="K968" s="183" t="s">
        <v>239</v>
      </c>
      <c r="L968" s="37"/>
      <c r="M968" s="187" t="s">
        <v>1</v>
      </c>
      <c r="N968" s="188" t="s">
        <v>36</v>
      </c>
      <c r="O968" s="189">
        <v>2.7519999999999998</v>
      </c>
      <c r="P968" s="189">
        <f t="shared" si="1"/>
        <v>8.2560000000000002</v>
      </c>
      <c r="Q968" s="189">
        <v>0</v>
      </c>
      <c r="R968" s="189">
        <f t="shared" si="2"/>
        <v>0</v>
      </c>
      <c r="S968" s="189">
        <v>0</v>
      </c>
      <c r="T968" s="190">
        <f t="shared" si="3"/>
        <v>0</v>
      </c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  <c r="AE968" s="32"/>
      <c r="AR968" s="191" t="s">
        <v>181</v>
      </c>
      <c r="AT968" s="191" t="s">
        <v>142</v>
      </c>
      <c r="AU968" s="191" t="s">
        <v>81</v>
      </c>
      <c r="AY968" s="18" t="s">
        <v>141</v>
      </c>
      <c r="BE968" s="192">
        <f t="shared" si="4"/>
        <v>0</v>
      </c>
      <c r="BF968" s="192">
        <f t="shared" si="5"/>
        <v>0</v>
      </c>
      <c r="BG968" s="192">
        <f t="shared" si="6"/>
        <v>0</v>
      </c>
      <c r="BH968" s="192">
        <f t="shared" si="7"/>
        <v>0</v>
      </c>
      <c r="BI968" s="192">
        <f t="shared" si="8"/>
        <v>0</v>
      </c>
      <c r="BJ968" s="18" t="s">
        <v>79</v>
      </c>
      <c r="BK968" s="192">
        <f t="shared" si="9"/>
        <v>0</v>
      </c>
      <c r="BL968" s="18" t="s">
        <v>181</v>
      </c>
      <c r="BM968" s="191" t="s">
        <v>1434</v>
      </c>
    </row>
    <row r="969" spans="1:65" s="13" customFormat="1">
      <c r="B969" s="193"/>
      <c r="C969" s="194"/>
      <c r="D969" s="195" t="s">
        <v>147</v>
      </c>
      <c r="E969" s="196" t="s">
        <v>1</v>
      </c>
      <c r="F969" s="197" t="s">
        <v>560</v>
      </c>
      <c r="G969" s="194"/>
      <c r="H969" s="196" t="s">
        <v>1</v>
      </c>
      <c r="I969" s="194"/>
      <c r="J969" s="194"/>
      <c r="K969" s="194"/>
      <c r="L969" s="198"/>
      <c r="M969" s="199"/>
      <c r="N969" s="200"/>
      <c r="O969" s="200"/>
      <c r="P969" s="200"/>
      <c r="Q969" s="200"/>
      <c r="R969" s="200"/>
      <c r="S969" s="200"/>
      <c r="T969" s="201"/>
      <c r="AT969" s="202" t="s">
        <v>147</v>
      </c>
      <c r="AU969" s="202" t="s">
        <v>81</v>
      </c>
      <c r="AV969" s="13" t="s">
        <v>79</v>
      </c>
      <c r="AW969" s="13" t="s">
        <v>26</v>
      </c>
      <c r="AX969" s="13" t="s">
        <v>71</v>
      </c>
      <c r="AY969" s="202" t="s">
        <v>141</v>
      </c>
    </row>
    <row r="970" spans="1:65" s="14" customFormat="1">
      <c r="B970" s="203"/>
      <c r="C970" s="204"/>
      <c r="D970" s="195" t="s">
        <v>147</v>
      </c>
      <c r="E970" s="205" t="s">
        <v>1</v>
      </c>
      <c r="F970" s="206" t="s">
        <v>79</v>
      </c>
      <c r="G970" s="204"/>
      <c r="H970" s="207">
        <v>1</v>
      </c>
      <c r="I970" s="204"/>
      <c r="J970" s="204"/>
      <c r="K970" s="204"/>
      <c r="L970" s="208"/>
      <c r="M970" s="209"/>
      <c r="N970" s="210"/>
      <c r="O970" s="210"/>
      <c r="P970" s="210"/>
      <c r="Q970" s="210"/>
      <c r="R970" s="210"/>
      <c r="S970" s="210"/>
      <c r="T970" s="211"/>
      <c r="AT970" s="212" t="s">
        <v>147</v>
      </c>
      <c r="AU970" s="212" t="s">
        <v>81</v>
      </c>
      <c r="AV970" s="14" t="s">
        <v>81</v>
      </c>
      <c r="AW970" s="14" t="s">
        <v>26</v>
      </c>
      <c r="AX970" s="14" t="s">
        <v>71</v>
      </c>
      <c r="AY970" s="212" t="s">
        <v>141</v>
      </c>
    </row>
    <row r="971" spans="1:65" s="13" customFormat="1">
      <c r="B971" s="193"/>
      <c r="C971" s="194"/>
      <c r="D971" s="195" t="s">
        <v>147</v>
      </c>
      <c r="E971" s="196" t="s">
        <v>1</v>
      </c>
      <c r="F971" s="197" t="s">
        <v>1327</v>
      </c>
      <c r="G971" s="194"/>
      <c r="H971" s="196" t="s">
        <v>1</v>
      </c>
      <c r="I971" s="194"/>
      <c r="J971" s="194"/>
      <c r="K971" s="194"/>
      <c r="L971" s="198"/>
      <c r="M971" s="199"/>
      <c r="N971" s="200"/>
      <c r="O971" s="200"/>
      <c r="P971" s="200"/>
      <c r="Q971" s="200"/>
      <c r="R971" s="200"/>
      <c r="S971" s="200"/>
      <c r="T971" s="201"/>
      <c r="AT971" s="202" t="s">
        <v>147</v>
      </c>
      <c r="AU971" s="202" t="s">
        <v>81</v>
      </c>
      <c r="AV971" s="13" t="s">
        <v>79</v>
      </c>
      <c r="AW971" s="13" t="s">
        <v>26</v>
      </c>
      <c r="AX971" s="13" t="s">
        <v>71</v>
      </c>
      <c r="AY971" s="202" t="s">
        <v>141</v>
      </c>
    </row>
    <row r="972" spans="1:65" s="14" customFormat="1">
      <c r="B972" s="203"/>
      <c r="C972" s="204"/>
      <c r="D972" s="195" t="s">
        <v>147</v>
      </c>
      <c r="E972" s="205" t="s">
        <v>1</v>
      </c>
      <c r="F972" s="206" t="s">
        <v>81</v>
      </c>
      <c r="G972" s="204"/>
      <c r="H972" s="207">
        <v>2</v>
      </c>
      <c r="I972" s="204"/>
      <c r="J972" s="204"/>
      <c r="K972" s="204"/>
      <c r="L972" s="208"/>
      <c r="M972" s="209"/>
      <c r="N972" s="210"/>
      <c r="O972" s="210"/>
      <c r="P972" s="210"/>
      <c r="Q972" s="210"/>
      <c r="R972" s="210"/>
      <c r="S972" s="210"/>
      <c r="T972" s="211"/>
      <c r="AT972" s="212" t="s">
        <v>147</v>
      </c>
      <c r="AU972" s="212" t="s">
        <v>81</v>
      </c>
      <c r="AV972" s="14" t="s">
        <v>81</v>
      </c>
      <c r="AW972" s="14" t="s">
        <v>26</v>
      </c>
      <c r="AX972" s="14" t="s">
        <v>71</v>
      </c>
      <c r="AY972" s="212" t="s">
        <v>141</v>
      </c>
    </row>
    <row r="973" spans="1:65" s="15" customFormat="1">
      <c r="B973" s="219"/>
      <c r="C973" s="220"/>
      <c r="D973" s="195" t="s">
        <v>147</v>
      </c>
      <c r="E973" s="221" t="s">
        <v>1</v>
      </c>
      <c r="F973" s="222" t="s">
        <v>254</v>
      </c>
      <c r="G973" s="220"/>
      <c r="H973" s="223">
        <v>3</v>
      </c>
      <c r="I973" s="220"/>
      <c r="J973" s="220"/>
      <c r="K973" s="220"/>
      <c r="L973" s="224"/>
      <c r="M973" s="225"/>
      <c r="N973" s="226"/>
      <c r="O973" s="226"/>
      <c r="P973" s="226"/>
      <c r="Q973" s="226"/>
      <c r="R973" s="226"/>
      <c r="S973" s="226"/>
      <c r="T973" s="227"/>
      <c r="AT973" s="228" t="s">
        <v>147</v>
      </c>
      <c r="AU973" s="228" t="s">
        <v>81</v>
      </c>
      <c r="AV973" s="15" t="s">
        <v>146</v>
      </c>
      <c r="AW973" s="15" t="s">
        <v>26</v>
      </c>
      <c r="AX973" s="15" t="s">
        <v>79</v>
      </c>
      <c r="AY973" s="228" t="s">
        <v>141</v>
      </c>
    </row>
    <row r="974" spans="1:65" s="2" customFormat="1" ht="21.75" customHeight="1">
      <c r="A974" s="32"/>
      <c r="B974" s="33"/>
      <c r="C974" s="229" t="s">
        <v>1435</v>
      </c>
      <c r="D974" s="229" t="s">
        <v>272</v>
      </c>
      <c r="E974" s="230" t="s">
        <v>1436</v>
      </c>
      <c r="F974" s="231" t="s">
        <v>1437</v>
      </c>
      <c r="G974" s="232" t="s">
        <v>221</v>
      </c>
      <c r="H974" s="233">
        <v>3</v>
      </c>
      <c r="I974" s="262"/>
      <c r="J974" s="234">
        <f>ROUND(I974*H974,2)</f>
        <v>0</v>
      </c>
      <c r="K974" s="231" t="s">
        <v>239</v>
      </c>
      <c r="L974" s="235"/>
      <c r="M974" s="236" t="s">
        <v>1</v>
      </c>
      <c r="N974" s="237" t="s">
        <v>36</v>
      </c>
      <c r="O974" s="189">
        <v>0</v>
      </c>
      <c r="P974" s="189">
        <f>O974*H974</f>
        <v>0</v>
      </c>
      <c r="Q974" s="189">
        <v>4.2500000000000003E-2</v>
      </c>
      <c r="R974" s="189">
        <f>Q974*H974</f>
        <v>0.1275</v>
      </c>
      <c r="S974" s="189">
        <v>0</v>
      </c>
      <c r="T974" s="190">
        <f>S974*H974</f>
        <v>0</v>
      </c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  <c r="AE974" s="32"/>
      <c r="AR974" s="191" t="s">
        <v>454</v>
      </c>
      <c r="AT974" s="191" t="s">
        <v>272</v>
      </c>
      <c r="AU974" s="191" t="s">
        <v>81</v>
      </c>
      <c r="AY974" s="18" t="s">
        <v>141</v>
      </c>
      <c r="BE974" s="192">
        <f>IF(N974="základní",J974,0)</f>
        <v>0</v>
      </c>
      <c r="BF974" s="192">
        <f>IF(N974="snížená",J974,0)</f>
        <v>0</v>
      </c>
      <c r="BG974" s="192">
        <f>IF(N974="zákl. přenesená",J974,0)</f>
        <v>0</v>
      </c>
      <c r="BH974" s="192">
        <f>IF(N974="sníž. přenesená",J974,0)</f>
        <v>0</v>
      </c>
      <c r="BI974" s="192">
        <f>IF(N974="nulová",J974,0)</f>
        <v>0</v>
      </c>
      <c r="BJ974" s="18" t="s">
        <v>79</v>
      </c>
      <c r="BK974" s="192">
        <f>ROUND(I974*H974,2)</f>
        <v>0</v>
      </c>
      <c r="BL974" s="18" t="s">
        <v>181</v>
      </c>
      <c r="BM974" s="191" t="s">
        <v>1438</v>
      </c>
    </row>
    <row r="975" spans="1:65" s="2" customFormat="1" ht="21.75" customHeight="1">
      <c r="A975" s="32"/>
      <c r="B975" s="33"/>
      <c r="C975" s="181" t="s">
        <v>1439</v>
      </c>
      <c r="D975" s="181" t="s">
        <v>142</v>
      </c>
      <c r="E975" s="182" t="s">
        <v>1440</v>
      </c>
      <c r="F975" s="183" t="s">
        <v>1441</v>
      </c>
      <c r="G975" s="184" t="s">
        <v>249</v>
      </c>
      <c r="H975" s="185">
        <v>302.3</v>
      </c>
      <c r="I975" s="257"/>
      <c r="J975" s="186">
        <f>ROUND(I975*H975,2)</f>
        <v>0</v>
      </c>
      <c r="K975" s="183" t="s">
        <v>239</v>
      </c>
      <c r="L975" s="37"/>
      <c r="M975" s="187" t="s">
        <v>1</v>
      </c>
      <c r="N975" s="188" t="s">
        <v>36</v>
      </c>
      <c r="O975" s="189">
        <v>0.57799999999999996</v>
      </c>
      <c r="P975" s="189">
        <f>O975*H975</f>
        <v>174.7294</v>
      </c>
      <c r="Q975" s="189">
        <v>1.17E-3</v>
      </c>
      <c r="R975" s="189">
        <f>Q975*H975</f>
        <v>0.35369100000000003</v>
      </c>
      <c r="S975" s="189">
        <v>0</v>
      </c>
      <c r="T975" s="190">
        <f>S975*H975</f>
        <v>0</v>
      </c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  <c r="AE975" s="32"/>
      <c r="AR975" s="191" t="s">
        <v>181</v>
      </c>
      <c r="AT975" s="191" t="s">
        <v>142</v>
      </c>
      <c r="AU975" s="191" t="s">
        <v>81</v>
      </c>
      <c r="AY975" s="18" t="s">
        <v>141</v>
      </c>
      <c r="BE975" s="192">
        <f>IF(N975="základní",J975,0)</f>
        <v>0</v>
      </c>
      <c r="BF975" s="192">
        <f>IF(N975="snížená",J975,0)</f>
        <v>0</v>
      </c>
      <c r="BG975" s="192">
        <f>IF(N975="zákl. přenesená",J975,0)</f>
        <v>0</v>
      </c>
      <c r="BH975" s="192">
        <f>IF(N975="sníž. přenesená",J975,0)</f>
        <v>0</v>
      </c>
      <c r="BI975" s="192">
        <f>IF(N975="nulová",J975,0)</f>
        <v>0</v>
      </c>
      <c r="BJ975" s="18" t="s">
        <v>79</v>
      </c>
      <c r="BK975" s="192">
        <f>ROUND(I975*H975,2)</f>
        <v>0</v>
      </c>
      <c r="BL975" s="18" t="s">
        <v>181</v>
      </c>
      <c r="BM975" s="191" t="s">
        <v>1442</v>
      </c>
    </row>
    <row r="976" spans="1:65" s="13" customFormat="1" ht="22.5">
      <c r="B976" s="193"/>
      <c r="C976" s="194"/>
      <c r="D976" s="195" t="s">
        <v>147</v>
      </c>
      <c r="E976" s="196" t="s">
        <v>1</v>
      </c>
      <c r="F976" s="197" t="s">
        <v>1443</v>
      </c>
      <c r="G976" s="194"/>
      <c r="H976" s="196" t="s">
        <v>1</v>
      </c>
      <c r="I976" s="194"/>
      <c r="J976" s="194"/>
      <c r="K976" s="194"/>
      <c r="L976" s="198"/>
      <c r="M976" s="199"/>
      <c r="N976" s="200"/>
      <c r="O976" s="200"/>
      <c r="P976" s="200"/>
      <c r="Q976" s="200"/>
      <c r="R976" s="200"/>
      <c r="S976" s="200"/>
      <c r="T976" s="201"/>
      <c r="AT976" s="202" t="s">
        <v>147</v>
      </c>
      <c r="AU976" s="202" t="s">
        <v>81</v>
      </c>
      <c r="AV976" s="13" t="s">
        <v>79</v>
      </c>
      <c r="AW976" s="13" t="s">
        <v>26</v>
      </c>
      <c r="AX976" s="13" t="s">
        <v>71</v>
      </c>
      <c r="AY976" s="202" t="s">
        <v>141</v>
      </c>
    </row>
    <row r="977" spans="1:65" s="14" customFormat="1">
      <c r="B977" s="203"/>
      <c r="C977" s="204"/>
      <c r="D977" s="195" t="s">
        <v>147</v>
      </c>
      <c r="E977" s="205" t="s">
        <v>1</v>
      </c>
      <c r="F977" s="206" t="s">
        <v>1444</v>
      </c>
      <c r="G977" s="204"/>
      <c r="H977" s="207">
        <v>302.3</v>
      </c>
      <c r="I977" s="204"/>
      <c r="J977" s="204"/>
      <c r="K977" s="204"/>
      <c r="L977" s="208"/>
      <c r="M977" s="209"/>
      <c r="N977" s="210"/>
      <c r="O977" s="210"/>
      <c r="P977" s="210"/>
      <c r="Q977" s="210"/>
      <c r="R977" s="210"/>
      <c r="S977" s="210"/>
      <c r="T977" s="211"/>
      <c r="AT977" s="212" t="s">
        <v>147</v>
      </c>
      <c r="AU977" s="212" t="s">
        <v>81</v>
      </c>
      <c r="AV977" s="14" t="s">
        <v>81</v>
      </c>
      <c r="AW977" s="14" t="s">
        <v>26</v>
      </c>
      <c r="AX977" s="14" t="s">
        <v>79</v>
      </c>
      <c r="AY977" s="212" t="s">
        <v>141</v>
      </c>
    </row>
    <row r="978" spans="1:65" s="2" customFormat="1" ht="21.75" customHeight="1">
      <c r="A978" s="32"/>
      <c r="B978" s="33"/>
      <c r="C978" s="229" t="s">
        <v>1445</v>
      </c>
      <c r="D978" s="229" t="s">
        <v>272</v>
      </c>
      <c r="E978" s="230" t="s">
        <v>1446</v>
      </c>
      <c r="F978" s="231" t="s">
        <v>1447</v>
      </c>
      <c r="G978" s="232" t="s">
        <v>249</v>
      </c>
      <c r="H978" s="233">
        <v>317.41500000000002</v>
      </c>
      <c r="I978" s="262"/>
      <c r="J978" s="234">
        <f>ROUND(I978*H978,2)</f>
        <v>0</v>
      </c>
      <c r="K978" s="231" t="s">
        <v>1</v>
      </c>
      <c r="L978" s="235"/>
      <c r="M978" s="236" t="s">
        <v>1</v>
      </c>
      <c r="N978" s="237" t="s">
        <v>36</v>
      </c>
      <c r="O978" s="189">
        <v>0</v>
      </c>
      <c r="P978" s="189">
        <f>O978*H978</f>
        <v>0</v>
      </c>
      <c r="Q978" s="189">
        <v>2.8999999999999998E-3</v>
      </c>
      <c r="R978" s="189">
        <f>Q978*H978</f>
        <v>0.92050350000000003</v>
      </c>
      <c r="S978" s="189">
        <v>0</v>
      </c>
      <c r="T978" s="190">
        <f>S978*H978</f>
        <v>0</v>
      </c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  <c r="AE978" s="32"/>
      <c r="AR978" s="191" t="s">
        <v>454</v>
      </c>
      <c r="AT978" s="191" t="s">
        <v>272</v>
      </c>
      <c r="AU978" s="191" t="s">
        <v>81</v>
      </c>
      <c r="AY978" s="18" t="s">
        <v>141</v>
      </c>
      <c r="BE978" s="192">
        <f>IF(N978="základní",J978,0)</f>
        <v>0</v>
      </c>
      <c r="BF978" s="192">
        <f>IF(N978="snížená",J978,0)</f>
        <v>0</v>
      </c>
      <c r="BG978" s="192">
        <f>IF(N978="zákl. přenesená",J978,0)</f>
        <v>0</v>
      </c>
      <c r="BH978" s="192">
        <f>IF(N978="sníž. přenesená",J978,0)</f>
        <v>0</v>
      </c>
      <c r="BI978" s="192">
        <f>IF(N978="nulová",J978,0)</f>
        <v>0</v>
      </c>
      <c r="BJ978" s="18" t="s">
        <v>79</v>
      </c>
      <c r="BK978" s="192">
        <f>ROUND(I978*H978,2)</f>
        <v>0</v>
      </c>
      <c r="BL978" s="18" t="s">
        <v>181</v>
      </c>
      <c r="BM978" s="191" t="s">
        <v>1448</v>
      </c>
    </row>
    <row r="979" spans="1:65" s="13" customFormat="1" ht="33.75">
      <c r="B979" s="193"/>
      <c r="C979" s="194"/>
      <c r="D979" s="195" t="s">
        <v>147</v>
      </c>
      <c r="E979" s="196" t="s">
        <v>1</v>
      </c>
      <c r="F979" s="197" t="s">
        <v>613</v>
      </c>
      <c r="G979" s="194"/>
      <c r="H979" s="196" t="s">
        <v>1</v>
      </c>
      <c r="I979" s="194"/>
      <c r="J979" s="194"/>
      <c r="K979" s="194"/>
      <c r="L979" s="198"/>
      <c r="M979" s="199"/>
      <c r="N979" s="200"/>
      <c r="O979" s="200"/>
      <c r="P979" s="200"/>
      <c r="Q979" s="200"/>
      <c r="R979" s="200"/>
      <c r="S979" s="200"/>
      <c r="T979" s="201"/>
      <c r="AT979" s="202" t="s">
        <v>147</v>
      </c>
      <c r="AU979" s="202" t="s">
        <v>81</v>
      </c>
      <c r="AV979" s="13" t="s">
        <v>79</v>
      </c>
      <c r="AW979" s="13" t="s">
        <v>26</v>
      </c>
      <c r="AX979" s="13" t="s">
        <v>71</v>
      </c>
      <c r="AY979" s="202" t="s">
        <v>141</v>
      </c>
    </row>
    <row r="980" spans="1:65" s="13" customFormat="1" ht="33.75">
      <c r="B980" s="193"/>
      <c r="C980" s="194"/>
      <c r="D980" s="195" t="s">
        <v>147</v>
      </c>
      <c r="E980" s="196" t="s">
        <v>1</v>
      </c>
      <c r="F980" s="197" t="s">
        <v>614</v>
      </c>
      <c r="G980" s="194"/>
      <c r="H980" s="196" t="s">
        <v>1</v>
      </c>
      <c r="I980" s="194"/>
      <c r="J980" s="194"/>
      <c r="K980" s="194"/>
      <c r="L980" s="198"/>
      <c r="M980" s="199"/>
      <c r="N980" s="200"/>
      <c r="O980" s="200"/>
      <c r="P980" s="200"/>
      <c r="Q980" s="200"/>
      <c r="R980" s="200"/>
      <c r="S980" s="200"/>
      <c r="T980" s="201"/>
      <c r="AT980" s="202" t="s">
        <v>147</v>
      </c>
      <c r="AU980" s="202" t="s">
        <v>81</v>
      </c>
      <c r="AV980" s="13" t="s">
        <v>79</v>
      </c>
      <c r="AW980" s="13" t="s">
        <v>26</v>
      </c>
      <c r="AX980" s="13" t="s">
        <v>71</v>
      </c>
      <c r="AY980" s="202" t="s">
        <v>141</v>
      </c>
    </row>
    <row r="981" spans="1:65" s="13" customFormat="1" ht="22.5">
      <c r="B981" s="193"/>
      <c r="C981" s="194"/>
      <c r="D981" s="195" t="s">
        <v>147</v>
      </c>
      <c r="E981" s="196" t="s">
        <v>1</v>
      </c>
      <c r="F981" s="197" t="s">
        <v>615</v>
      </c>
      <c r="G981" s="194"/>
      <c r="H981" s="196" t="s">
        <v>1</v>
      </c>
      <c r="I981" s="194"/>
      <c r="J981" s="194"/>
      <c r="K981" s="194"/>
      <c r="L981" s="198"/>
      <c r="M981" s="199"/>
      <c r="N981" s="200"/>
      <c r="O981" s="200"/>
      <c r="P981" s="200"/>
      <c r="Q981" s="200"/>
      <c r="R981" s="200"/>
      <c r="S981" s="200"/>
      <c r="T981" s="201"/>
      <c r="W981" s="264"/>
      <c r="X981" s="264"/>
      <c r="Y981" s="264"/>
      <c r="Z981" s="264"/>
      <c r="AA981" s="264"/>
      <c r="AT981" s="202" t="s">
        <v>147</v>
      </c>
      <c r="AU981" s="202" t="s">
        <v>81</v>
      </c>
      <c r="AV981" s="13" t="s">
        <v>79</v>
      </c>
      <c r="AW981" s="13" t="s">
        <v>26</v>
      </c>
      <c r="AX981" s="13" t="s">
        <v>71</v>
      </c>
      <c r="AY981" s="202" t="s">
        <v>141</v>
      </c>
    </row>
    <row r="982" spans="1:65" s="14" customFormat="1">
      <c r="B982" s="203"/>
      <c r="C982" s="204"/>
      <c r="D982" s="195" t="s">
        <v>147</v>
      </c>
      <c r="E982" s="205" t="s">
        <v>1</v>
      </c>
      <c r="F982" s="206" t="s">
        <v>1449</v>
      </c>
      <c r="G982" s="204"/>
      <c r="H982" s="207">
        <v>302.3</v>
      </c>
      <c r="I982" s="204"/>
      <c r="J982" s="204"/>
      <c r="K982" s="204"/>
      <c r="L982" s="208"/>
      <c r="M982" s="209"/>
      <c r="N982" s="210"/>
      <c r="O982" s="210"/>
      <c r="P982" s="210"/>
      <c r="Q982" s="210"/>
      <c r="R982" s="210"/>
      <c r="S982" s="210"/>
      <c r="T982" s="211"/>
      <c r="W982" s="268"/>
      <c r="X982" s="268"/>
      <c r="Y982" s="268"/>
      <c r="Z982" s="268"/>
      <c r="AA982" s="268"/>
      <c r="AT982" s="212" t="s">
        <v>147</v>
      </c>
      <c r="AU982" s="212" t="s">
        <v>81</v>
      </c>
      <c r="AV982" s="14" t="s">
        <v>81</v>
      </c>
      <c r="AW982" s="14" t="s">
        <v>26</v>
      </c>
      <c r="AX982" s="14" t="s">
        <v>79</v>
      </c>
      <c r="AY982" s="212" t="s">
        <v>141</v>
      </c>
    </row>
    <row r="983" spans="1:65" s="14" customFormat="1">
      <c r="B983" s="203"/>
      <c r="C983" s="204"/>
      <c r="D983" s="195" t="s">
        <v>147</v>
      </c>
      <c r="E983" s="204"/>
      <c r="F983" s="206" t="s">
        <v>1450</v>
      </c>
      <c r="G983" s="204"/>
      <c r="H983" s="207">
        <v>317.41500000000002</v>
      </c>
      <c r="I983" s="204"/>
      <c r="J983" s="204"/>
      <c r="K983" s="204"/>
      <c r="L983" s="208"/>
      <c r="M983" s="209"/>
      <c r="N983" s="210"/>
      <c r="O983" s="210"/>
      <c r="P983" s="210"/>
      <c r="Q983" s="210"/>
      <c r="R983" s="210"/>
      <c r="S983" s="210"/>
      <c r="T983" s="211"/>
      <c r="W983" s="268"/>
      <c r="X983" s="268"/>
      <c r="Y983" s="268"/>
      <c r="Z983" s="268"/>
      <c r="AA983" s="268"/>
      <c r="AT983" s="212" t="s">
        <v>147</v>
      </c>
      <c r="AU983" s="212" t="s">
        <v>81</v>
      </c>
      <c r="AV983" s="14" t="s">
        <v>81</v>
      </c>
      <c r="AW983" s="14" t="s">
        <v>4</v>
      </c>
      <c r="AX983" s="14" t="s">
        <v>79</v>
      </c>
      <c r="AY983" s="212" t="s">
        <v>141</v>
      </c>
    </row>
    <row r="984" spans="1:65" s="2" customFormat="1" ht="21.75" customHeight="1">
      <c r="A984" s="32"/>
      <c r="B984" s="33"/>
      <c r="C984" s="181" t="s">
        <v>1451</v>
      </c>
      <c r="D984" s="181" t="s">
        <v>142</v>
      </c>
      <c r="E984" s="182" t="s">
        <v>1452</v>
      </c>
      <c r="F984" s="183" t="s">
        <v>1453</v>
      </c>
      <c r="G984" s="184" t="s">
        <v>338</v>
      </c>
      <c r="H984" s="185">
        <v>33.457999999999998</v>
      </c>
      <c r="I984" s="257"/>
      <c r="J984" s="186">
        <f>ROUND(I984*H984,2)</f>
        <v>0</v>
      </c>
      <c r="K984" s="183" t="s">
        <v>239</v>
      </c>
      <c r="L984" s="37"/>
      <c r="M984" s="187" t="s">
        <v>1</v>
      </c>
      <c r="N984" s="188" t="s">
        <v>36</v>
      </c>
      <c r="O984" s="189">
        <v>1.1559999999999999</v>
      </c>
      <c r="P984" s="189">
        <f>O984*H984</f>
        <v>38.677447999999998</v>
      </c>
      <c r="Q984" s="189">
        <v>0</v>
      </c>
      <c r="R984" s="189">
        <f>Q984*H984</f>
        <v>0</v>
      </c>
      <c r="S984" s="189">
        <v>0</v>
      </c>
      <c r="T984" s="190">
        <f>S984*H984</f>
        <v>0</v>
      </c>
      <c r="U984" s="32"/>
      <c r="V984" s="32"/>
      <c r="W984" s="267"/>
      <c r="X984" s="267"/>
      <c r="Y984" s="267"/>
      <c r="Z984" s="267"/>
      <c r="AA984" s="267"/>
      <c r="AB984" s="32"/>
      <c r="AC984" s="32"/>
      <c r="AD984" s="32"/>
      <c r="AE984" s="32"/>
      <c r="AR984" s="191" t="s">
        <v>181</v>
      </c>
      <c r="AT984" s="191" t="s">
        <v>142</v>
      </c>
      <c r="AU984" s="191" t="s">
        <v>81</v>
      </c>
      <c r="AY984" s="18" t="s">
        <v>141</v>
      </c>
      <c r="BE984" s="192">
        <f>IF(N984="základní",J984,0)</f>
        <v>0</v>
      </c>
      <c r="BF984" s="192">
        <f>IF(N984="snížená",J984,0)</f>
        <v>0</v>
      </c>
      <c r="BG984" s="192">
        <f>IF(N984="zákl. přenesená",J984,0)</f>
        <v>0</v>
      </c>
      <c r="BH984" s="192">
        <f>IF(N984="sníž. přenesená",J984,0)</f>
        <v>0</v>
      </c>
      <c r="BI984" s="192">
        <f>IF(N984="nulová",J984,0)</f>
        <v>0</v>
      </c>
      <c r="BJ984" s="18" t="s">
        <v>79</v>
      </c>
      <c r="BK984" s="192">
        <f>ROUND(I984*H984,2)</f>
        <v>0</v>
      </c>
      <c r="BL984" s="18" t="s">
        <v>181</v>
      </c>
      <c r="BM984" s="191" t="s">
        <v>1454</v>
      </c>
    </row>
    <row r="985" spans="1:65" s="2" customFormat="1" ht="21.75" customHeight="1">
      <c r="A985" s="32"/>
      <c r="B985" s="33"/>
      <c r="C985" s="181" t="s">
        <v>1455</v>
      </c>
      <c r="D985" s="181" t="s">
        <v>142</v>
      </c>
      <c r="E985" s="182" t="s">
        <v>1456</v>
      </c>
      <c r="F985" s="183" t="s">
        <v>1457</v>
      </c>
      <c r="G985" s="184" t="s">
        <v>338</v>
      </c>
      <c r="H985" s="185">
        <v>33.457999999999998</v>
      </c>
      <c r="I985" s="257"/>
      <c r="J985" s="186">
        <f>ROUND(I985*H985,2)</f>
        <v>0</v>
      </c>
      <c r="K985" s="183" t="s">
        <v>239</v>
      </c>
      <c r="L985" s="37"/>
      <c r="M985" s="187" t="s">
        <v>1</v>
      </c>
      <c r="N985" s="188" t="s">
        <v>36</v>
      </c>
      <c r="O985" s="189">
        <v>2.39</v>
      </c>
      <c r="P985" s="189">
        <f>O985*H985</f>
        <v>79.964619999999996</v>
      </c>
      <c r="Q985" s="189">
        <v>0</v>
      </c>
      <c r="R985" s="189">
        <f>Q985*H985</f>
        <v>0</v>
      </c>
      <c r="S985" s="189">
        <v>0</v>
      </c>
      <c r="T985" s="190">
        <f>S985*H985</f>
        <v>0</v>
      </c>
      <c r="U985" s="32"/>
      <c r="V985" s="32"/>
      <c r="W985" s="267"/>
      <c r="X985" s="267"/>
      <c r="Y985" s="267"/>
      <c r="Z985" s="267"/>
      <c r="AA985" s="267"/>
      <c r="AB985" s="32"/>
      <c r="AC985" s="32"/>
      <c r="AD985" s="32"/>
      <c r="AE985" s="32"/>
      <c r="AR985" s="191" t="s">
        <v>181</v>
      </c>
      <c r="AT985" s="191" t="s">
        <v>142</v>
      </c>
      <c r="AU985" s="191" t="s">
        <v>81</v>
      </c>
      <c r="AY985" s="18" t="s">
        <v>141</v>
      </c>
      <c r="BE985" s="192">
        <f>IF(N985="základní",J985,0)</f>
        <v>0</v>
      </c>
      <c r="BF985" s="192">
        <f>IF(N985="snížená",J985,0)</f>
        <v>0</v>
      </c>
      <c r="BG985" s="192">
        <f>IF(N985="zákl. přenesená",J985,0)</f>
        <v>0</v>
      </c>
      <c r="BH985" s="192">
        <f>IF(N985="sníž. přenesená",J985,0)</f>
        <v>0</v>
      </c>
      <c r="BI985" s="192">
        <f>IF(N985="nulová",J985,0)</f>
        <v>0</v>
      </c>
      <c r="BJ985" s="18" t="s">
        <v>79</v>
      </c>
      <c r="BK985" s="192">
        <f>ROUND(I985*H985,2)</f>
        <v>0</v>
      </c>
      <c r="BL985" s="18" t="s">
        <v>181</v>
      </c>
      <c r="BM985" s="191" t="s">
        <v>1458</v>
      </c>
    </row>
    <row r="986" spans="1:65" s="12" customFormat="1" ht="22.9" customHeight="1">
      <c r="B986" s="168"/>
      <c r="C986" s="169"/>
      <c r="D986" s="170" t="s">
        <v>70</v>
      </c>
      <c r="E986" s="213" t="s">
        <v>1459</v>
      </c>
      <c r="F986" s="213" t="s">
        <v>1460</v>
      </c>
      <c r="G986" s="169"/>
      <c r="H986" s="169"/>
      <c r="I986" s="169"/>
      <c r="J986" s="214">
        <f>BK986</f>
        <v>0</v>
      </c>
      <c r="K986" s="169"/>
      <c r="L986" s="173"/>
      <c r="M986" s="174"/>
      <c r="N986" s="175"/>
      <c r="O986" s="175"/>
      <c r="P986" s="176">
        <f>SUM(P987:P1027)</f>
        <v>147.75558000000001</v>
      </c>
      <c r="Q986" s="175"/>
      <c r="R986" s="176">
        <f>SUM(R987:R1027)</f>
        <v>1.1578417999999999</v>
      </c>
      <c r="S986" s="175"/>
      <c r="T986" s="177">
        <f>SUM(T987:T1027)</f>
        <v>0.1476952</v>
      </c>
      <c r="W986" s="261"/>
      <c r="X986" s="261"/>
      <c r="Y986" s="261"/>
      <c r="Z986" s="261"/>
      <c r="AA986" s="261"/>
      <c r="AR986" s="178" t="s">
        <v>81</v>
      </c>
      <c r="AT986" s="179" t="s">
        <v>70</v>
      </c>
      <c r="AU986" s="179" t="s">
        <v>79</v>
      </c>
      <c r="AY986" s="178" t="s">
        <v>141</v>
      </c>
      <c r="BK986" s="180">
        <f>SUM(BK987:BK1027)</f>
        <v>0</v>
      </c>
    </row>
    <row r="987" spans="1:65" s="2" customFormat="1" ht="16.5" customHeight="1">
      <c r="A987" s="32"/>
      <c r="B987" s="33"/>
      <c r="C987" s="181" t="s">
        <v>1461</v>
      </c>
      <c r="D987" s="181" t="s">
        <v>142</v>
      </c>
      <c r="E987" s="182" t="s">
        <v>1462</v>
      </c>
      <c r="F987" s="183" t="s">
        <v>1463</v>
      </c>
      <c r="G987" s="184" t="s">
        <v>249</v>
      </c>
      <c r="H987" s="185">
        <v>14.08</v>
      </c>
      <c r="I987" s="257"/>
      <c r="J987" s="186">
        <f>ROUND(I987*H987,2)</f>
        <v>0</v>
      </c>
      <c r="K987" s="183" t="s">
        <v>239</v>
      </c>
      <c r="L987" s="37"/>
      <c r="M987" s="187" t="s">
        <v>1</v>
      </c>
      <c r="N987" s="188" t="s">
        <v>36</v>
      </c>
      <c r="O987" s="189">
        <v>0.36</v>
      </c>
      <c r="P987" s="189">
        <f>O987*H987</f>
        <v>5.0687999999999995</v>
      </c>
      <c r="Q987" s="189">
        <v>0</v>
      </c>
      <c r="R987" s="189">
        <f>Q987*H987</f>
        <v>0</v>
      </c>
      <c r="S987" s="189">
        <v>5.94E-3</v>
      </c>
      <c r="T987" s="190">
        <f>S987*H987</f>
        <v>8.3635200000000007E-2</v>
      </c>
      <c r="U987" s="32"/>
      <c r="V987" s="32"/>
      <c r="W987" s="267"/>
      <c r="X987" s="267"/>
      <c r="Y987" s="267"/>
      <c r="Z987" s="267"/>
      <c r="AA987" s="267"/>
      <c r="AB987" s="32"/>
      <c r="AC987" s="32"/>
      <c r="AD987" s="32"/>
      <c r="AE987" s="32"/>
      <c r="AR987" s="191" t="s">
        <v>181</v>
      </c>
      <c r="AT987" s="191" t="s">
        <v>142</v>
      </c>
      <c r="AU987" s="191" t="s">
        <v>81</v>
      </c>
      <c r="AY987" s="18" t="s">
        <v>141</v>
      </c>
      <c r="BE987" s="192">
        <f>IF(N987="základní",J987,0)</f>
        <v>0</v>
      </c>
      <c r="BF987" s="192">
        <f>IF(N987="snížená",J987,0)</f>
        <v>0</v>
      </c>
      <c r="BG987" s="192">
        <f>IF(N987="zákl. přenesená",J987,0)</f>
        <v>0</v>
      </c>
      <c r="BH987" s="192">
        <f>IF(N987="sníž. přenesená",J987,0)</f>
        <v>0</v>
      </c>
      <c r="BI987" s="192">
        <f>IF(N987="nulová",J987,0)</f>
        <v>0</v>
      </c>
      <c r="BJ987" s="18" t="s">
        <v>79</v>
      </c>
      <c r="BK987" s="192">
        <f>ROUND(I987*H987,2)</f>
        <v>0</v>
      </c>
      <c r="BL987" s="18" t="s">
        <v>181</v>
      </c>
      <c r="BM987" s="191" t="s">
        <v>1464</v>
      </c>
    </row>
    <row r="988" spans="1:65" s="13" customFormat="1">
      <c r="B988" s="193"/>
      <c r="C988" s="194"/>
      <c r="D988" s="195" t="s">
        <v>147</v>
      </c>
      <c r="E988" s="196" t="s">
        <v>1</v>
      </c>
      <c r="F988" s="197" t="s">
        <v>374</v>
      </c>
      <c r="G988" s="194"/>
      <c r="H988" s="196" t="s">
        <v>1</v>
      </c>
      <c r="I988" s="194"/>
      <c r="J988" s="194"/>
      <c r="K988" s="194"/>
      <c r="L988" s="198"/>
      <c r="M988" s="199"/>
      <c r="N988" s="200"/>
      <c r="O988" s="200"/>
      <c r="P988" s="200"/>
      <c r="Q988" s="200"/>
      <c r="R988" s="200"/>
      <c r="S988" s="200"/>
      <c r="T988" s="201"/>
      <c r="W988" s="264"/>
      <c r="X988" s="264"/>
      <c r="Y988" s="264"/>
      <c r="Z988" s="264"/>
      <c r="AA988" s="264"/>
      <c r="AT988" s="202" t="s">
        <v>147</v>
      </c>
      <c r="AU988" s="202" t="s">
        <v>81</v>
      </c>
      <c r="AV988" s="13" t="s">
        <v>79</v>
      </c>
      <c r="AW988" s="13" t="s">
        <v>26</v>
      </c>
      <c r="AX988" s="13" t="s">
        <v>71</v>
      </c>
      <c r="AY988" s="202" t="s">
        <v>141</v>
      </c>
    </row>
    <row r="989" spans="1:65" s="14" customFormat="1">
      <c r="B989" s="203"/>
      <c r="C989" s="204"/>
      <c r="D989" s="195" t="s">
        <v>147</v>
      </c>
      <c r="E989" s="205" t="s">
        <v>1</v>
      </c>
      <c r="F989" s="206" t="s">
        <v>1465</v>
      </c>
      <c r="G989" s="204"/>
      <c r="H989" s="207">
        <v>3.52</v>
      </c>
      <c r="I989" s="204"/>
      <c r="J989" s="204"/>
      <c r="K989" s="204"/>
      <c r="L989" s="208"/>
      <c r="M989" s="209"/>
      <c r="N989" s="210"/>
      <c r="O989" s="210"/>
      <c r="P989" s="210"/>
      <c r="Q989" s="210"/>
      <c r="R989" s="210"/>
      <c r="S989" s="210"/>
      <c r="T989" s="211"/>
      <c r="W989" s="268"/>
      <c r="X989" s="268"/>
      <c r="Y989" s="268"/>
      <c r="Z989" s="268"/>
      <c r="AA989" s="268"/>
      <c r="AT989" s="212" t="s">
        <v>147</v>
      </c>
      <c r="AU989" s="212" t="s">
        <v>81</v>
      </c>
      <c r="AV989" s="14" t="s">
        <v>81</v>
      </c>
      <c r="AW989" s="14" t="s">
        <v>26</v>
      </c>
      <c r="AX989" s="14" t="s">
        <v>71</v>
      </c>
      <c r="AY989" s="212" t="s">
        <v>141</v>
      </c>
    </row>
    <row r="990" spans="1:65" s="13" customFormat="1">
      <c r="B990" s="193"/>
      <c r="C990" s="194"/>
      <c r="D990" s="195" t="s">
        <v>147</v>
      </c>
      <c r="E990" s="196" t="s">
        <v>1</v>
      </c>
      <c r="F990" s="197" t="s">
        <v>1466</v>
      </c>
      <c r="G990" s="194"/>
      <c r="H990" s="196" t="s">
        <v>1</v>
      </c>
      <c r="I990" s="194"/>
      <c r="J990" s="194"/>
      <c r="K990" s="194"/>
      <c r="L990" s="198"/>
      <c r="M990" s="199"/>
      <c r="N990" s="200"/>
      <c r="O990" s="200"/>
      <c r="P990" s="200"/>
      <c r="Q990" s="200"/>
      <c r="R990" s="200"/>
      <c r="S990" s="200"/>
      <c r="T990" s="201"/>
      <c r="W990" s="264"/>
      <c r="X990" s="264"/>
      <c r="Y990" s="264"/>
      <c r="Z990" s="264"/>
      <c r="AA990" s="264"/>
      <c r="AT990" s="202" t="s">
        <v>147</v>
      </c>
      <c r="AU990" s="202" t="s">
        <v>81</v>
      </c>
      <c r="AV990" s="13" t="s">
        <v>79</v>
      </c>
      <c r="AW990" s="13" t="s">
        <v>26</v>
      </c>
      <c r="AX990" s="13" t="s">
        <v>71</v>
      </c>
      <c r="AY990" s="202" t="s">
        <v>141</v>
      </c>
    </row>
    <row r="991" spans="1:65" s="14" customFormat="1">
      <c r="B991" s="203"/>
      <c r="C991" s="204"/>
      <c r="D991" s="195" t="s">
        <v>147</v>
      </c>
      <c r="E991" s="205" t="s">
        <v>1</v>
      </c>
      <c r="F991" s="206" t="s">
        <v>1467</v>
      </c>
      <c r="G991" s="204"/>
      <c r="H991" s="207">
        <v>6.96</v>
      </c>
      <c r="I991" s="204"/>
      <c r="J991" s="204"/>
      <c r="K991" s="204"/>
      <c r="L991" s="208"/>
      <c r="M991" s="209"/>
      <c r="N991" s="210"/>
      <c r="O991" s="210"/>
      <c r="P991" s="210"/>
      <c r="Q991" s="210"/>
      <c r="R991" s="210"/>
      <c r="S991" s="210"/>
      <c r="T991" s="211"/>
      <c r="W991" s="268"/>
      <c r="X991" s="268"/>
      <c r="Y991" s="268"/>
      <c r="Z991" s="268"/>
      <c r="AA991" s="268"/>
      <c r="AT991" s="212" t="s">
        <v>147</v>
      </c>
      <c r="AU991" s="212" t="s">
        <v>81</v>
      </c>
      <c r="AV991" s="14" t="s">
        <v>81</v>
      </c>
      <c r="AW991" s="14" t="s">
        <v>26</v>
      </c>
      <c r="AX991" s="14" t="s">
        <v>71</v>
      </c>
      <c r="AY991" s="212" t="s">
        <v>141</v>
      </c>
    </row>
    <row r="992" spans="1:65" s="13" customFormat="1">
      <c r="B992" s="193"/>
      <c r="C992" s="194"/>
      <c r="D992" s="195" t="s">
        <v>147</v>
      </c>
      <c r="E992" s="196" t="s">
        <v>1</v>
      </c>
      <c r="F992" s="197" t="s">
        <v>1468</v>
      </c>
      <c r="G992" s="194"/>
      <c r="H992" s="196" t="s">
        <v>1</v>
      </c>
      <c r="I992" s="194"/>
      <c r="J992" s="194"/>
      <c r="K992" s="194"/>
      <c r="L992" s="198"/>
      <c r="M992" s="199"/>
      <c r="N992" s="200"/>
      <c r="O992" s="200"/>
      <c r="P992" s="200"/>
      <c r="Q992" s="200"/>
      <c r="R992" s="200"/>
      <c r="S992" s="200"/>
      <c r="T992" s="201"/>
      <c r="W992" s="264"/>
      <c r="X992" s="264"/>
      <c r="Y992" s="264"/>
      <c r="Z992" s="264"/>
      <c r="AA992" s="264"/>
      <c r="AT992" s="202" t="s">
        <v>147</v>
      </c>
      <c r="AU992" s="202" t="s">
        <v>81</v>
      </c>
      <c r="AV992" s="13" t="s">
        <v>79</v>
      </c>
      <c r="AW992" s="13" t="s">
        <v>26</v>
      </c>
      <c r="AX992" s="13" t="s">
        <v>71</v>
      </c>
      <c r="AY992" s="202" t="s">
        <v>141</v>
      </c>
    </row>
    <row r="993" spans="1:65" s="14" customFormat="1">
      <c r="B993" s="203"/>
      <c r="C993" s="204"/>
      <c r="D993" s="195" t="s">
        <v>147</v>
      </c>
      <c r="E993" s="205" t="s">
        <v>1</v>
      </c>
      <c r="F993" s="206" t="s">
        <v>1469</v>
      </c>
      <c r="G993" s="204"/>
      <c r="H993" s="207">
        <v>3.6</v>
      </c>
      <c r="I993" s="204"/>
      <c r="J993" s="204"/>
      <c r="K993" s="204"/>
      <c r="L993" s="208"/>
      <c r="M993" s="209"/>
      <c r="N993" s="210"/>
      <c r="O993" s="210"/>
      <c r="P993" s="210"/>
      <c r="Q993" s="210"/>
      <c r="R993" s="210"/>
      <c r="S993" s="210"/>
      <c r="T993" s="211"/>
      <c r="W993" s="268"/>
      <c r="X993" s="268"/>
      <c r="Y993" s="268"/>
      <c r="Z993" s="268"/>
      <c r="AA993" s="268"/>
      <c r="AT993" s="212" t="s">
        <v>147</v>
      </c>
      <c r="AU993" s="212" t="s">
        <v>81</v>
      </c>
      <c r="AV993" s="14" t="s">
        <v>81</v>
      </c>
      <c r="AW993" s="14" t="s">
        <v>26</v>
      </c>
      <c r="AX993" s="14" t="s">
        <v>71</v>
      </c>
      <c r="AY993" s="212" t="s">
        <v>141</v>
      </c>
    </row>
    <row r="994" spans="1:65" s="15" customFormat="1">
      <c r="B994" s="219"/>
      <c r="C994" s="220"/>
      <c r="D994" s="195" t="s">
        <v>147</v>
      </c>
      <c r="E994" s="221" t="s">
        <v>1</v>
      </c>
      <c r="F994" s="222" t="s">
        <v>254</v>
      </c>
      <c r="G994" s="220"/>
      <c r="H994" s="223">
        <v>14.08</v>
      </c>
      <c r="I994" s="220"/>
      <c r="J994" s="220"/>
      <c r="K994" s="220"/>
      <c r="L994" s="224"/>
      <c r="M994" s="225"/>
      <c r="N994" s="226"/>
      <c r="O994" s="226"/>
      <c r="P994" s="226"/>
      <c r="Q994" s="226"/>
      <c r="R994" s="226"/>
      <c r="S994" s="226"/>
      <c r="T994" s="227"/>
      <c r="W994" s="269"/>
      <c r="X994" s="269"/>
      <c r="Y994" s="269"/>
      <c r="Z994" s="269"/>
      <c r="AA994" s="269"/>
      <c r="AT994" s="228" t="s">
        <v>147</v>
      </c>
      <c r="AU994" s="228" t="s">
        <v>81</v>
      </c>
      <c r="AV994" s="15" t="s">
        <v>146</v>
      </c>
      <c r="AW994" s="15" t="s">
        <v>26</v>
      </c>
      <c r="AX994" s="15" t="s">
        <v>79</v>
      </c>
      <c r="AY994" s="228" t="s">
        <v>141</v>
      </c>
    </row>
    <row r="995" spans="1:65" s="2" customFormat="1" ht="16.5" customHeight="1">
      <c r="A995" s="32"/>
      <c r="B995" s="33"/>
      <c r="C995" s="181" t="s">
        <v>1470</v>
      </c>
      <c r="D995" s="181" t="s">
        <v>142</v>
      </c>
      <c r="E995" s="182" t="s">
        <v>1471</v>
      </c>
      <c r="F995" s="183" t="s">
        <v>1472</v>
      </c>
      <c r="G995" s="184" t="s">
        <v>238</v>
      </c>
      <c r="H995" s="185">
        <v>11</v>
      </c>
      <c r="I995" s="257"/>
      <c r="J995" s="186">
        <f>ROUND(I995*H995,2)</f>
        <v>0</v>
      </c>
      <c r="K995" s="183" t="s">
        <v>239</v>
      </c>
      <c r="L995" s="37"/>
      <c r="M995" s="187" t="s">
        <v>1</v>
      </c>
      <c r="N995" s="188" t="s">
        <v>36</v>
      </c>
      <c r="O995" s="189">
        <v>0.189</v>
      </c>
      <c r="P995" s="189">
        <f>O995*H995</f>
        <v>2.0790000000000002</v>
      </c>
      <c r="Q995" s="189">
        <v>0</v>
      </c>
      <c r="R995" s="189">
        <f>Q995*H995</f>
        <v>0</v>
      </c>
      <c r="S995" s="189">
        <v>2.5999999999999999E-3</v>
      </c>
      <c r="T995" s="190">
        <f>S995*H995</f>
        <v>2.86E-2</v>
      </c>
      <c r="U995" s="32"/>
      <c r="V995" s="32"/>
      <c r="W995" s="267"/>
      <c r="X995" s="267"/>
      <c r="Y995" s="267"/>
      <c r="Z995" s="267"/>
      <c r="AA995" s="267"/>
      <c r="AB995" s="32"/>
      <c r="AC995" s="32"/>
      <c r="AD995" s="32"/>
      <c r="AE995" s="32"/>
      <c r="AR995" s="191" t="s">
        <v>181</v>
      </c>
      <c r="AT995" s="191" t="s">
        <v>142</v>
      </c>
      <c r="AU995" s="191" t="s">
        <v>81</v>
      </c>
      <c r="AY995" s="18" t="s">
        <v>141</v>
      </c>
      <c r="BE995" s="192">
        <f>IF(N995="základní",J995,0)</f>
        <v>0</v>
      </c>
      <c r="BF995" s="192">
        <f>IF(N995="snížená",J995,0)</f>
        <v>0</v>
      </c>
      <c r="BG995" s="192">
        <f>IF(N995="zákl. přenesená",J995,0)</f>
        <v>0</v>
      </c>
      <c r="BH995" s="192">
        <f>IF(N995="sníž. přenesená",J995,0)</f>
        <v>0</v>
      </c>
      <c r="BI995" s="192">
        <f>IF(N995="nulová",J995,0)</f>
        <v>0</v>
      </c>
      <c r="BJ995" s="18" t="s">
        <v>79</v>
      </c>
      <c r="BK995" s="192">
        <f>ROUND(I995*H995,2)</f>
        <v>0</v>
      </c>
      <c r="BL995" s="18" t="s">
        <v>181</v>
      </c>
      <c r="BM995" s="191" t="s">
        <v>1473</v>
      </c>
    </row>
    <row r="996" spans="1:65" s="13" customFormat="1">
      <c r="B996" s="193"/>
      <c r="C996" s="194"/>
      <c r="D996" s="195" t="s">
        <v>147</v>
      </c>
      <c r="E996" s="196" t="s">
        <v>1</v>
      </c>
      <c r="F996" s="197" t="s">
        <v>374</v>
      </c>
      <c r="G996" s="194"/>
      <c r="H996" s="196" t="s">
        <v>1</v>
      </c>
      <c r="I996" s="194"/>
      <c r="J996" s="194"/>
      <c r="K996" s="194"/>
      <c r="L996" s="198"/>
      <c r="M996" s="199"/>
      <c r="N996" s="200"/>
      <c r="O996" s="200"/>
      <c r="P996" s="200"/>
      <c r="Q996" s="200"/>
      <c r="R996" s="200"/>
      <c r="S996" s="200"/>
      <c r="T996" s="201"/>
      <c r="W996" s="264"/>
      <c r="X996" s="264"/>
      <c r="Y996" s="264"/>
      <c r="Z996" s="264"/>
      <c r="AA996" s="264"/>
      <c r="AT996" s="202" t="s">
        <v>147</v>
      </c>
      <c r="AU996" s="202" t="s">
        <v>81</v>
      </c>
      <c r="AV996" s="13" t="s">
        <v>79</v>
      </c>
      <c r="AW996" s="13" t="s">
        <v>26</v>
      </c>
      <c r="AX996" s="13" t="s">
        <v>71</v>
      </c>
      <c r="AY996" s="202" t="s">
        <v>141</v>
      </c>
    </row>
    <row r="997" spans="1:65" s="14" customFormat="1">
      <c r="B997" s="203"/>
      <c r="C997" s="204"/>
      <c r="D997" s="195" t="s">
        <v>147</v>
      </c>
      <c r="E997" s="205" t="s">
        <v>1</v>
      </c>
      <c r="F997" s="206" t="s">
        <v>1474</v>
      </c>
      <c r="G997" s="204"/>
      <c r="H997" s="207">
        <v>2.2000000000000002</v>
      </c>
      <c r="I997" s="204"/>
      <c r="J997" s="204"/>
      <c r="K997" s="204"/>
      <c r="L997" s="208"/>
      <c r="M997" s="209"/>
      <c r="N997" s="210"/>
      <c r="O997" s="210"/>
      <c r="P997" s="210"/>
      <c r="Q997" s="210"/>
      <c r="R997" s="210"/>
      <c r="S997" s="210"/>
      <c r="T997" s="211"/>
      <c r="W997" s="268"/>
      <c r="X997" s="268"/>
      <c r="Y997" s="268"/>
      <c r="Z997" s="268"/>
      <c r="AA997" s="268"/>
      <c r="AT997" s="212" t="s">
        <v>147</v>
      </c>
      <c r="AU997" s="212" t="s">
        <v>81</v>
      </c>
      <c r="AV997" s="14" t="s">
        <v>81</v>
      </c>
      <c r="AW997" s="14" t="s">
        <v>26</v>
      </c>
      <c r="AX997" s="14" t="s">
        <v>71</v>
      </c>
      <c r="AY997" s="212" t="s">
        <v>141</v>
      </c>
    </row>
    <row r="998" spans="1:65" s="13" customFormat="1">
      <c r="B998" s="193"/>
      <c r="C998" s="194"/>
      <c r="D998" s="195" t="s">
        <v>147</v>
      </c>
      <c r="E998" s="196" t="s">
        <v>1</v>
      </c>
      <c r="F998" s="197" t="s">
        <v>1466</v>
      </c>
      <c r="G998" s="194"/>
      <c r="H998" s="196" t="s">
        <v>1</v>
      </c>
      <c r="I998" s="194"/>
      <c r="J998" s="194"/>
      <c r="K998" s="194"/>
      <c r="L998" s="198"/>
      <c r="M998" s="199"/>
      <c r="N998" s="200"/>
      <c r="O998" s="200"/>
      <c r="P998" s="200"/>
      <c r="Q998" s="200"/>
      <c r="R998" s="200"/>
      <c r="S998" s="200"/>
      <c r="T998" s="201"/>
      <c r="W998" s="264"/>
      <c r="X998" s="264"/>
      <c r="Y998" s="264"/>
      <c r="Z998" s="264"/>
      <c r="AA998" s="264"/>
      <c r="AT998" s="202" t="s">
        <v>147</v>
      </c>
      <c r="AU998" s="202" t="s">
        <v>81</v>
      </c>
      <c r="AV998" s="13" t="s">
        <v>79</v>
      </c>
      <c r="AW998" s="13" t="s">
        <v>26</v>
      </c>
      <c r="AX998" s="13" t="s">
        <v>71</v>
      </c>
      <c r="AY998" s="202" t="s">
        <v>141</v>
      </c>
    </row>
    <row r="999" spans="1:65" s="14" customFormat="1">
      <c r="B999" s="203"/>
      <c r="C999" s="204"/>
      <c r="D999" s="195" t="s">
        <v>147</v>
      </c>
      <c r="E999" s="205" t="s">
        <v>1</v>
      </c>
      <c r="F999" s="206" t="s">
        <v>1475</v>
      </c>
      <c r="G999" s="204"/>
      <c r="H999" s="207">
        <v>5.8</v>
      </c>
      <c r="I999" s="204"/>
      <c r="J999" s="204"/>
      <c r="K999" s="204"/>
      <c r="L999" s="208"/>
      <c r="M999" s="209"/>
      <c r="N999" s="210"/>
      <c r="O999" s="210"/>
      <c r="P999" s="210"/>
      <c r="Q999" s="210"/>
      <c r="R999" s="210"/>
      <c r="S999" s="210"/>
      <c r="T999" s="211"/>
      <c r="W999" s="268"/>
      <c r="X999" s="268"/>
      <c r="Y999" s="268"/>
      <c r="Z999" s="268"/>
      <c r="AA999" s="268"/>
      <c r="AT999" s="212" t="s">
        <v>147</v>
      </c>
      <c r="AU999" s="212" t="s">
        <v>81</v>
      </c>
      <c r="AV999" s="14" t="s">
        <v>81</v>
      </c>
      <c r="AW999" s="14" t="s">
        <v>26</v>
      </c>
      <c r="AX999" s="14" t="s">
        <v>71</v>
      </c>
      <c r="AY999" s="212" t="s">
        <v>141</v>
      </c>
    </row>
    <row r="1000" spans="1:65" s="13" customFormat="1">
      <c r="B1000" s="193"/>
      <c r="C1000" s="194"/>
      <c r="D1000" s="195" t="s">
        <v>147</v>
      </c>
      <c r="E1000" s="196" t="s">
        <v>1</v>
      </c>
      <c r="F1000" s="197" t="s">
        <v>1468</v>
      </c>
      <c r="G1000" s="194"/>
      <c r="H1000" s="196" t="s">
        <v>1</v>
      </c>
      <c r="I1000" s="194"/>
      <c r="J1000" s="194"/>
      <c r="K1000" s="194"/>
      <c r="L1000" s="198"/>
      <c r="M1000" s="199"/>
      <c r="N1000" s="200"/>
      <c r="O1000" s="200"/>
      <c r="P1000" s="200"/>
      <c r="Q1000" s="200"/>
      <c r="R1000" s="200"/>
      <c r="S1000" s="200"/>
      <c r="T1000" s="201"/>
      <c r="W1000" s="264"/>
      <c r="X1000" s="264"/>
      <c r="Y1000" s="264"/>
      <c r="Z1000" s="264"/>
      <c r="AA1000" s="264"/>
      <c r="AT1000" s="202" t="s">
        <v>147</v>
      </c>
      <c r="AU1000" s="202" t="s">
        <v>81</v>
      </c>
      <c r="AV1000" s="13" t="s">
        <v>79</v>
      </c>
      <c r="AW1000" s="13" t="s">
        <v>26</v>
      </c>
      <c r="AX1000" s="13" t="s">
        <v>71</v>
      </c>
      <c r="AY1000" s="202" t="s">
        <v>141</v>
      </c>
    </row>
    <row r="1001" spans="1:65" s="14" customFormat="1">
      <c r="B1001" s="203"/>
      <c r="C1001" s="204"/>
      <c r="D1001" s="195" t="s">
        <v>147</v>
      </c>
      <c r="E1001" s="205" t="s">
        <v>1</v>
      </c>
      <c r="F1001" s="206" t="s">
        <v>153</v>
      </c>
      <c r="G1001" s="204"/>
      <c r="H1001" s="207">
        <v>3</v>
      </c>
      <c r="I1001" s="204"/>
      <c r="J1001" s="204"/>
      <c r="K1001" s="204"/>
      <c r="L1001" s="208"/>
      <c r="M1001" s="209"/>
      <c r="N1001" s="210"/>
      <c r="O1001" s="210"/>
      <c r="P1001" s="210"/>
      <c r="Q1001" s="210"/>
      <c r="R1001" s="210"/>
      <c r="S1001" s="210"/>
      <c r="T1001" s="211"/>
      <c r="W1001" s="268"/>
      <c r="X1001" s="268"/>
      <c r="Y1001" s="268"/>
      <c r="Z1001" s="268"/>
      <c r="AA1001" s="268"/>
      <c r="AT1001" s="212" t="s">
        <v>147</v>
      </c>
      <c r="AU1001" s="212" t="s">
        <v>81</v>
      </c>
      <c r="AV1001" s="14" t="s">
        <v>81</v>
      </c>
      <c r="AW1001" s="14" t="s">
        <v>26</v>
      </c>
      <c r="AX1001" s="14" t="s">
        <v>71</v>
      </c>
      <c r="AY1001" s="212" t="s">
        <v>141</v>
      </c>
    </row>
    <row r="1002" spans="1:65" s="15" customFormat="1">
      <c r="B1002" s="219"/>
      <c r="C1002" s="220"/>
      <c r="D1002" s="195" t="s">
        <v>147</v>
      </c>
      <c r="E1002" s="221" t="s">
        <v>1</v>
      </c>
      <c r="F1002" s="222" t="s">
        <v>254</v>
      </c>
      <c r="G1002" s="220"/>
      <c r="H1002" s="223">
        <v>11</v>
      </c>
      <c r="I1002" s="220"/>
      <c r="J1002" s="220"/>
      <c r="K1002" s="220"/>
      <c r="L1002" s="224"/>
      <c r="M1002" s="225"/>
      <c r="N1002" s="226"/>
      <c r="O1002" s="226"/>
      <c r="P1002" s="226"/>
      <c r="Q1002" s="226"/>
      <c r="R1002" s="226"/>
      <c r="S1002" s="226"/>
      <c r="T1002" s="227"/>
      <c r="W1002" s="269"/>
      <c r="X1002" s="269"/>
      <c r="Y1002" s="269"/>
      <c r="Z1002" s="269"/>
      <c r="AA1002" s="269"/>
      <c r="AT1002" s="228" t="s">
        <v>147</v>
      </c>
      <c r="AU1002" s="228" t="s">
        <v>81</v>
      </c>
      <c r="AV1002" s="15" t="s">
        <v>146</v>
      </c>
      <c r="AW1002" s="15" t="s">
        <v>26</v>
      </c>
      <c r="AX1002" s="15" t="s">
        <v>79</v>
      </c>
      <c r="AY1002" s="228" t="s">
        <v>141</v>
      </c>
    </row>
    <row r="1003" spans="1:65" s="2" customFormat="1" ht="16.5" customHeight="1">
      <c r="A1003" s="32"/>
      <c r="B1003" s="33"/>
      <c r="C1003" s="181" t="s">
        <v>1476</v>
      </c>
      <c r="D1003" s="181" t="s">
        <v>142</v>
      </c>
      <c r="E1003" s="182" t="s">
        <v>1477</v>
      </c>
      <c r="F1003" s="183" t="s">
        <v>1478</v>
      </c>
      <c r="G1003" s="184" t="s">
        <v>238</v>
      </c>
      <c r="H1003" s="185">
        <v>9</v>
      </c>
      <c r="I1003" s="257"/>
      <c r="J1003" s="186">
        <f>ROUND(I1003*H1003,2)</f>
        <v>0</v>
      </c>
      <c r="K1003" s="183" t="s">
        <v>239</v>
      </c>
      <c r="L1003" s="37"/>
      <c r="M1003" s="187" t="s">
        <v>1</v>
      </c>
      <c r="N1003" s="188" t="s">
        <v>36</v>
      </c>
      <c r="O1003" s="189">
        <v>0.14699999999999999</v>
      </c>
      <c r="P1003" s="189">
        <f>O1003*H1003</f>
        <v>1.323</v>
      </c>
      <c r="Q1003" s="189">
        <v>0</v>
      </c>
      <c r="R1003" s="189">
        <f>Q1003*H1003</f>
        <v>0</v>
      </c>
      <c r="S1003" s="189">
        <v>3.9399999999999999E-3</v>
      </c>
      <c r="T1003" s="190">
        <f>S1003*H1003</f>
        <v>3.5459999999999998E-2</v>
      </c>
      <c r="U1003" s="32"/>
      <c r="V1003" s="32"/>
      <c r="W1003" s="267"/>
      <c r="X1003" s="267"/>
      <c r="Y1003" s="267"/>
      <c r="Z1003" s="267"/>
      <c r="AA1003" s="267"/>
      <c r="AB1003" s="32"/>
      <c r="AC1003" s="32"/>
      <c r="AD1003" s="32"/>
      <c r="AE1003" s="32"/>
      <c r="AR1003" s="191" t="s">
        <v>181</v>
      </c>
      <c r="AT1003" s="191" t="s">
        <v>142</v>
      </c>
      <c r="AU1003" s="191" t="s">
        <v>81</v>
      </c>
      <c r="AY1003" s="18" t="s">
        <v>141</v>
      </c>
      <c r="BE1003" s="192">
        <f>IF(N1003="základní",J1003,0)</f>
        <v>0</v>
      </c>
      <c r="BF1003" s="192">
        <f>IF(N1003="snížená",J1003,0)</f>
        <v>0</v>
      </c>
      <c r="BG1003" s="192">
        <f>IF(N1003="zákl. přenesená",J1003,0)</f>
        <v>0</v>
      </c>
      <c r="BH1003" s="192">
        <f>IF(N1003="sníž. přenesená",J1003,0)</f>
        <v>0</v>
      </c>
      <c r="BI1003" s="192">
        <f>IF(N1003="nulová",J1003,0)</f>
        <v>0</v>
      </c>
      <c r="BJ1003" s="18" t="s">
        <v>79</v>
      </c>
      <c r="BK1003" s="192">
        <f>ROUND(I1003*H1003,2)</f>
        <v>0</v>
      </c>
      <c r="BL1003" s="18" t="s">
        <v>181</v>
      </c>
      <c r="BM1003" s="191" t="s">
        <v>1479</v>
      </c>
    </row>
    <row r="1004" spans="1:65" s="13" customFormat="1">
      <c r="B1004" s="193"/>
      <c r="C1004" s="194"/>
      <c r="D1004" s="195" t="s">
        <v>147</v>
      </c>
      <c r="E1004" s="196" t="s">
        <v>1</v>
      </c>
      <c r="F1004" s="197" t="s">
        <v>374</v>
      </c>
      <c r="G1004" s="194"/>
      <c r="H1004" s="196" t="s">
        <v>1</v>
      </c>
      <c r="I1004" s="194"/>
      <c r="J1004" s="194"/>
      <c r="K1004" s="194"/>
      <c r="L1004" s="198"/>
      <c r="M1004" s="199"/>
      <c r="N1004" s="200"/>
      <c r="O1004" s="200"/>
      <c r="P1004" s="200"/>
      <c r="Q1004" s="200"/>
      <c r="R1004" s="200"/>
      <c r="S1004" s="200"/>
      <c r="T1004" s="201"/>
      <c r="W1004" s="264"/>
      <c r="X1004" s="264"/>
      <c r="Y1004" s="264"/>
      <c r="Z1004" s="264"/>
      <c r="AA1004" s="264"/>
      <c r="AT1004" s="202" t="s">
        <v>147</v>
      </c>
      <c r="AU1004" s="202" t="s">
        <v>81</v>
      </c>
      <c r="AV1004" s="13" t="s">
        <v>79</v>
      </c>
      <c r="AW1004" s="13" t="s">
        <v>26</v>
      </c>
      <c r="AX1004" s="13" t="s">
        <v>71</v>
      </c>
      <c r="AY1004" s="202" t="s">
        <v>141</v>
      </c>
    </row>
    <row r="1005" spans="1:65" s="14" customFormat="1">
      <c r="B1005" s="203"/>
      <c r="C1005" s="204"/>
      <c r="D1005" s="195" t="s">
        <v>147</v>
      </c>
      <c r="E1005" s="205" t="s">
        <v>1</v>
      </c>
      <c r="F1005" s="206" t="s">
        <v>153</v>
      </c>
      <c r="G1005" s="204"/>
      <c r="H1005" s="207">
        <v>3</v>
      </c>
      <c r="I1005" s="204"/>
      <c r="J1005" s="204"/>
      <c r="K1005" s="204"/>
      <c r="L1005" s="208"/>
      <c r="M1005" s="209"/>
      <c r="N1005" s="210"/>
      <c r="O1005" s="210"/>
      <c r="P1005" s="210"/>
      <c r="Q1005" s="210"/>
      <c r="R1005" s="210"/>
      <c r="S1005" s="210"/>
      <c r="T1005" s="211"/>
      <c r="W1005" s="268"/>
      <c r="X1005" s="268"/>
      <c r="Y1005" s="268"/>
      <c r="Z1005" s="268"/>
      <c r="AA1005" s="268"/>
      <c r="AT1005" s="212" t="s">
        <v>147</v>
      </c>
      <c r="AU1005" s="212" t="s">
        <v>81</v>
      </c>
      <c r="AV1005" s="14" t="s">
        <v>81</v>
      </c>
      <c r="AW1005" s="14" t="s">
        <v>26</v>
      </c>
      <c r="AX1005" s="14" t="s">
        <v>71</v>
      </c>
      <c r="AY1005" s="212" t="s">
        <v>141</v>
      </c>
    </row>
    <row r="1006" spans="1:65" s="13" customFormat="1">
      <c r="B1006" s="193"/>
      <c r="C1006" s="194"/>
      <c r="D1006" s="195" t="s">
        <v>147</v>
      </c>
      <c r="E1006" s="196" t="s">
        <v>1</v>
      </c>
      <c r="F1006" s="197" t="s">
        <v>1466</v>
      </c>
      <c r="G1006" s="194"/>
      <c r="H1006" s="196" t="s">
        <v>1</v>
      </c>
      <c r="I1006" s="194"/>
      <c r="J1006" s="194"/>
      <c r="K1006" s="194"/>
      <c r="L1006" s="198"/>
      <c r="M1006" s="199"/>
      <c r="N1006" s="200"/>
      <c r="O1006" s="200"/>
      <c r="P1006" s="200"/>
      <c r="Q1006" s="200"/>
      <c r="R1006" s="200"/>
      <c r="S1006" s="200"/>
      <c r="T1006" s="201"/>
      <c r="W1006" s="264"/>
      <c r="X1006" s="264"/>
      <c r="Y1006" s="264"/>
      <c r="Z1006" s="264"/>
      <c r="AA1006" s="264"/>
      <c r="AT1006" s="202" t="s">
        <v>147</v>
      </c>
      <c r="AU1006" s="202" t="s">
        <v>81</v>
      </c>
      <c r="AV1006" s="13" t="s">
        <v>79</v>
      </c>
      <c r="AW1006" s="13" t="s">
        <v>26</v>
      </c>
      <c r="AX1006" s="13" t="s">
        <v>71</v>
      </c>
      <c r="AY1006" s="202" t="s">
        <v>141</v>
      </c>
    </row>
    <row r="1007" spans="1:65" s="14" customFormat="1">
      <c r="B1007" s="203"/>
      <c r="C1007" s="204"/>
      <c r="D1007" s="195" t="s">
        <v>147</v>
      </c>
      <c r="E1007" s="205" t="s">
        <v>1</v>
      </c>
      <c r="F1007" s="206" t="s">
        <v>153</v>
      </c>
      <c r="G1007" s="204"/>
      <c r="H1007" s="207">
        <v>3</v>
      </c>
      <c r="I1007" s="204"/>
      <c r="J1007" s="204"/>
      <c r="K1007" s="204"/>
      <c r="L1007" s="208"/>
      <c r="M1007" s="209"/>
      <c r="N1007" s="210"/>
      <c r="O1007" s="210"/>
      <c r="P1007" s="210"/>
      <c r="Q1007" s="210"/>
      <c r="R1007" s="210"/>
      <c r="S1007" s="210"/>
      <c r="T1007" s="211"/>
      <c r="W1007" s="268"/>
      <c r="X1007" s="268"/>
      <c r="Y1007" s="268"/>
      <c r="Z1007" s="268"/>
      <c r="AA1007" s="268"/>
      <c r="AT1007" s="212" t="s">
        <v>147</v>
      </c>
      <c r="AU1007" s="212" t="s">
        <v>81</v>
      </c>
      <c r="AV1007" s="14" t="s">
        <v>81</v>
      </c>
      <c r="AW1007" s="14" t="s">
        <v>26</v>
      </c>
      <c r="AX1007" s="14" t="s">
        <v>71</v>
      </c>
      <c r="AY1007" s="212" t="s">
        <v>141</v>
      </c>
    </row>
    <row r="1008" spans="1:65" s="13" customFormat="1">
      <c r="B1008" s="193"/>
      <c r="C1008" s="194"/>
      <c r="D1008" s="195" t="s">
        <v>147</v>
      </c>
      <c r="E1008" s="196" t="s">
        <v>1</v>
      </c>
      <c r="F1008" s="197" t="s">
        <v>1468</v>
      </c>
      <c r="G1008" s="194"/>
      <c r="H1008" s="196" t="s">
        <v>1</v>
      </c>
      <c r="I1008" s="194"/>
      <c r="J1008" s="194"/>
      <c r="K1008" s="194"/>
      <c r="L1008" s="198"/>
      <c r="M1008" s="199"/>
      <c r="N1008" s="200"/>
      <c r="O1008" s="200"/>
      <c r="P1008" s="200"/>
      <c r="Q1008" s="200"/>
      <c r="R1008" s="200"/>
      <c r="S1008" s="200"/>
      <c r="T1008" s="201"/>
      <c r="W1008" s="264"/>
      <c r="X1008" s="264"/>
      <c r="Y1008" s="264"/>
      <c r="Z1008" s="264"/>
      <c r="AA1008" s="264"/>
      <c r="AT1008" s="202" t="s">
        <v>147</v>
      </c>
      <c r="AU1008" s="202" t="s">
        <v>81</v>
      </c>
      <c r="AV1008" s="13" t="s">
        <v>79</v>
      </c>
      <c r="AW1008" s="13" t="s">
        <v>26</v>
      </c>
      <c r="AX1008" s="13" t="s">
        <v>71</v>
      </c>
      <c r="AY1008" s="202" t="s">
        <v>141</v>
      </c>
    </row>
    <row r="1009" spans="1:65" s="14" customFormat="1">
      <c r="B1009" s="203"/>
      <c r="C1009" s="204"/>
      <c r="D1009" s="195" t="s">
        <v>147</v>
      </c>
      <c r="E1009" s="205" t="s">
        <v>1</v>
      </c>
      <c r="F1009" s="206" t="s">
        <v>153</v>
      </c>
      <c r="G1009" s="204"/>
      <c r="H1009" s="207">
        <v>3</v>
      </c>
      <c r="I1009" s="204"/>
      <c r="J1009" s="204"/>
      <c r="K1009" s="204"/>
      <c r="L1009" s="208"/>
      <c r="M1009" s="209"/>
      <c r="N1009" s="210"/>
      <c r="O1009" s="210"/>
      <c r="P1009" s="210"/>
      <c r="Q1009" s="210"/>
      <c r="R1009" s="210"/>
      <c r="S1009" s="210"/>
      <c r="T1009" s="211"/>
      <c r="W1009" s="268"/>
      <c r="X1009" s="268"/>
      <c r="Y1009" s="268"/>
      <c r="Z1009" s="268"/>
      <c r="AA1009" s="268"/>
      <c r="AT1009" s="212" t="s">
        <v>147</v>
      </c>
      <c r="AU1009" s="212" t="s">
        <v>81</v>
      </c>
      <c r="AV1009" s="14" t="s">
        <v>81</v>
      </c>
      <c r="AW1009" s="14" t="s">
        <v>26</v>
      </c>
      <c r="AX1009" s="14" t="s">
        <v>71</v>
      </c>
      <c r="AY1009" s="212" t="s">
        <v>141</v>
      </c>
    </row>
    <row r="1010" spans="1:65" s="15" customFormat="1">
      <c r="B1010" s="219"/>
      <c r="C1010" s="220"/>
      <c r="D1010" s="195" t="s">
        <v>147</v>
      </c>
      <c r="E1010" s="221" t="s">
        <v>1</v>
      </c>
      <c r="F1010" s="222" t="s">
        <v>254</v>
      </c>
      <c r="G1010" s="220"/>
      <c r="H1010" s="223">
        <v>9</v>
      </c>
      <c r="I1010" s="220"/>
      <c r="J1010" s="220"/>
      <c r="K1010" s="220"/>
      <c r="L1010" s="224"/>
      <c r="M1010" s="225"/>
      <c r="N1010" s="226"/>
      <c r="O1010" s="226"/>
      <c r="P1010" s="226"/>
      <c r="Q1010" s="226"/>
      <c r="R1010" s="226"/>
      <c r="S1010" s="226"/>
      <c r="T1010" s="227"/>
      <c r="W1010" s="269"/>
      <c r="X1010" s="269"/>
      <c r="Y1010" s="269"/>
      <c r="Z1010" s="269"/>
      <c r="AA1010" s="269"/>
      <c r="AT1010" s="228" t="s">
        <v>147</v>
      </c>
      <c r="AU1010" s="228" t="s">
        <v>81</v>
      </c>
      <c r="AV1010" s="15" t="s">
        <v>146</v>
      </c>
      <c r="AW1010" s="15" t="s">
        <v>26</v>
      </c>
      <c r="AX1010" s="15" t="s">
        <v>79</v>
      </c>
      <c r="AY1010" s="228" t="s">
        <v>141</v>
      </c>
    </row>
    <row r="1011" spans="1:65" s="2" customFormat="1" ht="21.75" customHeight="1">
      <c r="A1011" s="32"/>
      <c r="B1011" s="33"/>
      <c r="C1011" s="181" t="s">
        <v>1480</v>
      </c>
      <c r="D1011" s="181" t="s">
        <v>142</v>
      </c>
      <c r="E1011" s="182" t="s">
        <v>1481</v>
      </c>
      <c r="F1011" s="183" t="s">
        <v>1482</v>
      </c>
      <c r="G1011" s="184" t="s">
        <v>238</v>
      </c>
      <c r="H1011" s="185">
        <v>105</v>
      </c>
      <c r="I1011" s="257"/>
      <c r="J1011" s="186">
        <f>ROUND(I1011*H1011,2)</f>
        <v>0</v>
      </c>
      <c r="K1011" s="183" t="s">
        <v>239</v>
      </c>
      <c r="L1011" s="37"/>
      <c r="M1011" s="187" t="s">
        <v>1</v>
      </c>
      <c r="N1011" s="188" t="s">
        <v>36</v>
      </c>
      <c r="O1011" s="189">
        <v>0.30499999999999999</v>
      </c>
      <c r="P1011" s="189">
        <f>O1011*H1011</f>
        <v>32.024999999999999</v>
      </c>
      <c r="Q1011" s="189">
        <v>2.8700000000000002E-3</v>
      </c>
      <c r="R1011" s="189">
        <f>Q1011*H1011</f>
        <v>0.30135000000000001</v>
      </c>
      <c r="S1011" s="189">
        <v>0</v>
      </c>
      <c r="T1011" s="190">
        <f>S1011*H1011</f>
        <v>0</v>
      </c>
      <c r="U1011" s="32"/>
      <c r="V1011" s="32"/>
      <c r="W1011" s="267"/>
      <c r="X1011" s="267"/>
      <c r="Y1011" s="267"/>
      <c r="Z1011" s="267"/>
      <c r="AA1011" s="267"/>
      <c r="AB1011" s="32"/>
      <c r="AC1011" s="32"/>
      <c r="AD1011" s="32"/>
      <c r="AE1011" s="32"/>
      <c r="AR1011" s="191" t="s">
        <v>181</v>
      </c>
      <c r="AT1011" s="191" t="s">
        <v>142</v>
      </c>
      <c r="AU1011" s="191" t="s">
        <v>81</v>
      </c>
      <c r="AY1011" s="18" t="s">
        <v>141</v>
      </c>
      <c r="BE1011" s="192">
        <f>IF(N1011="základní",J1011,0)</f>
        <v>0</v>
      </c>
      <c r="BF1011" s="192">
        <f>IF(N1011="snížená",J1011,0)</f>
        <v>0</v>
      </c>
      <c r="BG1011" s="192">
        <f>IF(N1011="zákl. přenesená",J1011,0)</f>
        <v>0</v>
      </c>
      <c r="BH1011" s="192">
        <f>IF(N1011="sníž. přenesená",J1011,0)</f>
        <v>0</v>
      </c>
      <c r="BI1011" s="192">
        <f>IF(N1011="nulová",J1011,0)</f>
        <v>0</v>
      </c>
      <c r="BJ1011" s="18" t="s">
        <v>79</v>
      </c>
      <c r="BK1011" s="192">
        <f>ROUND(I1011*H1011,2)</f>
        <v>0</v>
      </c>
      <c r="BL1011" s="18" t="s">
        <v>181</v>
      </c>
      <c r="BM1011" s="191" t="s">
        <v>1483</v>
      </c>
    </row>
    <row r="1012" spans="1:65" s="13" customFormat="1">
      <c r="B1012" s="193"/>
      <c r="C1012" s="194"/>
      <c r="D1012" s="195" t="s">
        <v>147</v>
      </c>
      <c r="E1012" s="196" t="s">
        <v>1</v>
      </c>
      <c r="F1012" s="197" t="s">
        <v>1484</v>
      </c>
      <c r="G1012" s="194"/>
      <c r="H1012" s="196" t="s">
        <v>1</v>
      </c>
      <c r="I1012" s="194"/>
      <c r="J1012" s="194"/>
      <c r="K1012" s="194"/>
      <c r="L1012" s="198"/>
      <c r="M1012" s="199"/>
      <c r="N1012" s="200"/>
      <c r="O1012" s="200"/>
      <c r="P1012" s="200"/>
      <c r="Q1012" s="200"/>
      <c r="R1012" s="200"/>
      <c r="S1012" s="200"/>
      <c r="T1012" s="201"/>
      <c r="W1012" s="264"/>
      <c r="X1012" s="264"/>
      <c r="Y1012" s="264"/>
      <c r="Z1012" s="264"/>
      <c r="AA1012" s="264"/>
      <c r="AT1012" s="202" t="s">
        <v>147</v>
      </c>
      <c r="AU1012" s="202" t="s">
        <v>81</v>
      </c>
      <c r="AV1012" s="13" t="s">
        <v>79</v>
      </c>
      <c r="AW1012" s="13" t="s">
        <v>26</v>
      </c>
      <c r="AX1012" s="13" t="s">
        <v>71</v>
      </c>
      <c r="AY1012" s="202" t="s">
        <v>141</v>
      </c>
    </row>
    <row r="1013" spans="1:65" s="14" customFormat="1">
      <c r="B1013" s="203"/>
      <c r="C1013" s="204"/>
      <c r="D1013" s="195" t="s">
        <v>147</v>
      </c>
      <c r="E1013" s="205" t="s">
        <v>1</v>
      </c>
      <c r="F1013" s="206" t="s">
        <v>881</v>
      </c>
      <c r="G1013" s="204"/>
      <c r="H1013" s="207">
        <v>105</v>
      </c>
      <c r="I1013" s="204"/>
      <c r="J1013" s="204"/>
      <c r="K1013" s="204"/>
      <c r="L1013" s="208"/>
      <c r="M1013" s="209"/>
      <c r="N1013" s="210"/>
      <c r="O1013" s="210"/>
      <c r="P1013" s="210"/>
      <c r="Q1013" s="210"/>
      <c r="R1013" s="210"/>
      <c r="S1013" s="210"/>
      <c r="T1013" s="211"/>
      <c r="W1013" s="268"/>
      <c r="X1013" s="268"/>
      <c r="Y1013" s="268"/>
      <c r="Z1013" s="268"/>
      <c r="AA1013" s="268"/>
      <c r="AT1013" s="212" t="s">
        <v>147</v>
      </c>
      <c r="AU1013" s="212" t="s">
        <v>81</v>
      </c>
      <c r="AV1013" s="14" t="s">
        <v>81</v>
      </c>
      <c r="AW1013" s="14" t="s">
        <v>26</v>
      </c>
      <c r="AX1013" s="14" t="s">
        <v>79</v>
      </c>
      <c r="AY1013" s="212" t="s">
        <v>141</v>
      </c>
    </row>
    <row r="1014" spans="1:65" s="2" customFormat="1" ht="21.75" customHeight="1">
      <c r="A1014" s="32"/>
      <c r="B1014" s="33"/>
      <c r="C1014" s="181" t="s">
        <v>1485</v>
      </c>
      <c r="D1014" s="181" t="s">
        <v>142</v>
      </c>
      <c r="E1014" s="182" t="s">
        <v>1486</v>
      </c>
      <c r="F1014" s="183" t="s">
        <v>1487</v>
      </c>
      <c r="G1014" s="184" t="s">
        <v>238</v>
      </c>
      <c r="H1014" s="185">
        <v>39.5</v>
      </c>
      <c r="I1014" s="257"/>
      <c r="J1014" s="186">
        <f>ROUND(I1014*H1014,2)</f>
        <v>0</v>
      </c>
      <c r="K1014" s="183" t="s">
        <v>239</v>
      </c>
      <c r="L1014" s="37"/>
      <c r="M1014" s="187" t="s">
        <v>1</v>
      </c>
      <c r="N1014" s="188" t="s">
        <v>36</v>
      </c>
      <c r="O1014" s="189">
        <v>0.41299999999999998</v>
      </c>
      <c r="P1014" s="189">
        <f>O1014*H1014</f>
        <v>16.313499999999998</v>
      </c>
      <c r="Q1014" s="189">
        <v>6.4900000000000001E-3</v>
      </c>
      <c r="R1014" s="189">
        <f>Q1014*H1014</f>
        <v>0.256355</v>
      </c>
      <c r="S1014" s="189">
        <v>0</v>
      </c>
      <c r="T1014" s="190">
        <f>S1014*H1014</f>
        <v>0</v>
      </c>
      <c r="U1014" s="32"/>
      <c r="V1014" s="32"/>
      <c r="W1014" s="267"/>
      <c r="X1014" s="267"/>
      <c r="Y1014" s="267"/>
      <c r="Z1014" s="267"/>
      <c r="AA1014" s="267"/>
      <c r="AB1014" s="32"/>
      <c r="AC1014" s="32"/>
      <c r="AD1014" s="32"/>
      <c r="AE1014" s="32"/>
      <c r="AR1014" s="191" t="s">
        <v>181</v>
      </c>
      <c r="AT1014" s="191" t="s">
        <v>142</v>
      </c>
      <c r="AU1014" s="191" t="s">
        <v>81</v>
      </c>
      <c r="AY1014" s="18" t="s">
        <v>141</v>
      </c>
      <c r="BE1014" s="192">
        <f>IF(N1014="základní",J1014,0)</f>
        <v>0</v>
      </c>
      <c r="BF1014" s="192">
        <f>IF(N1014="snížená",J1014,0)</f>
        <v>0</v>
      </c>
      <c r="BG1014" s="192">
        <f>IF(N1014="zákl. přenesená",J1014,0)</f>
        <v>0</v>
      </c>
      <c r="BH1014" s="192">
        <f>IF(N1014="sníž. přenesená",J1014,0)</f>
        <v>0</v>
      </c>
      <c r="BI1014" s="192">
        <f>IF(N1014="nulová",J1014,0)</f>
        <v>0</v>
      </c>
      <c r="BJ1014" s="18" t="s">
        <v>79</v>
      </c>
      <c r="BK1014" s="192">
        <f>ROUND(I1014*H1014,2)</f>
        <v>0</v>
      </c>
      <c r="BL1014" s="18" t="s">
        <v>181</v>
      </c>
      <c r="BM1014" s="191" t="s">
        <v>1488</v>
      </c>
    </row>
    <row r="1015" spans="1:65" s="13" customFormat="1">
      <c r="B1015" s="193"/>
      <c r="C1015" s="194"/>
      <c r="D1015" s="195" t="s">
        <v>147</v>
      </c>
      <c r="E1015" s="196" t="s">
        <v>1</v>
      </c>
      <c r="F1015" s="197" t="s">
        <v>1489</v>
      </c>
      <c r="G1015" s="194"/>
      <c r="H1015" s="196" t="s">
        <v>1</v>
      </c>
      <c r="I1015" s="194"/>
      <c r="J1015" s="194"/>
      <c r="K1015" s="194"/>
      <c r="L1015" s="198"/>
      <c r="M1015" s="199"/>
      <c r="N1015" s="200"/>
      <c r="O1015" s="200"/>
      <c r="P1015" s="200"/>
      <c r="Q1015" s="200"/>
      <c r="R1015" s="200"/>
      <c r="S1015" s="200"/>
      <c r="T1015" s="201"/>
      <c r="W1015" s="264"/>
      <c r="X1015" s="264"/>
      <c r="Y1015" s="264"/>
      <c r="Z1015" s="264"/>
      <c r="AA1015" s="264"/>
      <c r="AT1015" s="202" t="s">
        <v>147</v>
      </c>
      <c r="AU1015" s="202" t="s">
        <v>81</v>
      </c>
      <c r="AV1015" s="13" t="s">
        <v>79</v>
      </c>
      <c r="AW1015" s="13" t="s">
        <v>26</v>
      </c>
      <c r="AX1015" s="13" t="s">
        <v>71</v>
      </c>
      <c r="AY1015" s="202" t="s">
        <v>141</v>
      </c>
    </row>
    <row r="1016" spans="1:65" s="14" customFormat="1">
      <c r="B1016" s="203"/>
      <c r="C1016" s="204"/>
      <c r="D1016" s="195" t="s">
        <v>147</v>
      </c>
      <c r="E1016" s="205" t="s">
        <v>1</v>
      </c>
      <c r="F1016" s="206" t="s">
        <v>1490</v>
      </c>
      <c r="G1016" s="204"/>
      <c r="H1016" s="207">
        <v>39.5</v>
      </c>
      <c r="I1016" s="204"/>
      <c r="J1016" s="204"/>
      <c r="K1016" s="204"/>
      <c r="L1016" s="208"/>
      <c r="M1016" s="209"/>
      <c r="N1016" s="210"/>
      <c r="O1016" s="210"/>
      <c r="P1016" s="210"/>
      <c r="Q1016" s="210"/>
      <c r="R1016" s="210"/>
      <c r="S1016" s="210"/>
      <c r="T1016" s="211"/>
      <c r="W1016" s="268"/>
      <c r="X1016" s="268"/>
      <c r="Y1016" s="268"/>
      <c r="Z1016" s="268"/>
      <c r="AA1016" s="268"/>
      <c r="AT1016" s="212" t="s">
        <v>147</v>
      </c>
      <c r="AU1016" s="212" t="s">
        <v>81</v>
      </c>
      <c r="AV1016" s="14" t="s">
        <v>81</v>
      </c>
      <c r="AW1016" s="14" t="s">
        <v>26</v>
      </c>
      <c r="AX1016" s="14" t="s">
        <v>79</v>
      </c>
      <c r="AY1016" s="212" t="s">
        <v>141</v>
      </c>
    </row>
    <row r="1017" spans="1:65" s="2" customFormat="1" ht="21.75" customHeight="1">
      <c r="A1017" s="32"/>
      <c r="B1017" s="33"/>
      <c r="C1017" s="181" t="s">
        <v>1491</v>
      </c>
      <c r="D1017" s="181" t="s">
        <v>142</v>
      </c>
      <c r="E1017" s="182" t="s">
        <v>1492</v>
      </c>
      <c r="F1017" s="183" t="s">
        <v>1493</v>
      </c>
      <c r="G1017" s="184" t="s">
        <v>238</v>
      </c>
      <c r="H1017" s="185">
        <v>57.7</v>
      </c>
      <c r="I1017" s="257"/>
      <c r="J1017" s="186">
        <f>ROUND(I1017*H1017,2)</f>
        <v>0</v>
      </c>
      <c r="K1017" s="183" t="s">
        <v>239</v>
      </c>
      <c r="L1017" s="37"/>
      <c r="M1017" s="187" t="s">
        <v>1</v>
      </c>
      <c r="N1017" s="188" t="s">
        <v>36</v>
      </c>
      <c r="O1017" s="189">
        <v>0.77500000000000002</v>
      </c>
      <c r="P1017" s="189">
        <f>O1017*H1017</f>
        <v>44.717500000000001</v>
      </c>
      <c r="Q1017" s="189">
        <v>4.3800000000000002E-3</v>
      </c>
      <c r="R1017" s="189">
        <f>Q1017*H1017</f>
        <v>0.25272600000000001</v>
      </c>
      <c r="S1017" s="189">
        <v>0</v>
      </c>
      <c r="T1017" s="190">
        <f>S1017*H1017</f>
        <v>0</v>
      </c>
      <c r="U1017" s="32"/>
      <c r="V1017" s="32"/>
      <c r="W1017" s="267"/>
      <c r="X1017" s="267"/>
      <c r="Y1017" s="267"/>
      <c r="Z1017" s="267"/>
      <c r="AA1017" s="267"/>
      <c r="AB1017" s="32"/>
      <c r="AC1017" s="32"/>
      <c r="AD1017" s="32"/>
      <c r="AE1017" s="32"/>
      <c r="AR1017" s="191" t="s">
        <v>181</v>
      </c>
      <c r="AT1017" s="191" t="s">
        <v>142</v>
      </c>
      <c r="AU1017" s="191" t="s">
        <v>81</v>
      </c>
      <c r="AY1017" s="18" t="s">
        <v>141</v>
      </c>
      <c r="BE1017" s="192">
        <f>IF(N1017="základní",J1017,0)</f>
        <v>0</v>
      </c>
      <c r="BF1017" s="192">
        <f>IF(N1017="snížená",J1017,0)</f>
        <v>0</v>
      </c>
      <c r="BG1017" s="192">
        <f>IF(N1017="zákl. přenesená",J1017,0)</f>
        <v>0</v>
      </c>
      <c r="BH1017" s="192">
        <f>IF(N1017="sníž. přenesená",J1017,0)</f>
        <v>0</v>
      </c>
      <c r="BI1017" s="192">
        <f>IF(N1017="nulová",J1017,0)</f>
        <v>0</v>
      </c>
      <c r="BJ1017" s="18" t="s">
        <v>79</v>
      </c>
      <c r="BK1017" s="192">
        <f>ROUND(I1017*H1017,2)</f>
        <v>0</v>
      </c>
      <c r="BL1017" s="18" t="s">
        <v>181</v>
      </c>
      <c r="BM1017" s="191" t="s">
        <v>1494</v>
      </c>
    </row>
    <row r="1018" spans="1:65" s="13" customFormat="1">
      <c r="B1018" s="193"/>
      <c r="C1018" s="194"/>
      <c r="D1018" s="195" t="s">
        <v>147</v>
      </c>
      <c r="E1018" s="196" t="s">
        <v>1</v>
      </c>
      <c r="F1018" s="197" t="s">
        <v>1495</v>
      </c>
      <c r="G1018" s="194"/>
      <c r="H1018" s="196" t="s">
        <v>1</v>
      </c>
      <c r="I1018" s="194"/>
      <c r="J1018" s="194"/>
      <c r="K1018" s="194"/>
      <c r="L1018" s="198"/>
      <c r="M1018" s="199"/>
      <c r="N1018" s="200"/>
      <c r="O1018" s="200"/>
      <c r="P1018" s="200"/>
      <c r="Q1018" s="200"/>
      <c r="R1018" s="200"/>
      <c r="S1018" s="200"/>
      <c r="T1018" s="201"/>
      <c r="W1018" s="264"/>
      <c r="X1018" s="264"/>
      <c r="Y1018" s="264"/>
      <c r="Z1018" s="264"/>
      <c r="AA1018" s="264"/>
      <c r="AT1018" s="202" t="s">
        <v>147</v>
      </c>
      <c r="AU1018" s="202" t="s">
        <v>81</v>
      </c>
      <c r="AV1018" s="13" t="s">
        <v>79</v>
      </c>
      <c r="AW1018" s="13" t="s">
        <v>26</v>
      </c>
      <c r="AX1018" s="13" t="s">
        <v>71</v>
      </c>
      <c r="AY1018" s="202" t="s">
        <v>141</v>
      </c>
    </row>
    <row r="1019" spans="1:65" s="14" customFormat="1">
      <c r="B1019" s="203"/>
      <c r="C1019" s="204"/>
      <c r="D1019" s="195" t="s">
        <v>147</v>
      </c>
      <c r="E1019" s="205" t="s">
        <v>1</v>
      </c>
      <c r="F1019" s="206" t="s">
        <v>667</v>
      </c>
      <c r="G1019" s="204"/>
      <c r="H1019" s="207">
        <v>57.7</v>
      </c>
      <c r="I1019" s="204"/>
      <c r="J1019" s="204"/>
      <c r="K1019" s="204"/>
      <c r="L1019" s="208"/>
      <c r="M1019" s="209"/>
      <c r="N1019" s="210"/>
      <c r="O1019" s="210"/>
      <c r="P1019" s="210"/>
      <c r="Q1019" s="210"/>
      <c r="R1019" s="210"/>
      <c r="S1019" s="210"/>
      <c r="T1019" s="211"/>
      <c r="W1019" s="268"/>
      <c r="X1019" s="268"/>
      <c r="Y1019" s="268"/>
      <c r="Z1019" s="268"/>
      <c r="AA1019" s="268"/>
      <c r="AT1019" s="212" t="s">
        <v>147</v>
      </c>
      <c r="AU1019" s="212" t="s">
        <v>81</v>
      </c>
      <c r="AV1019" s="14" t="s">
        <v>81</v>
      </c>
      <c r="AW1019" s="14" t="s">
        <v>26</v>
      </c>
      <c r="AX1019" s="14" t="s">
        <v>79</v>
      </c>
      <c r="AY1019" s="212" t="s">
        <v>141</v>
      </c>
    </row>
    <row r="1020" spans="1:65" s="2" customFormat="1" ht="21.75" customHeight="1">
      <c r="A1020" s="32"/>
      <c r="B1020" s="33"/>
      <c r="C1020" s="181" t="s">
        <v>1496</v>
      </c>
      <c r="D1020" s="181" t="s">
        <v>142</v>
      </c>
      <c r="E1020" s="182" t="s">
        <v>1497</v>
      </c>
      <c r="F1020" s="183" t="s">
        <v>1498</v>
      </c>
      <c r="G1020" s="184" t="s">
        <v>238</v>
      </c>
      <c r="H1020" s="185">
        <v>25</v>
      </c>
      <c r="I1020" s="257"/>
      <c r="J1020" s="186">
        <f>ROUND(I1020*H1020,2)</f>
        <v>0</v>
      </c>
      <c r="K1020" s="183" t="s">
        <v>239</v>
      </c>
      <c r="L1020" s="37"/>
      <c r="M1020" s="187" t="s">
        <v>1</v>
      </c>
      <c r="N1020" s="188" t="s">
        <v>36</v>
      </c>
      <c r="O1020" s="189">
        <v>0.84499999999999997</v>
      </c>
      <c r="P1020" s="189">
        <f>O1020*H1020</f>
        <v>21.125</v>
      </c>
      <c r="Q1020" s="189">
        <v>5.8399999999999997E-3</v>
      </c>
      <c r="R1020" s="189">
        <f>Q1020*H1020</f>
        <v>0.14599999999999999</v>
      </c>
      <c r="S1020" s="189">
        <v>0</v>
      </c>
      <c r="T1020" s="190">
        <f>S1020*H1020</f>
        <v>0</v>
      </c>
      <c r="U1020" s="32"/>
      <c r="V1020" s="32"/>
      <c r="W1020" s="267"/>
      <c r="X1020" s="267"/>
      <c r="Y1020" s="267"/>
      <c r="Z1020" s="267"/>
      <c r="AA1020" s="267"/>
      <c r="AB1020" s="32"/>
      <c r="AC1020" s="32"/>
      <c r="AD1020" s="32"/>
      <c r="AE1020" s="32"/>
      <c r="AR1020" s="191" t="s">
        <v>181</v>
      </c>
      <c r="AT1020" s="191" t="s">
        <v>142</v>
      </c>
      <c r="AU1020" s="191" t="s">
        <v>81</v>
      </c>
      <c r="AY1020" s="18" t="s">
        <v>141</v>
      </c>
      <c r="BE1020" s="192">
        <f>IF(N1020="základní",J1020,0)</f>
        <v>0</v>
      </c>
      <c r="BF1020" s="192">
        <f>IF(N1020="snížená",J1020,0)</f>
        <v>0</v>
      </c>
      <c r="BG1020" s="192">
        <f>IF(N1020="zákl. přenesená",J1020,0)</f>
        <v>0</v>
      </c>
      <c r="BH1020" s="192">
        <f>IF(N1020="sníž. přenesená",J1020,0)</f>
        <v>0</v>
      </c>
      <c r="BI1020" s="192">
        <f>IF(N1020="nulová",J1020,0)</f>
        <v>0</v>
      </c>
      <c r="BJ1020" s="18" t="s">
        <v>79</v>
      </c>
      <c r="BK1020" s="192">
        <f>ROUND(I1020*H1020,2)</f>
        <v>0</v>
      </c>
      <c r="BL1020" s="18" t="s">
        <v>181</v>
      </c>
      <c r="BM1020" s="191" t="s">
        <v>1499</v>
      </c>
    </row>
    <row r="1021" spans="1:65" s="13" customFormat="1">
      <c r="B1021" s="193"/>
      <c r="C1021" s="194"/>
      <c r="D1021" s="195" t="s">
        <v>147</v>
      </c>
      <c r="E1021" s="196" t="s">
        <v>1</v>
      </c>
      <c r="F1021" s="197" t="s">
        <v>1500</v>
      </c>
      <c r="G1021" s="194"/>
      <c r="H1021" s="196" t="s">
        <v>1</v>
      </c>
      <c r="I1021" s="194"/>
      <c r="J1021" s="194"/>
      <c r="K1021" s="194"/>
      <c r="L1021" s="198"/>
      <c r="M1021" s="199"/>
      <c r="N1021" s="200"/>
      <c r="O1021" s="200"/>
      <c r="P1021" s="200"/>
      <c r="Q1021" s="200"/>
      <c r="R1021" s="200"/>
      <c r="S1021" s="200"/>
      <c r="T1021" s="201"/>
      <c r="W1021" s="264"/>
      <c r="X1021" s="264"/>
      <c r="Y1021" s="264"/>
      <c r="Z1021" s="264"/>
      <c r="AA1021" s="264"/>
      <c r="AT1021" s="202" t="s">
        <v>147</v>
      </c>
      <c r="AU1021" s="202" t="s">
        <v>81</v>
      </c>
      <c r="AV1021" s="13" t="s">
        <v>79</v>
      </c>
      <c r="AW1021" s="13" t="s">
        <v>26</v>
      </c>
      <c r="AX1021" s="13" t="s">
        <v>71</v>
      </c>
      <c r="AY1021" s="202" t="s">
        <v>141</v>
      </c>
    </row>
    <row r="1022" spans="1:65" s="14" customFormat="1">
      <c r="B1022" s="203"/>
      <c r="C1022" s="204"/>
      <c r="D1022" s="195" t="s">
        <v>147</v>
      </c>
      <c r="E1022" s="205" t="s">
        <v>1</v>
      </c>
      <c r="F1022" s="206" t="s">
        <v>408</v>
      </c>
      <c r="G1022" s="204"/>
      <c r="H1022" s="207">
        <v>25</v>
      </c>
      <c r="I1022" s="204"/>
      <c r="J1022" s="204"/>
      <c r="K1022" s="204"/>
      <c r="L1022" s="208"/>
      <c r="M1022" s="209"/>
      <c r="N1022" s="210"/>
      <c r="O1022" s="210"/>
      <c r="P1022" s="210"/>
      <c r="Q1022" s="210"/>
      <c r="R1022" s="210"/>
      <c r="S1022" s="210"/>
      <c r="T1022" s="211"/>
      <c r="W1022" s="268"/>
      <c r="X1022" s="268"/>
      <c r="Y1022" s="268"/>
      <c r="Z1022" s="268"/>
      <c r="AA1022" s="268"/>
      <c r="AT1022" s="212" t="s">
        <v>147</v>
      </c>
      <c r="AU1022" s="212" t="s">
        <v>81</v>
      </c>
      <c r="AV1022" s="14" t="s">
        <v>81</v>
      </c>
      <c r="AW1022" s="14" t="s">
        <v>26</v>
      </c>
      <c r="AX1022" s="14" t="s">
        <v>79</v>
      </c>
      <c r="AY1022" s="212" t="s">
        <v>141</v>
      </c>
    </row>
    <row r="1023" spans="1:65" s="2" customFormat="1" ht="21.75" customHeight="1">
      <c r="A1023" s="32"/>
      <c r="B1023" s="33"/>
      <c r="C1023" s="181" t="s">
        <v>1501</v>
      </c>
      <c r="D1023" s="181" t="s">
        <v>142</v>
      </c>
      <c r="E1023" s="182" t="s">
        <v>1502</v>
      </c>
      <c r="F1023" s="183" t="s">
        <v>1503</v>
      </c>
      <c r="G1023" s="184" t="s">
        <v>238</v>
      </c>
      <c r="H1023" s="185">
        <v>56.26</v>
      </c>
      <c r="I1023" s="257"/>
      <c r="J1023" s="186">
        <f>ROUND(I1023*H1023,2)</f>
        <v>0</v>
      </c>
      <c r="K1023" s="183" t="s">
        <v>239</v>
      </c>
      <c r="L1023" s="37"/>
      <c r="M1023" s="187" t="s">
        <v>1</v>
      </c>
      <c r="N1023" s="188" t="s">
        <v>36</v>
      </c>
      <c r="O1023" s="189">
        <v>0.34699999999999998</v>
      </c>
      <c r="P1023" s="189">
        <f>O1023*H1023</f>
        <v>19.522219999999997</v>
      </c>
      <c r="Q1023" s="189">
        <v>3.5799999999999998E-3</v>
      </c>
      <c r="R1023" s="189">
        <f>Q1023*H1023</f>
        <v>0.20141079999999997</v>
      </c>
      <c r="S1023" s="189">
        <v>0</v>
      </c>
      <c r="T1023" s="190">
        <f>S1023*H1023</f>
        <v>0</v>
      </c>
      <c r="U1023" s="32"/>
      <c r="V1023" s="32"/>
      <c r="W1023" s="267"/>
      <c r="X1023" s="267"/>
      <c r="Y1023" s="267"/>
      <c r="Z1023" s="267"/>
      <c r="AA1023" s="267"/>
      <c r="AB1023" s="32"/>
      <c r="AC1023" s="32"/>
      <c r="AD1023" s="32"/>
      <c r="AE1023" s="32"/>
      <c r="AR1023" s="191" t="s">
        <v>181</v>
      </c>
      <c r="AT1023" s="191" t="s">
        <v>142</v>
      </c>
      <c r="AU1023" s="191" t="s">
        <v>81</v>
      </c>
      <c r="AY1023" s="18" t="s">
        <v>141</v>
      </c>
      <c r="BE1023" s="192">
        <f>IF(N1023="základní",J1023,0)</f>
        <v>0</v>
      </c>
      <c r="BF1023" s="192">
        <f>IF(N1023="snížená",J1023,0)</f>
        <v>0</v>
      </c>
      <c r="BG1023" s="192">
        <f>IF(N1023="zákl. přenesená",J1023,0)</f>
        <v>0</v>
      </c>
      <c r="BH1023" s="192">
        <f>IF(N1023="sníž. přenesená",J1023,0)</f>
        <v>0</v>
      </c>
      <c r="BI1023" s="192">
        <f>IF(N1023="nulová",J1023,0)</f>
        <v>0</v>
      </c>
      <c r="BJ1023" s="18" t="s">
        <v>79</v>
      </c>
      <c r="BK1023" s="192">
        <f>ROUND(I1023*H1023,2)</f>
        <v>0</v>
      </c>
      <c r="BL1023" s="18" t="s">
        <v>181</v>
      </c>
      <c r="BM1023" s="191" t="s">
        <v>1504</v>
      </c>
    </row>
    <row r="1024" spans="1:65" s="13" customFormat="1">
      <c r="B1024" s="193"/>
      <c r="C1024" s="194"/>
      <c r="D1024" s="195" t="s">
        <v>147</v>
      </c>
      <c r="E1024" s="196" t="s">
        <v>1</v>
      </c>
      <c r="F1024" s="197" t="s">
        <v>1505</v>
      </c>
      <c r="G1024" s="194"/>
      <c r="H1024" s="196" t="s">
        <v>1</v>
      </c>
      <c r="I1024" s="194"/>
      <c r="J1024" s="194"/>
      <c r="K1024" s="194"/>
      <c r="L1024" s="198"/>
      <c r="M1024" s="199"/>
      <c r="N1024" s="200"/>
      <c r="O1024" s="200"/>
      <c r="P1024" s="200"/>
      <c r="Q1024" s="200"/>
      <c r="R1024" s="200"/>
      <c r="S1024" s="200"/>
      <c r="T1024" s="201"/>
      <c r="W1024" s="264"/>
      <c r="X1024" s="264"/>
      <c r="Y1024" s="264"/>
      <c r="Z1024" s="264"/>
      <c r="AA1024" s="264"/>
      <c r="AT1024" s="202" t="s">
        <v>147</v>
      </c>
      <c r="AU1024" s="202" t="s">
        <v>81</v>
      </c>
      <c r="AV1024" s="13" t="s">
        <v>79</v>
      </c>
      <c r="AW1024" s="13" t="s">
        <v>26</v>
      </c>
      <c r="AX1024" s="13" t="s">
        <v>71</v>
      </c>
      <c r="AY1024" s="202" t="s">
        <v>141</v>
      </c>
    </row>
    <row r="1025" spans="1:65" s="14" customFormat="1">
      <c r="B1025" s="203"/>
      <c r="C1025" s="204"/>
      <c r="D1025" s="195" t="s">
        <v>147</v>
      </c>
      <c r="E1025" s="205" t="s">
        <v>1</v>
      </c>
      <c r="F1025" s="206" t="s">
        <v>1506</v>
      </c>
      <c r="G1025" s="204"/>
      <c r="H1025" s="207">
        <v>56.26</v>
      </c>
      <c r="I1025" s="204"/>
      <c r="J1025" s="204"/>
      <c r="K1025" s="204"/>
      <c r="L1025" s="208"/>
      <c r="M1025" s="209"/>
      <c r="N1025" s="210"/>
      <c r="O1025" s="210"/>
      <c r="P1025" s="210"/>
      <c r="Q1025" s="210"/>
      <c r="R1025" s="210"/>
      <c r="S1025" s="210"/>
      <c r="T1025" s="211"/>
      <c r="W1025" s="268"/>
      <c r="X1025" s="268"/>
      <c r="Y1025" s="268"/>
      <c r="Z1025" s="268"/>
      <c r="AA1025" s="268"/>
      <c r="AT1025" s="212" t="s">
        <v>147</v>
      </c>
      <c r="AU1025" s="212" t="s">
        <v>81</v>
      </c>
      <c r="AV1025" s="14" t="s">
        <v>81</v>
      </c>
      <c r="AW1025" s="14" t="s">
        <v>26</v>
      </c>
      <c r="AX1025" s="14" t="s">
        <v>79</v>
      </c>
      <c r="AY1025" s="212" t="s">
        <v>141</v>
      </c>
    </row>
    <row r="1026" spans="1:65" s="2" customFormat="1" ht="33" customHeight="1">
      <c r="A1026" s="32"/>
      <c r="B1026" s="33"/>
      <c r="C1026" s="181" t="s">
        <v>1507</v>
      </c>
      <c r="D1026" s="181" t="s">
        <v>142</v>
      </c>
      <c r="E1026" s="182" t="s">
        <v>1508</v>
      </c>
      <c r="F1026" s="183" t="s">
        <v>1509</v>
      </c>
      <c r="G1026" s="184" t="s">
        <v>221</v>
      </c>
      <c r="H1026" s="185">
        <v>1</v>
      </c>
      <c r="I1026" s="257"/>
      <c r="J1026" s="186">
        <f>ROUND(I1026*H1026,2)</f>
        <v>0</v>
      </c>
      <c r="K1026" s="183" t="s">
        <v>1</v>
      </c>
      <c r="L1026" s="37"/>
      <c r="M1026" s="187" t="s">
        <v>1</v>
      </c>
      <c r="N1026" s="188" t="s">
        <v>36</v>
      </c>
      <c r="O1026" s="189">
        <v>0</v>
      </c>
      <c r="P1026" s="189">
        <f>O1026*H1026</f>
        <v>0</v>
      </c>
      <c r="Q1026" s="189">
        <v>0</v>
      </c>
      <c r="R1026" s="189">
        <f>Q1026*H1026</f>
        <v>0</v>
      </c>
      <c r="S1026" s="189">
        <v>0</v>
      </c>
      <c r="T1026" s="190">
        <f>S1026*H1026</f>
        <v>0</v>
      </c>
      <c r="U1026" s="32"/>
      <c r="V1026" s="32"/>
      <c r="W1026" s="267"/>
      <c r="X1026" s="267"/>
      <c r="Y1026" s="267"/>
      <c r="Z1026" s="267"/>
      <c r="AA1026" s="267"/>
      <c r="AB1026" s="32"/>
      <c r="AC1026" s="32"/>
      <c r="AD1026" s="32"/>
      <c r="AE1026" s="32"/>
      <c r="AR1026" s="191" t="s">
        <v>181</v>
      </c>
      <c r="AT1026" s="191" t="s">
        <v>142</v>
      </c>
      <c r="AU1026" s="191" t="s">
        <v>81</v>
      </c>
      <c r="AY1026" s="18" t="s">
        <v>141</v>
      </c>
      <c r="BE1026" s="192">
        <f>IF(N1026="základní",J1026,0)</f>
        <v>0</v>
      </c>
      <c r="BF1026" s="192">
        <f>IF(N1026="snížená",J1026,0)</f>
        <v>0</v>
      </c>
      <c r="BG1026" s="192">
        <f>IF(N1026="zákl. přenesená",J1026,0)</f>
        <v>0</v>
      </c>
      <c r="BH1026" s="192">
        <f>IF(N1026="sníž. přenesená",J1026,0)</f>
        <v>0</v>
      </c>
      <c r="BI1026" s="192">
        <f>IF(N1026="nulová",J1026,0)</f>
        <v>0</v>
      </c>
      <c r="BJ1026" s="18" t="s">
        <v>79</v>
      </c>
      <c r="BK1026" s="192">
        <f>ROUND(I1026*H1026,2)</f>
        <v>0</v>
      </c>
      <c r="BL1026" s="18" t="s">
        <v>181</v>
      </c>
      <c r="BM1026" s="191" t="s">
        <v>1510</v>
      </c>
    </row>
    <row r="1027" spans="1:65" s="2" customFormat="1" ht="21.75" customHeight="1">
      <c r="A1027" s="32"/>
      <c r="B1027" s="33"/>
      <c r="C1027" s="181" t="s">
        <v>1511</v>
      </c>
      <c r="D1027" s="181" t="s">
        <v>142</v>
      </c>
      <c r="E1027" s="182" t="s">
        <v>1512</v>
      </c>
      <c r="F1027" s="183" t="s">
        <v>1513</v>
      </c>
      <c r="G1027" s="184" t="s">
        <v>338</v>
      </c>
      <c r="H1027" s="185">
        <v>1.1579999999999999</v>
      </c>
      <c r="I1027" s="257"/>
      <c r="J1027" s="186">
        <f>ROUND(I1027*H1027,2)</f>
        <v>0</v>
      </c>
      <c r="K1027" s="183" t="s">
        <v>239</v>
      </c>
      <c r="L1027" s="37"/>
      <c r="M1027" s="187" t="s">
        <v>1</v>
      </c>
      <c r="N1027" s="188" t="s">
        <v>36</v>
      </c>
      <c r="O1027" s="189">
        <v>4.82</v>
      </c>
      <c r="P1027" s="189">
        <f>O1027*H1027</f>
        <v>5.5815599999999996</v>
      </c>
      <c r="Q1027" s="189">
        <v>0</v>
      </c>
      <c r="R1027" s="189">
        <f>Q1027*H1027</f>
        <v>0</v>
      </c>
      <c r="S1027" s="189">
        <v>0</v>
      </c>
      <c r="T1027" s="190">
        <f>S1027*H1027</f>
        <v>0</v>
      </c>
      <c r="U1027" s="32"/>
      <c r="V1027" s="32"/>
      <c r="W1027" s="267"/>
      <c r="X1027" s="267"/>
      <c r="Y1027" s="267"/>
      <c r="Z1027" s="267"/>
      <c r="AA1027" s="267"/>
      <c r="AB1027" s="32"/>
      <c r="AC1027" s="32"/>
      <c r="AD1027" s="32"/>
      <c r="AE1027" s="32"/>
      <c r="AR1027" s="191" t="s">
        <v>181</v>
      </c>
      <c r="AT1027" s="191" t="s">
        <v>142</v>
      </c>
      <c r="AU1027" s="191" t="s">
        <v>81</v>
      </c>
      <c r="AY1027" s="18" t="s">
        <v>141</v>
      </c>
      <c r="BE1027" s="192">
        <f>IF(N1027="základní",J1027,0)</f>
        <v>0</v>
      </c>
      <c r="BF1027" s="192">
        <f>IF(N1027="snížená",J1027,0)</f>
        <v>0</v>
      </c>
      <c r="BG1027" s="192">
        <f>IF(N1027="zákl. přenesená",J1027,0)</f>
        <v>0</v>
      </c>
      <c r="BH1027" s="192">
        <f>IF(N1027="sníž. přenesená",J1027,0)</f>
        <v>0</v>
      </c>
      <c r="BI1027" s="192">
        <f>IF(N1027="nulová",J1027,0)</f>
        <v>0</v>
      </c>
      <c r="BJ1027" s="18" t="s">
        <v>79</v>
      </c>
      <c r="BK1027" s="192">
        <f>ROUND(I1027*H1027,2)</f>
        <v>0</v>
      </c>
      <c r="BL1027" s="18" t="s">
        <v>181</v>
      </c>
      <c r="BM1027" s="191" t="s">
        <v>1514</v>
      </c>
    </row>
    <row r="1028" spans="1:65" s="12" customFormat="1" ht="22.9" customHeight="1">
      <c r="B1028" s="168"/>
      <c r="C1028" s="169"/>
      <c r="D1028" s="170" t="s">
        <v>70</v>
      </c>
      <c r="E1028" s="213" t="s">
        <v>1515</v>
      </c>
      <c r="F1028" s="213" t="s">
        <v>1516</v>
      </c>
      <c r="G1028" s="169"/>
      <c r="H1028" s="169"/>
      <c r="I1028" s="169"/>
      <c r="J1028" s="214">
        <f>BK1028</f>
        <v>0</v>
      </c>
      <c r="K1028" s="169"/>
      <c r="L1028" s="173"/>
      <c r="M1028" s="174"/>
      <c r="N1028" s="175"/>
      <c r="O1028" s="175"/>
      <c r="P1028" s="176">
        <f>SUM(P1029:P1171)</f>
        <v>235.20206300000001</v>
      </c>
      <c r="Q1028" s="175"/>
      <c r="R1028" s="176">
        <f>SUM(R1029:R1171)</f>
        <v>2.3826992799999993</v>
      </c>
      <c r="S1028" s="175"/>
      <c r="T1028" s="177">
        <f>SUM(T1029:T1171)</f>
        <v>0.41200000000000003</v>
      </c>
      <c r="W1028" s="261"/>
      <c r="X1028" s="261"/>
      <c r="Y1028" s="261"/>
      <c r="Z1028" s="261"/>
      <c r="AA1028" s="261"/>
      <c r="AR1028" s="178" t="s">
        <v>81</v>
      </c>
      <c r="AT1028" s="179" t="s">
        <v>70</v>
      </c>
      <c r="AU1028" s="179" t="s">
        <v>79</v>
      </c>
      <c r="AY1028" s="178" t="s">
        <v>141</v>
      </c>
      <c r="BK1028" s="180">
        <f>SUM(BK1029:BK1171)</f>
        <v>0</v>
      </c>
    </row>
    <row r="1029" spans="1:65" s="2" customFormat="1" ht="16.5" customHeight="1">
      <c r="A1029" s="32"/>
      <c r="B1029" s="33"/>
      <c r="C1029" s="181" t="s">
        <v>1517</v>
      </c>
      <c r="D1029" s="181" t="s">
        <v>142</v>
      </c>
      <c r="E1029" s="182" t="s">
        <v>1518</v>
      </c>
      <c r="F1029" s="183" t="s">
        <v>1519</v>
      </c>
      <c r="G1029" s="184" t="s">
        <v>1</v>
      </c>
      <c r="H1029" s="185">
        <v>0</v>
      </c>
      <c r="I1029" s="186"/>
      <c r="J1029" s="186">
        <f>ROUND(I1029*H1029,2)</f>
        <v>0</v>
      </c>
      <c r="K1029" s="183" t="s">
        <v>1</v>
      </c>
      <c r="L1029" s="37"/>
      <c r="M1029" s="187" t="s">
        <v>1</v>
      </c>
      <c r="N1029" s="188" t="s">
        <v>36</v>
      </c>
      <c r="O1029" s="189">
        <v>0</v>
      </c>
      <c r="P1029" s="189">
        <f>O1029*H1029</f>
        <v>0</v>
      </c>
      <c r="Q1029" s="189">
        <v>0</v>
      </c>
      <c r="R1029" s="189">
        <f>Q1029*H1029</f>
        <v>0</v>
      </c>
      <c r="S1029" s="189">
        <v>0</v>
      </c>
      <c r="T1029" s="190">
        <f>S1029*H1029</f>
        <v>0</v>
      </c>
      <c r="U1029" s="32"/>
      <c r="V1029" s="32"/>
      <c r="W1029" s="267"/>
      <c r="X1029" s="267"/>
      <c r="Y1029" s="267"/>
      <c r="Z1029" s="267"/>
      <c r="AA1029" s="267"/>
      <c r="AB1029" s="32"/>
      <c r="AC1029" s="32"/>
      <c r="AD1029" s="32"/>
      <c r="AE1029" s="32"/>
      <c r="AR1029" s="191" t="s">
        <v>181</v>
      </c>
      <c r="AT1029" s="191" t="s">
        <v>142</v>
      </c>
      <c r="AU1029" s="191" t="s">
        <v>81</v>
      </c>
      <c r="AY1029" s="18" t="s">
        <v>141</v>
      </c>
      <c r="BE1029" s="192">
        <f>IF(N1029="základní",J1029,0)</f>
        <v>0</v>
      </c>
      <c r="BF1029" s="192">
        <f>IF(N1029="snížená",J1029,0)</f>
        <v>0</v>
      </c>
      <c r="BG1029" s="192">
        <f>IF(N1029="zákl. přenesená",J1029,0)</f>
        <v>0</v>
      </c>
      <c r="BH1029" s="192">
        <f>IF(N1029="sníž. přenesená",J1029,0)</f>
        <v>0</v>
      </c>
      <c r="BI1029" s="192">
        <f>IF(N1029="nulová",J1029,0)</f>
        <v>0</v>
      </c>
      <c r="BJ1029" s="18" t="s">
        <v>79</v>
      </c>
      <c r="BK1029" s="192">
        <f>ROUND(I1029*H1029,2)</f>
        <v>0</v>
      </c>
      <c r="BL1029" s="18" t="s">
        <v>181</v>
      </c>
      <c r="BM1029" s="191" t="s">
        <v>1520</v>
      </c>
    </row>
    <row r="1030" spans="1:65" s="13" customFormat="1" ht="22.5">
      <c r="B1030" s="193"/>
      <c r="C1030" s="194"/>
      <c r="D1030" s="195" t="s">
        <v>147</v>
      </c>
      <c r="E1030" s="196" t="s">
        <v>1</v>
      </c>
      <c r="F1030" s="197" t="s">
        <v>1521</v>
      </c>
      <c r="G1030" s="194"/>
      <c r="H1030" s="196" t="s">
        <v>1</v>
      </c>
      <c r="I1030" s="194"/>
      <c r="J1030" s="194"/>
      <c r="K1030" s="194"/>
      <c r="L1030" s="198"/>
      <c r="M1030" s="199"/>
      <c r="N1030" s="200"/>
      <c r="O1030" s="200"/>
      <c r="P1030" s="200"/>
      <c r="Q1030" s="200"/>
      <c r="R1030" s="200"/>
      <c r="S1030" s="200"/>
      <c r="T1030" s="201"/>
      <c r="AT1030" s="202" t="s">
        <v>147</v>
      </c>
      <c r="AU1030" s="202" t="s">
        <v>81</v>
      </c>
      <c r="AV1030" s="13" t="s">
        <v>79</v>
      </c>
      <c r="AW1030" s="13" t="s">
        <v>26</v>
      </c>
      <c r="AX1030" s="13" t="s">
        <v>71</v>
      </c>
      <c r="AY1030" s="202" t="s">
        <v>141</v>
      </c>
    </row>
    <row r="1031" spans="1:65" s="13" customFormat="1" ht="22.5">
      <c r="B1031" s="193"/>
      <c r="C1031" s="194"/>
      <c r="D1031" s="195" t="s">
        <v>147</v>
      </c>
      <c r="E1031" s="196" t="s">
        <v>1</v>
      </c>
      <c r="F1031" s="197" t="s">
        <v>1522</v>
      </c>
      <c r="G1031" s="194"/>
      <c r="H1031" s="196" t="s">
        <v>1</v>
      </c>
      <c r="I1031" s="194"/>
      <c r="J1031" s="194"/>
      <c r="K1031" s="194"/>
      <c r="L1031" s="198"/>
      <c r="M1031" s="199"/>
      <c r="N1031" s="200"/>
      <c r="O1031" s="200"/>
      <c r="P1031" s="200"/>
      <c r="Q1031" s="200"/>
      <c r="R1031" s="200"/>
      <c r="S1031" s="200"/>
      <c r="T1031" s="201"/>
      <c r="AT1031" s="202" t="s">
        <v>147</v>
      </c>
      <c r="AU1031" s="202" t="s">
        <v>81</v>
      </c>
      <c r="AV1031" s="13" t="s">
        <v>79</v>
      </c>
      <c r="AW1031" s="13" t="s">
        <v>26</v>
      </c>
      <c r="AX1031" s="13" t="s">
        <v>71</v>
      </c>
      <c r="AY1031" s="202" t="s">
        <v>141</v>
      </c>
    </row>
    <row r="1032" spans="1:65" s="13" customFormat="1" ht="22.5">
      <c r="B1032" s="193"/>
      <c r="C1032" s="194"/>
      <c r="D1032" s="195" t="s">
        <v>147</v>
      </c>
      <c r="E1032" s="196" t="s">
        <v>1</v>
      </c>
      <c r="F1032" s="197" t="s">
        <v>1523</v>
      </c>
      <c r="G1032" s="194"/>
      <c r="H1032" s="196" t="s">
        <v>1</v>
      </c>
      <c r="I1032" s="194"/>
      <c r="J1032" s="194"/>
      <c r="K1032" s="194"/>
      <c r="L1032" s="198"/>
      <c r="M1032" s="199"/>
      <c r="N1032" s="200"/>
      <c r="O1032" s="200"/>
      <c r="P1032" s="200"/>
      <c r="Q1032" s="200"/>
      <c r="R1032" s="200"/>
      <c r="S1032" s="200"/>
      <c r="T1032" s="201"/>
      <c r="AT1032" s="202" t="s">
        <v>147</v>
      </c>
      <c r="AU1032" s="202" t="s">
        <v>81</v>
      </c>
      <c r="AV1032" s="13" t="s">
        <v>79</v>
      </c>
      <c r="AW1032" s="13" t="s">
        <v>26</v>
      </c>
      <c r="AX1032" s="13" t="s">
        <v>71</v>
      </c>
      <c r="AY1032" s="202" t="s">
        <v>141</v>
      </c>
    </row>
    <row r="1033" spans="1:65" s="13" customFormat="1">
      <c r="B1033" s="193"/>
      <c r="C1033" s="194"/>
      <c r="D1033" s="195" t="s">
        <v>147</v>
      </c>
      <c r="E1033" s="196" t="s">
        <v>1</v>
      </c>
      <c r="F1033" s="197" t="s">
        <v>1524</v>
      </c>
      <c r="G1033" s="194"/>
      <c r="H1033" s="196" t="s">
        <v>1</v>
      </c>
      <c r="I1033" s="194"/>
      <c r="J1033" s="194"/>
      <c r="K1033" s="194"/>
      <c r="L1033" s="198"/>
      <c r="M1033" s="199"/>
      <c r="N1033" s="200"/>
      <c r="O1033" s="200"/>
      <c r="P1033" s="200"/>
      <c r="Q1033" s="200"/>
      <c r="R1033" s="200"/>
      <c r="S1033" s="200"/>
      <c r="T1033" s="201"/>
      <c r="AT1033" s="202" t="s">
        <v>147</v>
      </c>
      <c r="AU1033" s="202" t="s">
        <v>81</v>
      </c>
      <c r="AV1033" s="13" t="s">
        <v>79</v>
      </c>
      <c r="AW1033" s="13" t="s">
        <v>26</v>
      </c>
      <c r="AX1033" s="13" t="s">
        <v>71</v>
      </c>
      <c r="AY1033" s="202" t="s">
        <v>141</v>
      </c>
    </row>
    <row r="1034" spans="1:65" s="13" customFormat="1">
      <c r="B1034" s="193"/>
      <c r="C1034" s="194"/>
      <c r="D1034" s="195" t="s">
        <v>147</v>
      </c>
      <c r="E1034" s="196" t="s">
        <v>1</v>
      </c>
      <c r="F1034" s="197" t="s">
        <v>1525</v>
      </c>
      <c r="G1034" s="194"/>
      <c r="H1034" s="196" t="s">
        <v>1</v>
      </c>
      <c r="I1034" s="194"/>
      <c r="J1034" s="194"/>
      <c r="K1034" s="194"/>
      <c r="L1034" s="198"/>
      <c r="M1034" s="199"/>
      <c r="N1034" s="200"/>
      <c r="O1034" s="200"/>
      <c r="P1034" s="200"/>
      <c r="Q1034" s="200"/>
      <c r="R1034" s="200"/>
      <c r="S1034" s="200"/>
      <c r="T1034" s="201"/>
      <c r="AT1034" s="202" t="s">
        <v>147</v>
      </c>
      <c r="AU1034" s="202" t="s">
        <v>81</v>
      </c>
      <c r="AV1034" s="13" t="s">
        <v>79</v>
      </c>
      <c r="AW1034" s="13" t="s">
        <v>26</v>
      </c>
      <c r="AX1034" s="13" t="s">
        <v>71</v>
      </c>
      <c r="AY1034" s="202" t="s">
        <v>141</v>
      </c>
    </row>
    <row r="1035" spans="1:65" s="13" customFormat="1" ht="33.75">
      <c r="B1035" s="193"/>
      <c r="C1035" s="194"/>
      <c r="D1035" s="195" t="s">
        <v>147</v>
      </c>
      <c r="E1035" s="196" t="s">
        <v>1</v>
      </c>
      <c r="F1035" s="197" t="s">
        <v>1526</v>
      </c>
      <c r="G1035" s="194"/>
      <c r="H1035" s="196" t="s">
        <v>1</v>
      </c>
      <c r="I1035" s="194"/>
      <c r="J1035" s="194"/>
      <c r="K1035" s="194"/>
      <c r="L1035" s="198"/>
      <c r="M1035" s="199"/>
      <c r="N1035" s="200"/>
      <c r="O1035" s="200"/>
      <c r="P1035" s="200"/>
      <c r="Q1035" s="200"/>
      <c r="R1035" s="200"/>
      <c r="S1035" s="200"/>
      <c r="T1035" s="201"/>
      <c r="AT1035" s="202" t="s">
        <v>147</v>
      </c>
      <c r="AU1035" s="202" t="s">
        <v>81</v>
      </c>
      <c r="AV1035" s="13" t="s">
        <v>79</v>
      </c>
      <c r="AW1035" s="13" t="s">
        <v>26</v>
      </c>
      <c r="AX1035" s="13" t="s">
        <v>71</v>
      </c>
      <c r="AY1035" s="202" t="s">
        <v>141</v>
      </c>
    </row>
    <row r="1036" spans="1:65" s="13" customFormat="1" ht="33.75">
      <c r="B1036" s="193"/>
      <c r="C1036" s="194"/>
      <c r="D1036" s="195" t="s">
        <v>147</v>
      </c>
      <c r="E1036" s="196" t="s">
        <v>1</v>
      </c>
      <c r="F1036" s="197" t="s">
        <v>1527</v>
      </c>
      <c r="G1036" s="194"/>
      <c r="H1036" s="196" t="s">
        <v>1</v>
      </c>
      <c r="I1036" s="194"/>
      <c r="J1036" s="194"/>
      <c r="K1036" s="194"/>
      <c r="L1036" s="198"/>
      <c r="M1036" s="199"/>
      <c r="N1036" s="200"/>
      <c r="O1036" s="200"/>
      <c r="P1036" s="200"/>
      <c r="Q1036" s="200"/>
      <c r="R1036" s="200"/>
      <c r="S1036" s="200"/>
      <c r="T1036" s="201"/>
      <c r="AT1036" s="202" t="s">
        <v>147</v>
      </c>
      <c r="AU1036" s="202" t="s">
        <v>81</v>
      </c>
      <c r="AV1036" s="13" t="s">
        <v>79</v>
      </c>
      <c r="AW1036" s="13" t="s">
        <v>26</v>
      </c>
      <c r="AX1036" s="13" t="s">
        <v>71</v>
      </c>
      <c r="AY1036" s="202" t="s">
        <v>141</v>
      </c>
    </row>
    <row r="1037" spans="1:65" s="13" customFormat="1" ht="22.5">
      <c r="B1037" s="193"/>
      <c r="C1037" s="194"/>
      <c r="D1037" s="195" t="s">
        <v>147</v>
      </c>
      <c r="E1037" s="196" t="s">
        <v>1</v>
      </c>
      <c r="F1037" s="197" t="s">
        <v>1528</v>
      </c>
      <c r="G1037" s="194"/>
      <c r="H1037" s="196" t="s">
        <v>1</v>
      </c>
      <c r="I1037" s="194"/>
      <c r="J1037" s="194"/>
      <c r="K1037" s="194"/>
      <c r="L1037" s="198"/>
      <c r="M1037" s="199"/>
      <c r="N1037" s="200"/>
      <c r="O1037" s="200"/>
      <c r="P1037" s="200"/>
      <c r="Q1037" s="200"/>
      <c r="R1037" s="200"/>
      <c r="S1037" s="200"/>
      <c r="T1037" s="201"/>
      <c r="AT1037" s="202" t="s">
        <v>147</v>
      </c>
      <c r="AU1037" s="202" t="s">
        <v>81</v>
      </c>
      <c r="AV1037" s="13" t="s">
        <v>79</v>
      </c>
      <c r="AW1037" s="13" t="s">
        <v>26</v>
      </c>
      <c r="AX1037" s="13" t="s">
        <v>71</v>
      </c>
      <c r="AY1037" s="202" t="s">
        <v>141</v>
      </c>
    </row>
    <row r="1038" spans="1:65" s="13" customFormat="1">
      <c r="B1038" s="193"/>
      <c r="C1038" s="194"/>
      <c r="D1038" s="195" t="s">
        <v>147</v>
      </c>
      <c r="E1038" s="196" t="s">
        <v>1</v>
      </c>
      <c r="F1038" s="197" t="s">
        <v>1529</v>
      </c>
      <c r="G1038" s="194"/>
      <c r="H1038" s="196" t="s">
        <v>1</v>
      </c>
      <c r="I1038" s="194"/>
      <c r="J1038" s="194"/>
      <c r="K1038" s="194"/>
      <c r="L1038" s="198"/>
      <c r="M1038" s="199"/>
      <c r="N1038" s="200"/>
      <c r="O1038" s="200"/>
      <c r="P1038" s="200"/>
      <c r="Q1038" s="200"/>
      <c r="R1038" s="200"/>
      <c r="S1038" s="200"/>
      <c r="T1038" s="201"/>
      <c r="AT1038" s="202" t="s">
        <v>147</v>
      </c>
      <c r="AU1038" s="202" t="s">
        <v>81</v>
      </c>
      <c r="AV1038" s="13" t="s">
        <v>79</v>
      </c>
      <c r="AW1038" s="13" t="s">
        <v>26</v>
      </c>
      <c r="AX1038" s="13" t="s">
        <v>71</v>
      </c>
      <c r="AY1038" s="202" t="s">
        <v>141</v>
      </c>
    </row>
    <row r="1039" spans="1:65" s="13" customFormat="1" ht="22.5">
      <c r="B1039" s="193"/>
      <c r="C1039" s="194"/>
      <c r="D1039" s="195" t="s">
        <v>147</v>
      </c>
      <c r="E1039" s="196" t="s">
        <v>1</v>
      </c>
      <c r="F1039" s="197" t="s">
        <v>1530</v>
      </c>
      <c r="G1039" s="194"/>
      <c r="H1039" s="196" t="s">
        <v>1</v>
      </c>
      <c r="I1039" s="194"/>
      <c r="J1039" s="194"/>
      <c r="K1039" s="194"/>
      <c r="L1039" s="198"/>
      <c r="M1039" s="199"/>
      <c r="N1039" s="200"/>
      <c r="O1039" s="200"/>
      <c r="P1039" s="200"/>
      <c r="Q1039" s="200"/>
      <c r="R1039" s="200"/>
      <c r="S1039" s="200"/>
      <c r="T1039" s="201"/>
      <c r="AT1039" s="202" t="s">
        <v>147</v>
      </c>
      <c r="AU1039" s="202" t="s">
        <v>81</v>
      </c>
      <c r="AV1039" s="13" t="s">
        <v>79</v>
      </c>
      <c r="AW1039" s="13" t="s">
        <v>26</v>
      </c>
      <c r="AX1039" s="13" t="s">
        <v>71</v>
      </c>
      <c r="AY1039" s="202" t="s">
        <v>141</v>
      </c>
    </row>
    <row r="1040" spans="1:65" s="13" customFormat="1" ht="33.75">
      <c r="B1040" s="193"/>
      <c r="C1040" s="194"/>
      <c r="D1040" s="195" t="s">
        <v>147</v>
      </c>
      <c r="E1040" s="196" t="s">
        <v>1</v>
      </c>
      <c r="F1040" s="197" t="s">
        <v>1531</v>
      </c>
      <c r="G1040" s="194"/>
      <c r="H1040" s="196" t="s">
        <v>1</v>
      </c>
      <c r="I1040" s="194"/>
      <c r="J1040" s="194"/>
      <c r="K1040" s="194"/>
      <c r="L1040" s="198"/>
      <c r="M1040" s="199"/>
      <c r="N1040" s="200"/>
      <c r="O1040" s="200"/>
      <c r="P1040" s="200"/>
      <c r="Q1040" s="200"/>
      <c r="R1040" s="200"/>
      <c r="S1040" s="200"/>
      <c r="T1040" s="201"/>
      <c r="AT1040" s="202" t="s">
        <v>147</v>
      </c>
      <c r="AU1040" s="202" t="s">
        <v>81</v>
      </c>
      <c r="AV1040" s="13" t="s">
        <v>79</v>
      </c>
      <c r="AW1040" s="13" t="s">
        <v>26</v>
      </c>
      <c r="AX1040" s="13" t="s">
        <v>71</v>
      </c>
      <c r="AY1040" s="202" t="s">
        <v>141</v>
      </c>
    </row>
    <row r="1041" spans="1:65" s="13" customFormat="1">
      <c r="B1041" s="193"/>
      <c r="C1041" s="194"/>
      <c r="D1041" s="195" t="s">
        <v>147</v>
      </c>
      <c r="E1041" s="196" t="s">
        <v>1</v>
      </c>
      <c r="F1041" s="197" t="s">
        <v>1532</v>
      </c>
      <c r="G1041" s="194"/>
      <c r="H1041" s="196" t="s">
        <v>1</v>
      </c>
      <c r="I1041" s="194"/>
      <c r="J1041" s="194"/>
      <c r="K1041" s="194"/>
      <c r="L1041" s="198"/>
      <c r="M1041" s="199"/>
      <c r="N1041" s="200"/>
      <c r="O1041" s="200"/>
      <c r="P1041" s="200"/>
      <c r="Q1041" s="200"/>
      <c r="R1041" s="200"/>
      <c r="S1041" s="200"/>
      <c r="T1041" s="201"/>
      <c r="AT1041" s="202" t="s">
        <v>147</v>
      </c>
      <c r="AU1041" s="202" t="s">
        <v>81</v>
      </c>
      <c r="AV1041" s="13" t="s">
        <v>79</v>
      </c>
      <c r="AW1041" s="13" t="s">
        <v>26</v>
      </c>
      <c r="AX1041" s="13" t="s">
        <v>71</v>
      </c>
      <c r="AY1041" s="202" t="s">
        <v>141</v>
      </c>
    </row>
    <row r="1042" spans="1:65" s="14" customFormat="1">
      <c r="B1042" s="203"/>
      <c r="C1042" s="204"/>
      <c r="D1042" s="195" t="s">
        <v>147</v>
      </c>
      <c r="E1042" s="205" t="s">
        <v>1</v>
      </c>
      <c r="F1042" s="206" t="s">
        <v>71</v>
      </c>
      <c r="G1042" s="204"/>
      <c r="H1042" s="207">
        <v>0</v>
      </c>
      <c r="I1042" s="204"/>
      <c r="J1042" s="204"/>
      <c r="K1042" s="204"/>
      <c r="L1042" s="208"/>
      <c r="M1042" s="209"/>
      <c r="N1042" s="210"/>
      <c r="O1042" s="210"/>
      <c r="P1042" s="210"/>
      <c r="Q1042" s="210"/>
      <c r="R1042" s="210"/>
      <c r="S1042" s="210"/>
      <c r="T1042" s="211"/>
      <c r="AT1042" s="212" t="s">
        <v>147</v>
      </c>
      <c r="AU1042" s="212" t="s">
        <v>81</v>
      </c>
      <c r="AV1042" s="14" t="s">
        <v>81</v>
      </c>
      <c r="AW1042" s="14" t="s">
        <v>26</v>
      </c>
      <c r="AX1042" s="14" t="s">
        <v>79</v>
      </c>
      <c r="AY1042" s="212" t="s">
        <v>141</v>
      </c>
    </row>
    <row r="1043" spans="1:65" s="2" customFormat="1" ht="21.75" customHeight="1">
      <c r="A1043" s="32"/>
      <c r="B1043" s="33"/>
      <c r="C1043" s="181" t="s">
        <v>1533</v>
      </c>
      <c r="D1043" s="181" t="s">
        <v>142</v>
      </c>
      <c r="E1043" s="182" t="s">
        <v>1534</v>
      </c>
      <c r="F1043" s="183" t="s">
        <v>1535</v>
      </c>
      <c r="G1043" s="184" t="s">
        <v>249</v>
      </c>
      <c r="H1043" s="185">
        <v>3.96</v>
      </c>
      <c r="I1043" s="257"/>
      <c r="J1043" s="186">
        <f>ROUND(I1043*H1043,2)</f>
        <v>0</v>
      </c>
      <c r="K1043" s="183" t="s">
        <v>239</v>
      </c>
      <c r="L1043" s="37"/>
      <c r="M1043" s="187" t="s">
        <v>1</v>
      </c>
      <c r="N1043" s="188" t="s">
        <v>36</v>
      </c>
      <c r="O1043" s="189">
        <v>1.591</v>
      </c>
      <c r="P1043" s="189">
        <f>O1043*H1043</f>
        <v>6.3003599999999995</v>
      </c>
      <c r="Q1043" s="189">
        <v>2.7E-4</v>
      </c>
      <c r="R1043" s="189">
        <f>Q1043*H1043</f>
        <v>1.0692E-3</v>
      </c>
      <c r="S1043" s="189">
        <v>0</v>
      </c>
      <c r="T1043" s="190">
        <f>S1043*H1043</f>
        <v>0</v>
      </c>
      <c r="U1043" s="32"/>
      <c r="V1043" s="32"/>
      <c r="W1043" s="32"/>
      <c r="X1043" s="32"/>
      <c r="Y1043" s="32"/>
      <c r="Z1043" s="32"/>
      <c r="AA1043" s="32"/>
      <c r="AB1043" s="32"/>
      <c r="AC1043" s="32"/>
      <c r="AD1043" s="32"/>
      <c r="AE1043" s="32"/>
      <c r="AR1043" s="191" t="s">
        <v>181</v>
      </c>
      <c r="AT1043" s="191" t="s">
        <v>142</v>
      </c>
      <c r="AU1043" s="191" t="s">
        <v>81</v>
      </c>
      <c r="AY1043" s="18" t="s">
        <v>141</v>
      </c>
      <c r="BE1043" s="192">
        <f>IF(N1043="základní",J1043,0)</f>
        <v>0</v>
      </c>
      <c r="BF1043" s="192">
        <f>IF(N1043="snížená",J1043,0)</f>
        <v>0</v>
      </c>
      <c r="BG1043" s="192">
        <f>IF(N1043="zákl. přenesená",J1043,0)</f>
        <v>0</v>
      </c>
      <c r="BH1043" s="192">
        <f>IF(N1043="sníž. přenesená",J1043,0)</f>
        <v>0</v>
      </c>
      <c r="BI1043" s="192">
        <f>IF(N1043="nulová",J1043,0)</f>
        <v>0</v>
      </c>
      <c r="BJ1043" s="18" t="s">
        <v>79</v>
      </c>
      <c r="BK1043" s="192">
        <f>ROUND(I1043*H1043,2)</f>
        <v>0</v>
      </c>
      <c r="BL1043" s="18" t="s">
        <v>181</v>
      </c>
      <c r="BM1043" s="191" t="s">
        <v>1536</v>
      </c>
    </row>
    <row r="1044" spans="1:65" s="13" customFormat="1">
      <c r="B1044" s="193"/>
      <c r="C1044" s="194"/>
      <c r="D1044" s="195" t="s">
        <v>147</v>
      </c>
      <c r="E1044" s="196" t="s">
        <v>1</v>
      </c>
      <c r="F1044" s="197" t="s">
        <v>1537</v>
      </c>
      <c r="G1044" s="194"/>
      <c r="H1044" s="196" t="s">
        <v>1</v>
      </c>
      <c r="I1044" s="194"/>
      <c r="J1044" s="194"/>
      <c r="K1044" s="194"/>
      <c r="L1044" s="198"/>
      <c r="M1044" s="199"/>
      <c r="N1044" s="200"/>
      <c r="O1044" s="200"/>
      <c r="P1044" s="200"/>
      <c r="Q1044" s="200"/>
      <c r="R1044" s="200"/>
      <c r="S1044" s="200"/>
      <c r="T1044" s="201"/>
      <c r="AT1044" s="202" t="s">
        <v>147</v>
      </c>
      <c r="AU1044" s="202" t="s">
        <v>81</v>
      </c>
      <c r="AV1044" s="13" t="s">
        <v>79</v>
      </c>
      <c r="AW1044" s="13" t="s">
        <v>26</v>
      </c>
      <c r="AX1044" s="13" t="s">
        <v>71</v>
      </c>
      <c r="AY1044" s="202" t="s">
        <v>141</v>
      </c>
    </row>
    <row r="1045" spans="1:65" s="14" customFormat="1">
      <c r="B1045" s="203"/>
      <c r="C1045" s="204"/>
      <c r="D1045" s="195" t="s">
        <v>147</v>
      </c>
      <c r="E1045" s="205" t="s">
        <v>1</v>
      </c>
      <c r="F1045" s="206" t="s">
        <v>1538</v>
      </c>
      <c r="G1045" s="204"/>
      <c r="H1045" s="207">
        <v>3.96</v>
      </c>
      <c r="I1045" s="204"/>
      <c r="J1045" s="204"/>
      <c r="K1045" s="204"/>
      <c r="L1045" s="208"/>
      <c r="M1045" s="209"/>
      <c r="N1045" s="210"/>
      <c r="O1045" s="210"/>
      <c r="P1045" s="210"/>
      <c r="Q1045" s="210"/>
      <c r="R1045" s="210"/>
      <c r="S1045" s="210"/>
      <c r="T1045" s="211"/>
      <c r="AT1045" s="212" t="s">
        <v>147</v>
      </c>
      <c r="AU1045" s="212" t="s">
        <v>81</v>
      </c>
      <c r="AV1045" s="14" t="s">
        <v>81</v>
      </c>
      <c r="AW1045" s="14" t="s">
        <v>26</v>
      </c>
      <c r="AX1045" s="14" t="s">
        <v>79</v>
      </c>
      <c r="AY1045" s="212" t="s">
        <v>141</v>
      </c>
    </row>
    <row r="1046" spans="1:65" s="2" customFormat="1" ht="21.75" customHeight="1">
      <c r="A1046" s="32"/>
      <c r="B1046" s="33"/>
      <c r="C1046" s="229" t="s">
        <v>1539</v>
      </c>
      <c r="D1046" s="229" t="s">
        <v>272</v>
      </c>
      <c r="E1046" s="230" t="s">
        <v>1540</v>
      </c>
      <c r="F1046" s="231" t="s">
        <v>1541</v>
      </c>
      <c r="G1046" s="232" t="s">
        <v>249</v>
      </c>
      <c r="H1046" s="233">
        <v>3.96</v>
      </c>
      <c r="I1046" s="262"/>
      <c r="J1046" s="234">
        <f>ROUND(I1046*H1046,2)</f>
        <v>0</v>
      </c>
      <c r="K1046" s="231" t="s">
        <v>239</v>
      </c>
      <c r="L1046" s="235"/>
      <c r="M1046" s="236" t="s">
        <v>1</v>
      </c>
      <c r="N1046" s="237" t="s">
        <v>36</v>
      </c>
      <c r="O1046" s="189">
        <v>0</v>
      </c>
      <c r="P1046" s="189">
        <f>O1046*H1046</f>
        <v>0</v>
      </c>
      <c r="Q1046" s="189">
        <v>3.6810000000000002E-2</v>
      </c>
      <c r="R1046" s="189">
        <f>Q1046*H1046</f>
        <v>0.1457676</v>
      </c>
      <c r="S1046" s="189">
        <v>0</v>
      </c>
      <c r="T1046" s="190">
        <f>S1046*H1046</f>
        <v>0</v>
      </c>
      <c r="U1046" s="32"/>
      <c r="V1046" s="32"/>
      <c r="W1046" s="32"/>
      <c r="X1046" s="32"/>
      <c r="Y1046" s="32"/>
      <c r="Z1046" s="32"/>
      <c r="AA1046" s="32"/>
      <c r="AB1046" s="32"/>
      <c r="AC1046" s="32"/>
      <c r="AD1046" s="32"/>
      <c r="AE1046" s="32"/>
      <c r="AR1046" s="191" t="s">
        <v>454</v>
      </c>
      <c r="AT1046" s="191" t="s">
        <v>272</v>
      </c>
      <c r="AU1046" s="191" t="s">
        <v>81</v>
      </c>
      <c r="AY1046" s="18" t="s">
        <v>141</v>
      </c>
      <c r="BE1046" s="192">
        <f>IF(N1046="základní",J1046,0)</f>
        <v>0</v>
      </c>
      <c r="BF1046" s="192">
        <f>IF(N1046="snížená",J1046,0)</f>
        <v>0</v>
      </c>
      <c r="BG1046" s="192">
        <f>IF(N1046="zákl. přenesená",J1046,0)</f>
        <v>0</v>
      </c>
      <c r="BH1046" s="192">
        <f>IF(N1046="sníž. přenesená",J1046,0)</f>
        <v>0</v>
      </c>
      <c r="BI1046" s="192">
        <f>IF(N1046="nulová",J1046,0)</f>
        <v>0</v>
      </c>
      <c r="BJ1046" s="18" t="s">
        <v>79</v>
      </c>
      <c r="BK1046" s="192">
        <f>ROUND(I1046*H1046,2)</f>
        <v>0</v>
      </c>
      <c r="BL1046" s="18" t="s">
        <v>181</v>
      </c>
      <c r="BM1046" s="191" t="s">
        <v>1542</v>
      </c>
    </row>
    <row r="1047" spans="1:65" s="13" customFormat="1" ht="22.5">
      <c r="B1047" s="193"/>
      <c r="C1047" s="194"/>
      <c r="D1047" s="195" t="s">
        <v>147</v>
      </c>
      <c r="E1047" s="196" t="s">
        <v>1</v>
      </c>
      <c r="F1047" s="197" t="s">
        <v>1543</v>
      </c>
      <c r="G1047" s="194"/>
      <c r="H1047" s="196" t="s">
        <v>1</v>
      </c>
      <c r="I1047" s="194"/>
      <c r="J1047" s="194"/>
      <c r="K1047" s="194"/>
      <c r="L1047" s="198"/>
      <c r="M1047" s="199"/>
      <c r="N1047" s="200"/>
      <c r="O1047" s="200"/>
      <c r="P1047" s="200"/>
      <c r="Q1047" s="200"/>
      <c r="R1047" s="200"/>
      <c r="S1047" s="200"/>
      <c r="T1047" s="201"/>
      <c r="AT1047" s="202" t="s">
        <v>147</v>
      </c>
      <c r="AU1047" s="202" t="s">
        <v>81</v>
      </c>
      <c r="AV1047" s="13" t="s">
        <v>79</v>
      </c>
      <c r="AW1047" s="13" t="s">
        <v>26</v>
      </c>
      <c r="AX1047" s="13" t="s">
        <v>71</v>
      </c>
      <c r="AY1047" s="202" t="s">
        <v>141</v>
      </c>
    </row>
    <row r="1048" spans="1:65" s="13" customFormat="1">
      <c r="B1048" s="193"/>
      <c r="C1048" s="194"/>
      <c r="D1048" s="195" t="s">
        <v>147</v>
      </c>
      <c r="E1048" s="196" t="s">
        <v>1</v>
      </c>
      <c r="F1048" s="197" t="s">
        <v>1537</v>
      </c>
      <c r="G1048" s="194"/>
      <c r="H1048" s="196" t="s">
        <v>1</v>
      </c>
      <c r="I1048" s="194"/>
      <c r="J1048" s="194"/>
      <c r="K1048" s="194"/>
      <c r="L1048" s="198"/>
      <c r="M1048" s="199"/>
      <c r="N1048" s="200"/>
      <c r="O1048" s="200"/>
      <c r="P1048" s="200"/>
      <c r="Q1048" s="200"/>
      <c r="R1048" s="200"/>
      <c r="S1048" s="200"/>
      <c r="T1048" s="201"/>
      <c r="AT1048" s="202" t="s">
        <v>147</v>
      </c>
      <c r="AU1048" s="202" t="s">
        <v>81</v>
      </c>
      <c r="AV1048" s="13" t="s">
        <v>79</v>
      </c>
      <c r="AW1048" s="13" t="s">
        <v>26</v>
      </c>
      <c r="AX1048" s="13" t="s">
        <v>71</v>
      </c>
      <c r="AY1048" s="202" t="s">
        <v>141</v>
      </c>
    </row>
    <row r="1049" spans="1:65" s="14" customFormat="1">
      <c r="B1049" s="203"/>
      <c r="C1049" s="204"/>
      <c r="D1049" s="195" t="s">
        <v>147</v>
      </c>
      <c r="E1049" s="205" t="s">
        <v>1</v>
      </c>
      <c r="F1049" s="206" t="s">
        <v>1538</v>
      </c>
      <c r="G1049" s="204"/>
      <c r="H1049" s="207">
        <v>3.96</v>
      </c>
      <c r="I1049" s="204"/>
      <c r="J1049" s="204"/>
      <c r="K1049" s="204"/>
      <c r="L1049" s="208"/>
      <c r="M1049" s="209"/>
      <c r="N1049" s="210"/>
      <c r="O1049" s="210"/>
      <c r="P1049" s="210"/>
      <c r="Q1049" s="210"/>
      <c r="R1049" s="210"/>
      <c r="S1049" s="210"/>
      <c r="T1049" s="211"/>
      <c r="AT1049" s="212" t="s">
        <v>147</v>
      </c>
      <c r="AU1049" s="212" t="s">
        <v>81</v>
      </c>
      <c r="AV1049" s="14" t="s">
        <v>81</v>
      </c>
      <c r="AW1049" s="14" t="s">
        <v>26</v>
      </c>
      <c r="AX1049" s="14" t="s">
        <v>79</v>
      </c>
      <c r="AY1049" s="212" t="s">
        <v>141</v>
      </c>
    </row>
    <row r="1050" spans="1:65" s="2" customFormat="1" ht="21.75" customHeight="1">
      <c r="A1050" s="32"/>
      <c r="B1050" s="33"/>
      <c r="C1050" s="181" t="s">
        <v>1544</v>
      </c>
      <c r="D1050" s="181" t="s">
        <v>142</v>
      </c>
      <c r="E1050" s="182" t="s">
        <v>1545</v>
      </c>
      <c r="F1050" s="183" t="s">
        <v>1546</v>
      </c>
      <c r="G1050" s="184" t="s">
        <v>249</v>
      </c>
      <c r="H1050" s="185">
        <v>28.271000000000001</v>
      </c>
      <c r="I1050" s="257"/>
      <c r="J1050" s="186">
        <f>ROUND(I1050*H1050,2)</f>
        <v>0</v>
      </c>
      <c r="K1050" s="183" t="s">
        <v>239</v>
      </c>
      <c r="L1050" s="37"/>
      <c r="M1050" s="187" t="s">
        <v>1</v>
      </c>
      <c r="N1050" s="188" t="s">
        <v>36</v>
      </c>
      <c r="O1050" s="189">
        <v>1.613</v>
      </c>
      <c r="P1050" s="189">
        <f>O1050*H1050</f>
        <v>45.601123000000001</v>
      </c>
      <c r="Q1050" s="189">
        <v>2.7E-4</v>
      </c>
      <c r="R1050" s="189">
        <f>Q1050*H1050</f>
        <v>7.6331699999999999E-3</v>
      </c>
      <c r="S1050" s="189">
        <v>0</v>
      </c>
      <c r="T1050" s="190">
        <f>S1050*H1050</f>
        <v>0</v>
      </c>
      <c r="U1050" s="32"/>
      <c r="V1050" s="32"/>
      <c r="W1050" s="32"/>
      <c r="X1050" s="32"/>
      <c r="Y1050" s="32"/>
      <c r="Z1050" s="32"/>
      <c r="AA1050" s="32"/>
      <c r="AB1050" s="32"/>
      <c r="AC1050" s="32"/>
      <c r="AD1050" s="32"/>
      <c r="AE1050" s="32"/>
      <c r="AR1050" s="191" t="s">
        <v>181</v>
      </c>
      <c r="AT1050" s="191" t="s">
        <v>142</v>
      </c>
      <c r="AU1050" s="191" t="s">
        <v>81</v>
      </c>
      <c r="AY1050" s="18" t="s">
        <v>141</v>
      </c>
      <c r="BE1050" s="192">
        <f>IF(N1050="základní",J1050,0)</f>
        <v>0</v>
      </c>
      <c r="BF1050" s="192">
        <f>IF(N1050="snížená",J1050,0)</f>
        <v>0</v>
      </c>
      <c r="BG1050" s="192">
        <f>IF(N1050="zákl. přenesená",J1050,0)</f>
        <v>0</v>
      </c>
      <c r="BH1050" s="192">
        <f>IF(N1050="sníž. přenesená",J1050,0)</f>
        <v>0</v>
      </c>
      <c r="BI1050" s="192">
        <f>IF(N1050="nulová",J1050,0)</f>
        <v>0</v>
      </c>
      <c r="BJ1050" s="18" t="s">
        <v>79</v>
      </c>
      <c r="BK1050" s="192">
        <f>ROUND(I1050*H1050,2)</f>
        <v>0</v>
      </c>
      <c r="BL1050" s="18" t="s">
        <v>181</v>
      </c>
      <c r="BM1050" s="191" t="s">
        <v>1547</v>
      </c>
    </row>
    <row r="1051" spans="1:65" s="13" customFormat="1">
      <c r="B1051" s="193"/>
      <c r="C1051" s="194"/>
      <c r="D1051" s="195" t="s">
        <v>147</v>
      </c>
      <c r="E1051" s="196" t="s">
        <v>1</v>
      </c>
      <c r="F1051" s="197" t="s">
        <v>1548</v>
      </c>
      <c r="G1051" s="194"/>
      <c r="H1051" s="196" t="s">
        <v>1</v>
      </c>
      <c r="I1051" s="194"/>
      <c r="J1051" s="194"/>
      <c r="K1051" s="194"/>
      <c r="L1051" s="198"/>
      <c r="M1051" s="199"/>
      <c r="N1051" s="200"/>
      <c r="O1051" s="200"/>
      <c r="P1051" s="200"/>
      <c r="Q1051" s="200"/>
      <c r="R1051" s="200"/>
      <c r="S1051" s="200"/>
      <c r="T1051" s="201"/>
      <c r="AT1051" s="202" t="s">
        <v>147</v>
      </c>
      <c r="AU1051" s="202" t="s">
        <v>81</v>
      </c>
      <c r="AV1051" s="13" t="s">
        <v>79</v>
      </c>
      <c r="AW1051" s="13" t="s">
        <v>26</v>
      </c>
      <c r="AX1051" s="13" t="s">
        <v>71</v>
      </c>
      <c r="AY1051" s="202" t="s">
        <v>141</v>
      </c>
    </row>
    <row r="1052" spans="1:65" s="14" customFormat="1">
      <c r="B1052" s="203"/>
      <c r="C1052" s="204"/>
      <c r="D1052" s="195" t="s">
        <v>147</v>
      </c>
      <c r="E1052" s="205" t="s">
        <v>1</v>
      </c>
      <c r="F1052" s="206" t="s">
        <v>1549</v>
      </c>
      <c r="G1052" s="204"/>
      <c r="H1052" s="207">
        <v>17.850000000000001</v>
      </c>
      <c r="I1052" s="204"/>
      <c r="J1052" s="204"/>
      <c r="K1052" s="204"/>
      <c r="L1052" s="208"/>
      <c r="M1052" s="209"/>
      <c r="N1052" s="210"/>
      <c r="O1052" s="210"/>
      <c r="P1052" s="210"/>
      <c r="Q1052" s="210"/>
      <c r="R1052" s="210"/>
      <c r="S1052" s="210"/>
      <c r="T1052" s="211"/>
      <c r="AT1052" s="212" t="s">
        <v>147</v>
      </c>
      <c r="AU1052" s="212" t="s">
        <v>81</v>
      </c>
      <c r="AV1052" s="14" t="s">
        <v>81</v>
      </c>
      <c r="AW1052" s="14" t="s">
        <v>26</v>
      </c>
      <c r="AX1052" s="14" t="s">
        <v>71</v>
      </c>
      <c r="AY1052" s="212" t="s">
        <v>141</v>
      </c>
    </row>
    <row r="1053" spans="1:65" s="13" customFormat="1">
      <c r="B1053" s="193"/>
      <c r="C1053" s="194"/>
      <c r="D1053" s="195" t="s">
        <v>147</v>
      </c>
      <c r="E1053" s="196" t="s">
        <v>1</v>
      </c>
      <c r="F1053" s="197" t="s">
        <v>1550</v>
      </c>
      <c r="G1053" s="194"/>
      <c r="H1053" s="196" t="s">
        <v>1</v>
      </c>
      <c r="I1053" s="194"/>
      <c r="J1053" s="194"/>
      <c r="K1053" s="194"/>
      <c r="L1053" s="198"/>
      <c r="M1053" s="199"/>
      <c r="N1053" s="200"/>
      <c r="O1053" s="200"/>
      <c r="P1053" s="200"/>
      <c r="Q1053" s="200"/>
      <c r="R1053" s="200"/>
      <c r="S1053" s="200"/>
      <c r="T1053" s="201"/>
      <c r="AT1053" s="202" t="s">
        <v>147</v>
      </c>
      <c r="AU1053" s="202" t="s">
        <v>81</v>
      </c>
      <c r="AV1053" s="13" t="s">
        <v>79</v>
      </c>
      <c r="AW1053" s="13" t="s">
        <v>26</v>
      </c>
      <c r="AX1053" s="13" t="s">
        <v>71</v>
      </c>
      <c r="AY1053" s="202" t="s">
        <v>141</v>
      </c>
    </row>
    <row r="1054" spans="1:65" s="14" customFormat="1">
      <c r="B1054" s="203"/>
      <c r="C1054" s="204"/>
      <c r="D1054" s="195" t="s">
        <v>147</v>
      </c>
      <c r="E1054" s="205" t="s">
        <v>1</v>
      </c>
      <c r="F1054" s="206" t="s">
        <v>1551</v>
      </c>
      <c r="G1054" s="204"/>
      <c r="H1054" s="207">
        <v>3.74</v>
      </c>
      <c r="I1054" s="204"/>
      <c r="J1054" s="204"/>
      <c r="K1054" s="204"/>
      <c r="L1054" s="208"/>
      <c r="M1054" s="209"/>
      <c r="N1054" s="210"/>
      <c r="O1054" s="210"/>
      <c r="P1054" s="210"/>
      <c r="Q1054" s="210"/>
      <c r="R1054" s="210"/>
      <c r="S1054" s="210"/>
      <c r="T1054" s="211"/>
      <c r="AT1054" s="212" t="s">
        <v>147</v>
      </c>
      <c r="AU1054" s="212" t="s">
        <v>81</v>
      </c>
      <c r="AV1054" s="14" t="s">
        <v>81</v>
      </c>
      <c r="AW1054" s="14" t="s">
        <v>26</v>
      </c>
      <c r="AX1054" s="14" t="s">
        <v>71</v>
      </c>
      <c r="AY1054" s="212" t="s">
        <v>141</v>
      </c>
    </row>
    <row r="1055" spans="1:65" s="13" customFormat="1">
      <c r="B1055" s="193"/>
      <c r="C1055" s="194"/>
      <c r="D1055" s="195" t="s">
        <v>147</v>
      </c>
      <c r="E1055" s="196" t="s">
        <v>1</v>
      </c>
      <c r="F1055" s="197" t="s">
        <v>1552</v>
      </c>
      <c r="G1055" s="194"/>
      <c r="H1055" s="196" t="s">
        <v>1</v>
      </c>
      <c r="I1055" s="194"/>
      <c r="J1055" s="194"/>
      <c r="K1055" s="194"/>
      <c r="L1055" s="198"/>
      <c r="M1055" s="199"/>
      <c r="N1055" s="200"/>
      <c r="O1055" s="200"/>
      <c r="P1055" s="200"/>
      <c r="Q1055" s="200"/>
      <c r="R1055" s="200"/>
      <c r="S1055" s="200"/>
      <c r="T1055" s="201"/>
      <c r="AT1055" s="202" t="s">
        <v>147</v>
      </c>
      <c r="AU1055" s="202" t="s">
        <v>81</v>
      </c>
      <c r="AV1055" s="13" t="s">
        <v>79</v>
      </c>
      <c r="AW1055" s="13" t="s">
        <v>26</v>
      </c>
      <c r="AX1055" s="13" t="s">
        <v>71</v>
      </c>
      <c r="AY1055" s="202" t="s">
        <v>141</v>
      </c>
    </row>
    <row r="1056" spans="1:65" s="14" customFormat="1">
      <c r="B1056" s="203"/>
      <c r="C1056" s="204"/>
      <c r="D1056" s="195" t="s">
        <v>147</v>
      </c>
      <c r="E1056" s="205" t="s">
        <v>1</v>
      </c>
      <c r="F1056" s="206" t="s">
        <v>1553</v>
      </c>
      <c r="G1056" s="204"/>
      <c r="H1056" s="207">
        <v>2.3650000000000002</v>
      </c>
      <c r="I1056" s="204"/>
      <c r="J1056" s="204"/>
      <c r="K1056" s="204"/>
      <c r="L1056" s="208"/>
      <c r="M1056" s="209"/>
      <c r="N1056" s="210"/>
      <c r="O1056" s="210"/>
      <c r="P1056" s="210"/>
      <c r="Q1056" s="210"/>
      <c r="R1056" s="210"/>
      <c r="S1056" s="210"/>
      <c r="T1056" s="211"/>
      <c r="W1056" s="268"/>
      <c r="X1056" s="268"/>
      <c r="Y1056" s="268"/>
      <c r="AT1056" s="212" t="s">
        <v>147</v>
      </c>
      <c r="AU1056" s="212" t="s">
        <v>81</v>
      </c>
      <c r="AV1056" s="14" t="s">
        <v>81</v>
      </c>
      <c r="AW1056" s="14" t="s">
        <v>26</v>
      </c>
      <c r="AX1056" s="14" t="s">
        <v>71</v>
      </c>
      <c r="AY1056" s="212" t="s">
        <v>141</v>
      </c>
    </row>
    <row r="1057" spans="1:65" s="13" customFormat="1">
      <c r="B1057" s="193"/>
      <c r="C1057" s="194"/>
      <c r="D1057" s="195" t="s">
        <v>147</v>
      </c>
      <c r="E1057" s="196" t="s">
        <v>1</v>
      </c>
      <c r="F1057" s="197" t="s">
        <v>1554</v>
      </c>
      <c r="G1057" s="194"/>
      <c r="H1057" s="196" t="s">
        <v>1</v>
      </c>
      <c r="I1057" s="194"/>
      <c r="J1057" s="194"/>
      <c r="K1057" s="194"/>
      <c r="L1057" s="198"/>
      <c r="M1057" s="199"/>
      <c r="N1057" s="200"/>
      <c r="O1057" s="200"/>
      <c r="P1057" s="200"/>
      <c r="Q1057" s="200"/>
      <c r="R1057" s="200"/>
      <c r="S1057" s="200"/>
      <c r="T1057" s="201"/>
      <c r="W1057" s="264"/>
      <c r="X1057" s="264"/>
      <c r="Y1057" s="264"/>
      <c r="AT1057" s="202" t="s">
        <v>147</v>
      </c>
      <c r="AU1057" s="202" t="s">
        <v>81</v>
      </c>
      <c r="AV1057" s="13" t="s">
        <v>79</v>
      </c>
      <c r="AW1057" s="13" t="s">
        <v>26</v>
      </c>
      <c r="AX1057" s="13" t="s">
        <v>71</v>
      </c>
      <c r="AY1057" s="202" t="s">
        <v>141</v>
      </c>
    </row>
    <row r="1058" spans="1:65" s="14" customFormat="1">
      <c r="B1058" s="203"/>
      <c r="C1058" s="204"/>
      <c r="D1058" s="195" t="s">
        <v>147</v>
      </c>
      <c r="E1058" s="205" t="s">
        <v>1</v>
      </c>
      <c r="F1058" s="206" t="s">
        <v>1555</v>
      </c>
      <c r="G1058" s="204"/>
      <c r="H1058" s="207">
        <v>4.3159999999999998</v>
      </c>
      <c r="I1058" s="204"/>
      <c r="J1058" s="204"/>
      <c r="K1058" s="204"/>
      <c r="L1058" s="208"/>
      <c r="M1058" s="209"/>
      <c r="N1058" s="210"/>
      <c r="O1058" s="210"/>
      <c r="P1058" s="210"/>
      <c r="Q1058" s="210"/>
      <c r="R1058" s="210"/>
      <c r="S1058" s="210"/>
      <c r="T1058" s="211"/>
      <c r="W1058" s="268"/>
      <c r="X1058" s="268"/>
      <c r="Y1058" s="268"/>
      <c r="AT1058" s="212" t="s">
        <v>147</v>
      </c>
      <c r="AU1058" s="212" t="s">
        <v>81</v>
      </c>
      <c r="AV1058" s="14" t="s">
        <v>81</v>
      </c>
      <c r="AW1058" s="14" t="s">
        <v>26</v>
      </c>
      <c r="AX1058" s="14" t="s">
        <v>71</v>
      </c>
      <c r="AY1058" s="212" t="s">
        <v>141</v>
      </c>
    </row>
    <row r="1059" spans="1:65" s="15" customFormat="1">
      <c r="B1059" s="219"/>
      <c r="C1059" s="220"/>
      <c r="D1059" s="195" t="s">
        <v>147</v>
      </c>
      <c r="E1059" s="221" t="s">
        <v>1</v>
      </c>
      <c r="F1059" s="222" t="s">
        <v>254</v>
      </c>
      <c r="G1059" s="220"/>
      <c r="H1059" s="223">
        <v>28.271000000000004</v>
      </c>
      <c r="I1059" s="220"/>
      <c r="J1059" s="220"/>
      <c r="K1059" s="220"/>
      <c r="L1059" s="224"/>
      <c r="M1059" s="225"/>
      <c r="N1059" s="226"/>
      <c r="O1059" s="226"/>
      <c r="P1059" s="226"/>
      <c r="Q1059" s="226"/>
      <c r="R1059" s="226"/>
      <c r="S1059" s="226"/>
      <c r="T1059" s="227"/>
      <c r="W1059" s="269"/>
      <c r="X1059" s="269"/>
      <c r="Y1059" s="269"/>
      <c r="AT1059" s="228" t="s">
        <v>147</v>
      </c>
      <c r="AU1059" s="228" t="s">
        <v>81</v>
      </c>
      <c r="AV1059" s="15" t="s">
        <v>146</v>
      </c>
      <c r="AW1059" s="15" t="s">
        <v>26</v>
      </c>
      <c r="AX1059" s="15" t="s">
        <v>79</v>
      </c>
      <c r="AY1059" s="228" t="s">
        <v>141</v>
      </c>
    </row>
    <row r="1060" spans="1:65" s="2" customFormat="1" ht="21.75" customHeight="1">
      <c r="A1060" s="32"/>
      <c r="B1060" s="33"/>
      <c r="C1060" s="229" t="s">
        <v>1556</v>
      </c>
      <c r="D1060" s="229" t="s">
        <v>272</v>
      </c>
      <c r="E1060" s="230" t="s">
        <v>1557</v>
      </c>
      <c r="F1060" s="231" t="s">
        <v>1558</v>
      </c>
      <c r="G1060" s="232" t="s">
        <v>249</v>
      </c>
      <c r="H1060" s="233">
        <v>21.59</v>
      </c>
      <c r="I1060" s="262"/>
      <c r="J1060" s="234">
        <f>ROUND(I1060*H1060,2)</f>
        <v>0</v>
      </c>
      <c r="K1060" s="231" t="s">
        <v>239</v>
      </c>
      <c r="L1060" s="235"/>
      <c r="M1060" s="236" t="s">
        <v>1</v>
      </c>
      <c r="N1060" s="237" t="s">
        <v>36</v>
      </c>
      <c r="O1060" s="189">
        <v>0</v>
      </c>
      <c r="P1060" s="189">
        <f>O1060*H1060</f>
        <v>0</v>
      </c>
      <c r="Q1060" s="189">
        <v>3.6110000000000003E-2</v>
      </c>
      <c r="R1060" s="189">
        <f>Q1060*H1060</f>
        <v>0.77961490000000011</v>
      </c>
      <c r="S1060" s="189">
        <v>0</v>
      </c>
      <c r="T1060" s="190">
        <f>S1060*H1060</f>
        <v>0</v>
      </c>
      <c r="U1060" s="32"/>
      <c r="V1060" s="32"/>
      <c r="W1060" s="267"/>
      <c r="X1060" s="267"/>
      <c r="Y1060" s="267"/>
      <c r="Z1060" s="32"/>
      <c r="AA1060" s="32"/>
      <c r="AB1060" s="32"/>
      <c r="AC1060" s="32"/>
      <c r="AD1060" s="32"/>
      <c r="AE1060" s="32"/>
      <c r="AR1060" s="191" t="s">
        <v>454</v>
      </c>
      <c r="AT1060" s="191" t="s">
        <v>272</v>
      </c>
      <c r="AU1060" s="191" t="s">
        <v>81</v>
      </c>
      <c r="AY1060" s="18" t="s">
        <v>141</v>
      </c>
      <c r="BE1060" s="192">
        <f>IF(N1060="základní",J1060,0)</f>
        <v>0</v>
      </c>
      <c r="BF1060" s="192">
        <f>IF(N1060="snížená",J1060,0)</f>
        <v>0</v>
      </c>
      <c r="BG1060" s="192">
        <f>IF(N1060="zákl. přenesená",J1060,0)</f>
        <v>0</v>
      </c>
      <c r="BH1060" s="192">
        <f>IF(N1060="sníž. přenesená",J1060,0)</f>
        <v>0</v>
      </c>
      <c r="BI1060" s="192">
        <f>IF(N1060="nulová",J1060,0)</f>
        <v>0</v>
      </c>
      <c r="BJ1060" s="18" t="s">
        <v>79</v>
      </c>
      <c r="BK1060" s="192">
        <f>ROUND(I1060*H1060,2)</f>
        <v>0</v>
      </c>
      <c r="BL1060" s="18" t="s">
        <v>181</v>
      </c>
      <c r="BM1060" s="191" t="s">
        <v>1559</v>
      </c>
    </row>
    <row r="1061" spans="1:65" s="13" customFormat="1" ht="22.5">
      <c r="B1061" s="193"/>
      <c r="C1061" s="194"/>
      <c r="D1061" s="195" t="s">
        <v>147</v>
      </c>
      <c r="E1061" s="196" t="s">
        <v>1</v>
      </c>
      <c r="F1061" s="197" t="s">
        <v>1543</v>
      </c>
      <c r="G1061" s="194"/>
      <c r="H1061" s="196" t="s">
        <v>1</v>
      </c>
      <c r="I1061" s="194"/>
      <c r="J1061" s="194"/>
      <c r="K1061" s="194"/>
      <c r="L1061" s="198"/>
      <c r="M1061" s="199"/>
      <c r="N1061" s="200"/>
      <c r="O1061" s="200"/>
      <c r="P1061" s="200"/>
      <c r="Q1061" s="200"/>
      <c r="R1061" s="200"/>
      <c r="S1061" s="200"/>
      <c r="T1061" s="201"/>
      <c r="W1061" s="264"/>
      <c r="X1061" s="264"/>
      <c r="Y1061" s="264"/>
      <c r="AT1061" s="202" t="s">
        <v>147</v>
      </c>
      <c r="AU1061" s="202" t="s">
        <v>81</v>
      </c>
      <c r="AV1061" s="13" t="s">
        <v>79</v>
      </c>
      <c r="AW1061" s="13" t="s">
        <v>26</v>
      </c>
      <c r="AX1061" s="13" t="s">
        <v>71</v>
      </c>
      <c r="AY1061" s="202" t="s">
        <v>141</v>
      </c>
    </row>
    <row r="1062" spans="1:65" s="13" customFormat="1">
      <c r="B1062" s="193"/>
      <c r="C1062" s="194"/>
      <c r="D1062" s="195" t="s">
        <v>147</v>
      </c>
      <c r="E1062" s="196" t="s">
        <v>1</v>
      </c>
      <c r="F1062" s="197" t="s">
        <v>1548</v>
      </c>
      <c r="G1062" s="194"/>
      <c r="H1062" s="196" t="s">
        <v>1</v>
      </c>
      <c r="I1062" s="194"/>
      <c r="J1062" s="194"/>
      <c r="K1062" s="194"/>
      <c r="L1062" s="198"/>
      <c r="M1062" s="199"/>
      <c r="N1062" s="200"/>
      <c r="O1062" s="200"/>
      <c r="P1062" s="200"/>
      <c r="Q1062" s="200"/>
      <c r="R1062" s="200"/>
      <c r="S1062" s="200"/>
      <c r="T1062" s="201"/>
      <c r="W1062" s="264"/>
      <c r="X1062" s="264"/>
      <c r="Y1062" s="264"/>
      <c r="AT1062" s="202" t="s">
        <v>147</v>
      </c>
      <c r="AU1062" s="202" t="s">
        <v>81</v>
      </c>
      <c r="AV1062" s="13" t="s">
        <v>79</v>
      </c>
      <c r="AW1062" s="13" t="s">
        <v>26</v>
      </c>
      <c r="AX1062" s="13" t="s">
        <v>71</v>
      </c>
      <c r="AY1062" s="202" t="s">
        <v>141</v>
      </c>
    </row>
    <row r="1063" spans="1:65" s="14" customFormat="1">
      <c r="B1063" s="203"/>
      <c r="C1063" s="204"/>
      <c r="D1063" s="195" t="s">
        <v>147</v>
      </c>
      <c r="E1063" s="205" t="s">
        <v>1</v>
      </c>
      <c r="F1063" s="206" t="s">
        <v>1549</v>
      </c>
      <c r="G1063" s="204"/>
      <c r="H1063" s="207">
        <v>17.850000000000001</v>
      </c>
      <c r="I1063" s="204"/>
      <c r="J1063" s="204"/>
      <c r="K1063" s="204"/>
      <c r="L1063" s="208"/>
      <c r="M1063" s="209"/>
      <c r="N1063" s="210"/>
      <c r="O1063" s="210"/>
      <c r="P1063" s="210"/>
      <c r="Q1063" s="210"/>
      <c r="R1063" s="210"/>
      <c r="S1063" s="210"/>
      <c r="T1063" s="211"/>
      <c r="W1063" s="268"/>
      <c r="X1063" s="268"/>
      <c r="Y1063" s="268"/>
      <c r="AT1063" s="212" t="s">
        <v>147</v>
      </c>
      <c r="AU1063" s="212" t="s">
        <v>81</v>
      </c>
      <c r="AV1063" s="14" t="s">
        <v>81</v>
      </c>
      <c r="AW1063" s="14" t="s">
        <v>26</v>
      </c>
      <c r="AX1063" s="14" t="s">
        <v>71</v>
      </c>
      <c r="AY1063" s="212" t="s">
        <v>141</v>
      </c>
    </row>
    <row r="1064" spans="1:65" s="13" customFormat="1">
      <c r="B1064" s="193"/>
      <c r="C1064" s="194"/>
      <c r="D1064" s="195" t="s">
        <v>147</v>
      </c>
      <c r="E1064" s="196" t="s">
        <v>1</v>
      </c>
      <c r="F1064" s="197" t="s">
        <v>1550</v>
      </c>
      <c r="G1064" s="194"/>
      <c r="H1064" s="196" t="s">
        <v>1</v>
      </c>
      <c r="I1064" s="194"/>
      <c r="J1064" s="194"/>
      <c r="K1064" s="194"/>
      <c r="L1064" s="198"/>
      <c r="M1064" s="199"/>
      <c r="N1064" s="200"/>
      <c r="O1064" s="200"/>
      <c r="P1064" s="200"/>
      <c r="Q1064" s="200"/>
      <c r="R1064" s="200"/>
      <c r="S1064" s="200"/>
      <c r="T1064" s="201"/>
      <c r="W1064" s="264"/>
      <c r="X1064" s="264"/>
      <c r="Y1064" s="264"/>
      <c r="AT1064" s="202" t="s">
        <v>147</v>
      </c>
      <c r="AU1064" s="202" t="s">
        <v>81</v>
      </c>
      <c r="AV1064" s="13" t="s">
        <v>79</v>
      </c>
      <c r="AW1064" s="13" t="s">
        <v>26</v>
      </c>
      <c r="AX1064" s="13" t="s">
        <v>71</v>
      </c>
      <c r="AY1064" s="202" t="s">
        <v>141</v>
      </c>
    </row>
    <row r="1065" spans="1:65" s="14" customFormat="1">
      <c r="B1065" s="203"/>
      <c r="C1065" s="204"/>
      <c r="D1065" s="195" t="s">
        <v>147</v>
      </c>
      <c r="E1065" s="205" t="s">
        <v>1</v>
      </c>
      <c r="F1065" s="206" t="s">
        <v>1551</v>
      </c>
      <c r="G1065" s="204"/>
      <c r="H1065" s="207">
        <v>3.74</v>
      </c>
      <c r="I1065" s="204"/>
      <c r="J1065" s="204"/>
      <c r="K1065" s="204"/>
      <c r="L1065" s="208"/>
      <c r="M1065" s="209"/>
      <c r="N1065" s="210"/>
      <c r="O1065" s="210"/>
      <c r="P1065" s="210"/>
      <c r="Q1065" s="210"/>
      <c r="R1065" s="210"/>
      <c r="S1065" s="210"/>
      <c r="T1065" s="211"/>
      <c r="W1065" s="268"/>
      <c r="X1065" s="268"/>
      <c r="Y1065" s="268"/>
      <c r="AT1065" s="212" t="s">
        <v>147</v>
      </c>
      <c r="AU1065" s="212" t="s">
        <v>81</v>
      </c>
      <c r="AV1065" s="14" t="s">
        <v>81</v>
      </c>
      <c r="AW1065" s="14" t="s">
        <v>26</v>
      </c>
      <c r="AX1065" s="14" t="s">
        <v>71</v>
      </c>
      <c r="AY1065" s="212" t="s">
        <v>141</v>
      </c>
    </row>
    <row r="1066" spans="1:65" s="15" customFormat="1">
      <c r="B1066" s="219"/>
      <c r="C1066" s="220"/>
      <c r="D1066" s="195" t="s">
        <v>147</v>
      </c>
      <c r="E1066" s="221" t="s">
        <v>1</v>
      </c>
      <c r="F1066" s="222" t="s">
        <v>254</v>
      </c>
      <c r="G1066" s="220"/>
      <c r="H1066" s="223">
        <v>21.590000000000003</v>
      </c>
      <c r="I1066" s="220"/>
      <c r="J1066" s="220"/>
      <c r="K1066" s="220"/>
      <c r="L1066" s="224"/>
      <c r="M1066" s="225"/>
      <c r="N1066" s="226"/>
      <c r="O1066" s="226"/>
      <c r="P1066" s="226"/>
      <c r="Q1066" s="226"/>
      <c r="R1066" s="226"/>
      <c r="S1066" s="226"/>
      <c r="T1066" s="227"/>
      <c r="W1066" s="269"/>
      <c r="X1066" s="269"/>
      <c r="Y1066" s="269"/>
      <c r="AT1066" s="228" t="s">
        <v>147</v>
      </c>
      <c r="AU1066" s="228" t="s">
        <v>81</v>
      </c>
      <c r="AV1066" s="15" t="s">
        <v>146</v>
      </c>
      <c r="AW1066" s="15" t="s">
        <v>26</v>
      </c>
      <c r="AX1066" s="15" t="s">
        <v>79</v>
      </c>
      <c r="AY1066" s="228" t="s">
        <v>141</v>
      </c>
    </row>
    <row r="1067" spans="1:65" s="2" customFormat="1" ht="21.75" customHeight="1">
      <c r="A1067" s="32"/>
      <c r="B1067" s="33"/>
      <c r="C1067" s="229" t="s">
        <v>1560</v>
      </c>
      <c r="D1067" s="229" t="s">
        <v>272</v>
      </c>
      <c r="E1067" s="230" t="s">
        <v>1561</v>
      </c>
      <c r="F1067" s="231" t="s">
        <v>1562</v>
      </c>
      <c r="G1067" s="232" t="s">
        <v>249</v>
      </c>
      <c r="H1067" s="233">
        <v>6.681</v>
      </c>
      <c r="I1067" s="262"/>
      <c r="J1067" s="234">
        <f>ROUND(I1067*H1067,2)</f>
        <v>0</v>
      </c>
      <c r="K1067" s="231" t="s">
        <v>1</v>
      </c>
      <c r="L1067" s="235"/>
      <c r="M1067" s="236" t="s">
        <v>1</v>
      </c>
      <c r="N1067" s="237" t="s">
        <v>36</v>
      </c>
      <c r="O1067" s="189">
        <v>0</v>
      </c>
      <c r="P1067" s="189">
        <f>O1067*H1067</f>
        <v>0</v>
      </c>
      <c r="Q1067" s="189">
        <v>3.6110000000000003E-2</v>
      </c>
      <c r="R1067" s="189">
        <f>Q1067*H1067</f>
        <v>0.24125091000000001</v>
      </c>
      <c r="S1067" s="189">
        <v>0</v>
      </c>
      <c r="T1067" s="190">
        <f>S1067*H1067</f>
        <v>0</v>
      </c>
      <c r="U1067" s="32"/>
      <c r="V1067" s="32"/>
      <c r="W1067" s="267"/>
      <c r="X1067" s="267"/>
      <c r="Y1067" s="267"/>
      <c r="Z1067" s="32"/>
      <c r="AA1067" s="32"/>
      <c r="AB1067" s="32"/>
      <c r="AC1067" s="32"/>
      <c r="AD1067" s="32"/>
      <c r="AE1067" s="32"/>
      <c r="AR1067" s="191" t="s">
        <v>454</v>
      </c>
      <c r="AT1067" s="191" t="s">
        <v>272</v>
      </c>
      <c r="AU1067" s="191" t="s">
        <v>81</v>
      </c>
      <c r="AY1067" s="18" t="s">
        <v>141</v>
      </c>
      <c r="BE1067" s="192">
        <f>IF(N1067="základní",J1067,0)</f>
        <v>0</v>
      </c>
      <c r="BF1067" s="192">
        <f>IF(N1067="snížená",J1067,0)</f>
        <v>0</v>
      </c>
      <c r="BG1067" s="192">
        <f>IF(N1067="zákl. přenesená",J1067,0)</f>
        <v>0</v>
      </c>
      <c r="BH1067" s="192">
        <f>IF(N1067="sníž. přenesená",J1067,0)</f>
        <v>0</v>
      </c>
      <c r="BI1067" s="192">
        <f>IF(N1067="nulová",J1067,0)</f>
        <v>0</v>
      </c>
      <c r="BJ1067" s="18" t="s">
        <v>79</v>
      </c>
      <c r="BK1067" s="192">
        <f>ROUND(I1067*H1067,2)</f>
        <v>0</v>
      </c>
      <c r="BL1067" s="18" t="s">
        <v>181</v>
      </c>
      <c r="BM1067" s="191" t="s">
        <v>1563</v>
      </c>
    </row>
    <row r="1068" spans="1:65" s="13" customFormat="1" ht="22.5">
      <c r="B1068" s="193"/>
      <c r="C1068" s="194"/>
      <c r="D1068" s="195" t="s">
        <v>147</v>
      </c>
      <c r="E1068" s="196" t="s">
        <v>1</v>
      </c>
      <c r="F1068" s="197" t="s">
        <v>1543</v>
      </c>
      <c r="G1068" s="194"/>
      <c r="H1068" s="196" t="s">
        <v>1</v>
      </c>
      <c r="I1068" s="194"/>
      <c r="J1068" s="194"/>
      <c r="K1068" s="194"/>
      <c r="L1068" s="198"/>
      <c r="M1068" s="199"/>
      <c r="N1068" s="200"/>
      <c r="O1068" s="200"/>
      <c r="P1068" s="200"/>
      <c r="Q1068" s="200"/>
      <c r="R1068" s="200"/>
      <c r="S1068" s="200"/>
      <c r="T1068" s="201"/>
      <c r="W1068" s="264"/>
      <c r="X1068" s="264"/>
      <c r="Y1068" s="264"/>
      <c r="AT1068" s="202" t="s">
        <v>147</v>
      </c>
      <c r="AU1068" s="202" t="s">
        <v>81</v>
      </c>
      <c r="AV1068" s="13" t="s">
        <v>79</v>
      </c>
      <c r="AW1068" s="13" t="s">
        <v>26</v>
      </c>
      <c r="AX1068" s="13" t="s">
        <v>71</v>
      </c>
      <c r="AY1068" s="202" t="s">
        <v>141</v>
      </c>
    </row>
    <row r="1069" spans="1:65" s="13" customFormat="1">
      <c r="B1069" s="193"/>
      <c r="C1069" s="194"/>
      <c r="D1069" s="195" t="s">
        <v>147</v>
      </c>
      <c r="E1069" s="196" t="s">
        <v>1</v>
      </c>
      <c r="F1069" s="197" t="s">
        <v>1552</v>
      </c>
      <c r="G1069" s="194"/>
      <c r="H1069" s="196" t="s">
        <v>1</v>
      </c>
      <c r="I1069" s="194"/>
      <c r="J1069" s="194"/>
      <c r="K1069" s="194"/>
      <c r="L1069" s="198"/>
      <c r="M1069" s="199"/>
      <c r="N1069" s="200"/>
      <c r="O1069" s="200"/>
      <c r="P1069" s="200"/>
      <c r="Q1069" s="200"/>
      <c r="R1069" s="200"/>
      <c r="S1069" s="200"/>
      <c r="T1069" s="201"/>
      <c r="W1069" s="264"/>
      <c r="X1069" s="264"/>
      <c r="Y1069" s="264"/>
      <c r="AT1069" s="202" t="s">
        <v>147</v>
      </c>
      <c r="AU1069" s="202" t="s">
        <v>81</v>
      </c>
      <c r="AV1069" s="13" t="s">
        <v>79</v>
      </c>
      <c r="AW1069" s="13" t="s">
        <v>26</v>
      </c>
      <c r="AX1069" s="13" t="s">
        <v>71</v>
      </c>
      <c r="AY1069" s="202" t="s">
        <v>141</v>
      </c>
    </row>
    <row r="1070" spans="1:65" s="14" customFormat="1">
      <c r="B1070" s="203"/>
      <c r="C1070" s="204"/>
      <c r="D1070" s="195" t="s">
        <v>147</v>
      </c>
      <c r="E1070" s="205" t="s">
        <v>1</v>
      </c>
      <c r="F1070" s="206" t="s">
        <v>1553</v>
      </c>
      <c r="G1070" s="204"/>
      <c r="H1070" s="207">
        <v>2.3650000000000002</v>
      </c>
      <c r="I1070" s="204"/>
      <c r="J1070" s="204"/>
      <c r="K1070" s="204"/>
      <c r="L1070" s="208"/>
      <c r="M1070" s="209"/>
      <c r="N1070" s="210"/>
      <c r="O1070" s="210"/>
      <c r="P1070" s="210"/>
      <c r="Q1070" s="210"/>
      <c r="R1070" s="210"/>
      <c r="S1070" s="210"/>
      <c r="T1070" s="211"/>
      <c r="W1070" s="268"/>
      <c r="X1070" s="268"/>
      <c r="Y1070" s="268"/>
      <c r="AT1070" s="212" t="s">
        <v>147</v>
      </c>
      <c r="AU1070" s="212" t="s">
        <v>81</v>
      </c>
      <c r="AV1070" s="14" t="s">
        <v>81</v>
      </c>
      <c r="AW1070" s="14" t="s">
        <v>26</v>
      </c>
      <c r="AX1070" s="14" t="s">
        <v>71</v>
      </c>
      <c r="AY1070" s="212" t="s">
        <v>141</v>
      </c>
    </row>
    <row r="1071" spans="1:65" s="13" customFormat="1">
      <c r="B1071" s="193"/>
      <c r="C1071" s="194"/>
      <c r="D1071" s="195" t="s">
        <v>147</v>
      </c>
      <c r="E1071" s="196" t="s">
        <v>1</v>
      </c>
      <c r="F1071" s="197" t="s">
        <v>1554</v>
      </c>
      <c r="G1071" s="194"/>
      <c r="H1071" s="196" t="s">
        <v>1</v>
      </c>
      <c r="I1071" s="194"/>
      <c r="J1071" s="194"/>
      <c r="K1071" s="194"/>
      <c r="L1071" s="198"/>
      <c r="M1071" s="199"/>
      <c r="N1071" s="200"/>
      <c r="O1071" s="200"/>
      <c r="P1071" s="200"/>
      <c r="Q1071" s="200"/>
      <c r="R1071" s="200"/>
      <c r="S1071" s="200"/>
      <c r="T1071" s="201"/>
      <c r="AT1071" s="202" t="s">
        <v>147</v>
      </c>
      <c r="AU1071" s="202" t="s">
        <v>81</v>
      </c>
      <c r="AV1071" s="13" t="s">
        <v>79</v>
      </c>
      <c r="AW1071" s="13" t="s">
        <v>26</v>
      </c>
      <c r="AX1071" s="13" t="s">
        <v>71</v>
      </c>
      <c r="AY1071" s="202" t="s">
        <v>141</v>
      </c>
    </row>
    <row r="1072" spans="1:65" s="14" customFormat="1">
      <c r="B1072" s="203"/>
      <c r="C1072" s="204"/>
      <c r="D1072" s="195" t="s">
        <v>147</v>
      </c>
      <c r="E1072" s="205" t="s">
        <v>1</v>
      </c>
      <c r="F1072" s="206" t="s">
        <v>1555</v>
      </c>
      <c r="G1072" s="204"/>
      <c r="H1072" s="207">
        <v>4.3159999999999998</v>
      </c>
      <c r="I1072" s="204"/>
      <c r="J1072" s="204"/>
      <c r="K1072" s="204"/>
      <c r="L1072" s="208"/>
      <c r="M1072" s="209"/>
      <c r="N1072" s="210"/>
      <c r="O1072" s="210"/>
      <c r="P1072" s="210"/>
      <c r="Q1072" s="210"/>
      <c r="R1072" s="210"/>
      <c r="S1072" s="210"/>
      <c r="T1072" s="211"/>
      <c r="AT1072" s="212" t="s">
        <v>147</v>
      </c>
      <c r="AU1072" s="212" t="s">
        <v>81</v>
      </c>
      <c r="AV1072" s="14" t="s">
        <v>81</v>
      </c>
      <c r="AW1072" s="14" t="s">
        <v>26</v>
      </c>
      <c r="AX1072" s="14" t="s">
        <v>71</v>
      </c>
      <c r="AY1072" s="212" t="s">
        <v>141</v>
      </c>
    </row>
    <row r="1073" spans="1:65" s="15" customFormat="1">
      <c r="B1073" s="219"/>
      <c r="C1073" s="220"/>
      <c r="D1073" s="195" t="s">
        <v>147</v>
      </c>
      <c r="E1073" s="221" t="s">
        <v>1</v>
      </c>
      <c r="F1073" s="222" t="s">
        <v>254</v>
      </c>
      <c r="G1073" s="220"/>
      <c r="H1073" s="223">
        <v>6.681</v>
      </c>
      <c r="I1073" s="220"/>
      <c r="J1073" s="220"/>
      <c r="K1073" s="220"/>
      <c r="L1073" s="224"/>
      <c r="M1073" s="225"/>
      <c r="N1073" s="226"/>
      <c r="O1073" s="226"/>
      <c r="P1073" s="226"/>
      <c r="Q1073" s="226"/>
      <c r="R1073" s="226"/>
      <c r="S1073" s="226"/>
      <c r="T1073" s="227"/>
      <c r="AT1073" s="228" t="s">
        <v>147</v>
      </c>
      <c r="AU1073" s="228" t="s">
        <v>81</v>
      </c>
      <c r="AV1073" s="15" t="s">
        <v>146</v>
      </c>
      <c r="AW1073" s="15" t="s">
        <v>26</v>
      </c>
      <c r="AX1073" s="15" t="s">
        <v>79</v>
      </c>
      <c r="AY1073" s="228" t="s">
        <v>141</v>
      </c>
    </row>
    <row r="1074" spans="1:65" s="2" customFormat="1" ht="21.75" customHeight="1">
      <c r="A1074" s="32"/>
      <c r="B1074" s="33"/>
      <c r="C1074" s="181" t="s">
        <v>1564</v>
      </c>
      <c r="D1074" s="181" t="s">
        <v>142</v>
      </c>
      <c r="E1074" s="182" t="s">
        <v>1565</v>
      </c>
      <c r="F1074" s="183" t="s">
        <v>1566</v>
      </c>
      <c r="G1074" s="184" t="s">
        <v>249</v>
      </c>
      <c r="H1074" s="185">
        <v>5.33</v>
      </c>
      <c r="I1074" s="257"/>
      <c r="J1074" s="186">
        <f>ROUND(I1074*H1074,2)</f>
        <v>0</v>
      </c>
      <c r="K1074" s="183" t="s">
        <v>239</v>
      </c>
      <c r="L1074" s="37"/>
      <c r="M1074" s="187" t="s">
        <v>1</v>
      </c>
      <c r="N1074" s="188" t="s">
        <v>36</v>
      </c>
      <c r="O1074" s="189">
        <v>1.645</v>
      </c>
      <c r="P1074" s="189">
        <f>O1074*H1074</f>
        <v>8.767850000000001</v>
      </c>
      <c r="Q1074" s="189">
        <v>2.7E-4</v>
      </c>
      <c r="R1074" s="189">
        <f>Q1074*H1074</f>
        <v>1.4391E-3</v>
      </c>
      <c r="S1074" s="189">
        <v>0</v>
      </c>
      <c r="T1074" s="190">
        <f>S1074*H1074</f>
        <v>0</v>
      </c>
      <c r="U1074" s="32"/>
      <c r="V1074" s="32"/>
      <c r="W1074" s="32"/>
      <c r="X1074" s="32"/>
      <c r="Y1074" s="32"/>
      <c r="Z1074" s="32"/>
      <c r="AA1074" s="32"/>
      <c r="AB1074" s="32"/>
      <c r="AC1074" s="32"/>
      <c r="AD1074" s="32"/>
      <c r="AE1074" s="32"/>
      <c r="AR1074" s="191" t="s">
        <v>181</v>
      </c>
      <c r="AT1074" s="191" t="s">
        <v>142</v>
      </c>
      <c r="AU1074" s="191" t="s">
        <v>81</v>
      </c>
      <c r="AY1074" s="18" t="s">
        <v>141</v>
      </c>
      <c r="BE1074" s="192">
        <f>IF(N1074="základní",J1074,0)</f>
        <v>0</v>
      </c>
      <c r="BF1074" s="192">
        <f>IF(N1074="snížená",J1074,0)</f>
        <v>0</v>
      </c>
      <c r="BG1074" s="192">
        <f>IF(N1074="zákl. přenesená",J1074,0)</f>
        <v>0</v>
      </c>
      <c r="BH1074" s="192">
        <f>IF(N1074="sníž. přenesená",J1074,0)</f>
        <v>0</v>
      </c>
      <c r="BI1074" s="192">
        <f>IF(N1074="nulová",J1074,0)</f>
        <v>0</v>
      </c>
      <c r="BJ1074" s="18" t="s">
        <v>79</v>
      </c>
      <c r="BK1074" s="192">
        <f>ROUND(I1074*H1074,2)</f>
        <v>0</v>
      </c>
      <c r="BL1074" s="18" t="s">
        <v>181</v>
      </c>
      <c r="BM1074" s="191" t="s">
        <v>1567</v>
      </c>
    </row>
    <row r="1075" spans="1:65" s="13" customFormat="1">
      <c r="B1075" s="193"/>
      <c r="C1075" s="194"/>
      <c r="D1075" s="195" t="s">
        <v>147</v>
      </c>
      <c r="E1075" s="196" t="s">
        <v>1</v>
      </c>
      <c r="F1075" s="197" t="s">
        <v>1568</v>
      </c>
      <c r="G1075" s="194"/>
      <c r="H1075" s="196" t="s">
        <v>1</v>
      </c>
      <c r="I1075" s="194"/>
      <c r="J1075" s="194"/>
      <c r="K1075" s="194"/>
      <c r="L1075" s="198"/>
      <c r="M1075" s="199"/>
      <c r="N1075" s="200"/>
      <c r="O1075" s="200"/>
      <c r="P1075" s="200"/>
      <c r="Q1075" s="200"/>
      <c r="R1075" s="200"/>
      <c r="S1075" s="200"/>
      <c r="T1075" s="201"/>
      <c r="AT1075" s="202" t="s">
        <v>147</v>
      </c>
      <c r="AU1075" s="202" t="s">
        <v>81</v>
      </c>
      <c r="AV1075" s="13" t="s">
        <v>79</v>
      </c>
      <c r="AW1075" s="13" t="s">
        <v>26</v>
      </c>
      <c r="AX1075" s="13" t="s">
        <v>71</v>
      </c>
      <c r="AY1075" s="202" t="s">
        <v>141</v>
      </c>
    </row>
    <row r="1076" spans="1:65" s="14" customFormat="1">
      <c r="B1076" s="203"/>
      <c r="C1076" s="204"/>
      <c r="D1076" s="195" t="s">
        <v>147</v>
      </c>
      <c r="E1076" s="205" t="s">
        <v>1</v>
      </c>
      <c r="F1076" s="206" t="s">
        <v>1569</v>
      </c>
      <c r="G1076" s="204"/>
      <c r="H1076" s="207">
        <v>5.33</v>
      </c>
      <c r="I1076" s="204"/>
      <c r="J1076" s="204"/>
      <c r="K1076" s="204"/>
      <c r="L1076" s="208"/>
      <c r="M1076" s="209"/>
      <c r="N1076" s="210"/>
      <c r="O1076" s="210"/>
      <c r="P1076" s="210"/>
      <c r="Q1076" s="210"/>
      <c r="R1076" s="210"/>
      <c r="S1076" s="210"/>
      <c r="T1076" s="211"/>
      <c r="AT1076" s="212" t="s">
        <v>147</v>
      </c>
      <c r="AU1076" s="212" t="s">
        <v>81</v>
      </c>
      <c r="AV1076" s="14" t="s">
        <v>81</v>
      </c>
      <c r="AW1076" s="14" t="s">
        <v>26</v>
      </c>
      <c r="AX1076" s="14" t="s">
        <v>79</v>
      </c>
      <c r="AY1076" s="212" t="s">
        <v>141</v>
      </c>
    </row>
    <row r="1077" spans="1:65" s="2" customFormat="1" ht="21.75" customHeight="1">
      <c r="A1077" s="32"/>
      <c r="B1077" s="33"/>
      <c r="C1077" s="229" t="s">
        <v>1570</v>
      </c>
      <c r="D1077" s="229" t="s">
        <v>272</v>
      </c>
      <c r="E1077" s="230" t="s">
        <v>1571</v>
      </c>
      <c r="F1077" s="231" t="s">
        <v>1572</v>
      </c>
      <c r="G1077" s="232" t="s">
        <v>249</v>
      </c>
      <c r="H1077" s="233">
        <v>5.33</v>
      </c>
      <c r="I1077" s="262"/>
      <c r="J1077" s="234">
        <f>ROUND(I1077*H1077,2)</f>
        <v>0</v>
      </c>
      <c r="K1077" s="231" t="s">
        <v>1</v>
      </c>
      <c r="L1077" s="235"/>
      <c r="M1077" s="236" t="s">
        <v>1</v>
      </c>
      <c r="N1077" s="237" t="s">
        <v>36</v>
      </c>
      <c r="O1077" s="189">
        <v>0</v>
      </c>
      <c r="P1077" s="189">
        <f>O1077*H1077</f>
        <v>0</v>
      </c>
      <c r="Q1077" s="189">
        <v>3.6420000000000001E-2</v>
      </c>
      <c r="R1077" s="189">
        <f>Q1077*H1077</f>
        <v>0.1941186</v>
      </c>
      <c r="S1077" s="189">
        <v>0</v>
      </c>
      <c r="T1077" s="190">
        <f>S1077*H1077</f>
        <v>0</v>
      </c>
      <c r="U1077" s="32"/>
      <c r="V1077" s="32"/>
      <c r="W1077" s="32"/>
      <c r="X1077" s="32"/>
      <c r="Y1077" s="32"/>
      <c r="Z1077" s="32"/>
      <c r="AA1077" s="32"/>
      <c r="AB1077" s="32"/>
      <c r="AC1077" s="32"/>
      <c r="AD1077" s="32"/>
      <c r="AE1077" s="32"/>
      <c r="AR1077" s="191" t="s">
        <v>454</v>
      </c>
      <c r="AT1077" s="191" t="s">
        <v>272</v>
      </c>
      <c r="AU1077" s="191" t="s">
        <v>81</v>
      </c>
      <c r="AY1077" s="18" t="s">
        <v>141</v>
      </c>
      <c r="BE1077" s="192">
        <f>IF(N1077="základní",J1077,0)</f>
        <v>0</v>
      </c>
      <c r="BF1077" s="192">
        <f>IF(N1077="snížená",J1077,0)</f>
        <v>0</v>
      </c>
      <c r="BG1077" s="192">
        <f>IF(N1077="zákl. přenesená",J1077,0)</f>
        <v>0</v>
      </c>
      <c r="BH1077" s="192">
        <f>IF(N1077="sníž. přenesená",J1077,0)</f>
        <v>0</v>
      </c>
      <c r="BI1077" s="192">
        <f>IF(N1077="nulová",J1077,0)</f>
        <v>0</v>
      </c>
      <c r="BJ1077" s="18" t="s">
        <v>79</v>
      </c>
      <c r="BK1077" s="192">
        <f>ROUND(I1077*H1077,2)</f>
        <v>0</v>
      </c>
      <c r="BL1077" s="18" t="s">
        <v>181</v>
      </c>
      <c r="BM1077" s="191" t="s">
        <v>1573</v>
      </c>
    </row>
    <row r="1078" spans="1:65" s="13" customFormat="1" ht="22.5">
      <c r="B1078" s="193"/>
      <c r="C1078" s="194"/>
      <c r="D1078" s="195" t="s">
        <v>147</v>
      </c>
      <c r="E1078" s="196" t="s">
        <v>1</v>
      </c>
      <c r="F1078" s="197" t="s">
        <v>1543</v>
      </c>
      <c r="G1078" s="194"/>
      <c r="H1078" s="196" t="s">
        <v>1</v>
      </c>
      <c r="I1078" s="194"/>
      <c r="J1078" s="194"/>
      <c r="K1078" s="194"/>
      <c r="L1078" s="198"/>
      <c r="M1078" s="199"/>
      <c r="N1078" s="200"/>
      <c r="O1078" s="200"/>
      <c r="P1078" s="200"/>
      <c r="Q1078" s="200"/>
      <c r="R1078" s="200"/>
      <c r="S1078" s="200"/>
      <c r="T1078" s="201"/>
      <c r="AT1078" s="202" t="s">
        <v>147</v>
      </c>
      <c r="AU1078" s="202" t="s">
        <v>81</v>
      </c>
      <c r="AV1078" s="13" t="s">
        <v>79</v>
      </c>
      <c r="AW1078" s="13" t="s">
        <v>26</v>
      </c>
      <c r="AX1078" s="13" t="s">
        <v>71</v>
      </c>
      <c r="AY1078" s="202" t="s">
        <v>141</v>
      </c>
    </row>
    <row r="1079" spans="1:65" s="13" customFormat="1">
      <c r="B1079" s="193"/>
      <c r="C1079" s="194"/>
      <c r="D1079" s="195" t="s">
        <v>147</v>
      </c>
      <c r="E1079" s="196" t="s">
        <v>1</v>
      </c>
      <c r="F1079" s="197" t="s">
        <v>1568</v>
      </c>
      <c r="G1079" s="194"/>
      <c r="H1079" s="196" t="s">
        <v>1</v>
      </c>
      <c r="I1079" s="194"/>
      <c r="J1079" s="194"/>
      <c r="K1079" s="194"/>
      <c r="L1079" s="198"/>
      <c r="M1079" s="199"/>
      <c r="N1079" s="200"/>
      <c r="O1079" s="200"/>
      <c r="P1079" s="200"/>
      <c r="Q1079" s="200"/>
      <c r="R1079" s="200"/>
      <c r="S1079" s="200"/>
      <c r="T1079" s="201"/>
      <c r="AT1079" s="202" t="s">
        <v>147</v>
      </c>
      <c r="AU1079" s="202" t="s">
        <v>81</v>
      </c>
      <c r="AV1079" s="13" t="s">
        <v>79</v>
      </c>
      <c r="AW1079" s="13" t="s">
        <v>26</v>
      </c>
      <c r="AX1079" s="13" t="s">
        <v>71</v>
      </c>
      <c r="AY1079" s="202" t="s">
        <v>141</v>
      </c>
    </row>
    <row r="1080" spans="1:65" s="14" customFormat="1">
      <c r="B1080" s="203"/>
      <c r="C1080" s="204"/>
      <c r="D1080" s="195" t="s">
        <v>147</v>
      </c>
      <c r="E1080" s="205" t="s">
        <v>1</v>
      </c>
      <c r="F1080" s="206" t="s">
        <v>1569</v>
      </c>
      <c r="G1080" s="204"/>
      <c r="H1080" s="207">
        <v>5.33</v>
      </c>
      <c r="I1080" s="204"/>
      <c r="J1080" s="204"/>
      <c r="K1080" s="204"/>
      <c r="L1080" s="208"/>
      <c r="M1080" s="209"/>
      <c r="N1080" s="210"/>
      <c r="O1080" s="210"/>
      <c r="P1080" s="210"/>
      <c r="Q1080" s="210"/>
      <c r="R1080" s="210"/>
      <c r="S1080" s="210"/>
      <c r="T1080" s="211"/>
      <c r="AT1080" s="212" t="s">
        <v>147</v>
      </c>
      <c r="AU1080" s="212" t="s">
        <v>81</v>
      </c>
      <c r="AV1080" s="14" t="s">
        <v>81</v>
      </c>
      <c r="AW1080" s="14" t="s">
        <v>26</v>
      </c>
      <c r="AX1080" s="14" t="s">
        <v>79</v>
      </c>
      <c r="AY1080" s="212" t="s">
        <v>141</v>
      </c>
    </row>
    <row r="1081" spans="1:65" s="2" customFormat="1" ht="21.75" customHeight="1">
      <c r="A1081" s="32"/>
      <c r="B1081" s="33"/>
      <c r="C1081" s="181" t="s">
        <v>1574</v>
      </c>
      <c r="D1081" s="181" t="s">
        <v>142</v>
      </c>
      <c r="E1081" s="182" t="s">
        <v>1575</v>
      </c>
      <c r="F1081" s="183" t="s">
        <v>1576</v>
      </c>
      <c r="G1081" s="184" t="s">
        <v>221</v>
      </c>
      <c r="H1081" s="185">
        <v>2</v>
      </c>
      <c r="I1081" s="257"/>
      <c r="J1081" s="186">
        <f>ROUND(I1081*H1081,2)</f>
        <v>0</v>
      </c>
      <c r="K1081" s="183" t="s">
        <v>239</v>
      </c>
      <c r="L1081" s="37"/>
      <c r="M1081" s="187" t="s">
        <v>1</v>
      </c>
      <c r="N1081" s="188" t="s">
        <v>36</v>
      </c>
      <c r="O1081" s="189">
        <v>1.298</v>
      </c>
      <c r="P1081" s="189">
        <f>O1081*H1081</f>
        <v>2.5960000000000001</v>
      </c>
      <c r="Q1081" s="189">
        <v>2.5999999999999998E-4</v>
      </c>
      <c r="R1081" s="189">
        <f>Q1081*H1081</f>
        <v>5.1999999999999995E-4</v>
      </c>
      <c r="S1081" s="189">
        <v>0</v>
      </c>
      <c r="T1081" s="190">
        <f>S1081*H1081</f>
        <v>0</v>
      </c>
      <c r="U1081" s="32"/>
      <c r="V1081" s="32"/>
      <c r="W1081" s="32"/>
      <c r="X1081" s="32"/>
      <c r="Y1081" s="32"/>
      <c r="Z1081" s="32"/>
      <c r="AA1081" s="32"/>
      <c r="AB1081" s="32"/>
      <c r="AC1081" s="32"/>
      <c r="AD1081" s="32"/>
      <c r="AE1081" s="32"/>
      <c r="AR1081" s="191" t="s">
        <v>181</v>
      </c>
      <c r="AT1081" s="191" t="s">
        <v>142</v>
      </c>
      <c r="AU1081" s="191" t="s">
        <v>81</v>
      </c>
      <c r="AY1081" s="18" t="s">
        <v>141</v>
      </c>
      <c r="BE1081" s="192">
        <f>IF(N1081="základní",J1081,0)</f>
        <v>0</v>
      </c>
      <c r="BF1081" s="192">
        <f>IF(N1081="snížená",J1081,0)</f>
        <v>0</v>
      </c>
      <c r="BG1081" s="192">
        <f>IF(N1081="zákl. přenesená",J1081,0)</f>
        <v>0</v>
      </c>
      <c r="BH1081" s="192">
        <f>IF(N1081="sníž. přenesená",J1081,0)</f>
        <v>0</v>
      </c>
      <c r="BI1081" s="192">
        <f>IF(N1081="nulová",J1081,0)</f>
        <v>0</v>
      </c>
      <c r="BJ1081" s="18" t="s">
        <v>79</v>
      </c>
      <c r="BK1081" s="192">
        <f>ROUND(I1081*H1081,2)</f>
        <v>0</v>
      </c>
      <c r="BL1081" s="18" t="s">
        <v>181</v>
      </c>
      <c r="BM1081" s="191" t="s">
        <v>1577</v>
      </c>
    </row>
    <row r="1082" spans="1:65" s="13" customFormat="1">
      <c r="B1082" s="193"/>
      <c r="C1082" s="194"/>
      <c r="D1082" s="195" t="s">
        <v>147</v>
      </c>
      <c r="E1082" s="196" t="s">
        <v>1</v>
      </c>
      <c r="F1082" s="197" t="s">
        <v>1578</v>
      </c>
      <c r="G1082" s="194"/>
      <c r="H1082" s="196" t="s">
        <v>1</v>
      </c>
      <c r="I1082" s="194"/>
      <c r="J1082" s="194"/>
      <c r="K1082" s="194"/>
      <c r="L1082" s="198"/>
      <c r="M1082" s="199"/>
      <c r="N1082" s="200"/>
      <c r="O1082" s="200"/>
      <c r="P1082" s="200"/>
      <c r="Q1082" s="200"/>
      <c r="R1082" s="200"/>
      <c r="S1082" s="200"/>
      <c r="T1082" s="201"/>
      <c r="AT1082" s="202" t="s">
        <v>147</v>
      </c>
      <c r="AU1082" s="202" t="s">
        <v>81</v>
      </c>
      <c r="AV1082" s="13" t="s">
        <v>79</v>
      </c>
      <c r="AW1082" s="13" t="s">
        <v>26</v>
      </c>
      <c r="AX1082" s="13" t="s">
        <v>71</v>
      </c>
      <c r="AY1082" s="202" t="s">
        <v>141</v>
      </c>
    </row>
    <row r="1083" spans="1:65" s="14" customFormat="1">
      <c r="B1083" s="203"/>
      <c r="C1083" s="204"/>
      <c r="D1083" s="195" t="s">
        <v>147</v>
      </c>
      <c r="E1083" s="205" t="s">
        <v>1</v>
      </c>
      <c r="F1083" s="206" t="s">
        <v>81</v>
      </c>
      <c r="G1083" s="204"/>
      <c r="H1083" s="207">
        <v>2</v>
      </c>
      <c r="I1083" s="204"/>
      <c r="J1083" s="204"/>
      <c r="K1083" s="204"/>
      <c r="L1083" s="208"/>
      <c r="M1083" s="209"/>
      <c r="N1083" s="210"/>
      <c r="O1083" s="210"/>
      <c r="P1083" s="210"/>
      <c r="Q1083" s="210"/>
      <c r="R1083" s="210"/>
      <c r="S1083" s="210"/>
      <c r="T1083" s="211"/>
      <c r="AT1083" s="212" t="s">
        <v>147</v>
      </c>
      <c r="AU1083" s="212" t="s">
        <v>81</v>
      </c>
      <c r="AV1083" s="14" t="s">
        <v>81</v>
      </c>
      <c r="AW1083" s="14" t="s">
        <v>26</v>
      </c>
      <c r="AX1083" s="14" t="s">
        <v>79</v>
      </c>
      <c r="AY1083" s="212" t="s">
        <v>141</v>
      </c>
    </row>
    <row r="1084" spans="1:65" s="2" customFormat="1" ht="16.5" customHeight="1">
      <c r="A1084" s="32"/>
      <c r="B1084" s="33"/>
      <c r="C1084" s="229" t="s">
        <v>1579</v>
      </c>
      <c r="D1084" s="229" t="s">
        <v>272</v>
      </c>
      <c r="E1084" s="230" t="s">
        <v>1580</v>
      </c>
      <c r="F1084" s="231" t="s">
        <v>1581</v>
      </c>
      <c r="G1084" s="232" t="s">
        <v>249</v>
      </c>
      <c r="H1084" s="233">
        <v>1.44</v>
      </c>
      <c r="I1084" s="262"/>
      <c r="J1084" s="234">
        <f>ROUND(I1084*H1084,2)</f>
        <v>0</v>
      </c>
      <c r="K1084" s="231" t="s">
        <v>239</v>
      </c>
      <c r="L1084" s="235"/>
      <c r="M1084" s="236" t="s">
        <v>1</v>
      </c>
      <c r="N1084" s="237" t="s">
        <v>36</v>
      </c>
      <c r="O1084" s="189">
        <v>0</v>
      </c>
      <c r="P1084" s="189">
        <f>O1084*H1084</f>
        <v>0</v>
      </c>
      <c r="Q1084" s="189">
        <v>4.0280000000000003E-2</v>
      </c>
      <c r="R1084" s="189">
        <f>Q1084*H1084</f>
        <v>5.8003200000000005E-2</v>
      </c>
      <c r="S1084" s="189">
        <v>0</v>
      </c>
      <c r="T1084" s="190">
        <f>S1084*H1084</f>
        <v>0</v>
      </c>
      <c r="U1084" s="32"/>
      <c r="V1084" s="32"/>
      <c r="W1084" s="32"/>
      <c r="X1084" s="32"/>
      <c r="Y1084" s="32"/>
      <c r="Z1084" s="32"/>
      <c r="AA1084" s="32"/>
      <c r="AB1084" s="32"/>
      <c r="AC1084" s="32"/>
      <c r="AD1084" s="32"/>
      <c r="AE1084" s="32"/>
      <c r="AR1084" s="191" t="s">
        <v>454</v>
      </c>
      <c r="AT1084" s="191" t="s">
        <v>272</v>
      </c>
      <c r="AU1084" s="191" t="s">
        <v>81</v>
      </c>
      <c r="AY1084" s="18" t="s">
        <v>141</v>
      </c>
      <c r="BE1084" s="192">
        <f>IF(N1084="základní",J1084,0)</f>
        <v>0</v>
      </c>
      <c r="BF1084" s="192">
        <f>IF(N1084="snížená",J1084,0)</f>
        <v>0</v>
      </c>
      <c r="BG1084" s="192">
        <f>IF(N1084="zákl. přenesená",J1084,0)</f>
        <v>0</v>
      </c>
      <c r="BH1084" s="192">
        <f>IF(N1084="sníž. přenesená",J1084,0)</f>
        <v>0</v>
      </c>
      <c r="BI1084" s="192">
        <f>IF(N1084="nulová",J1084,0)</f>
        <v>0</v>
      </c>
      <c r="BJ1084" s="18" t="s">
        <v>79</v>
      </c>
      <c r="BK1084" s="192">
        <f>ROUND(I1084*H1084,2)</f>
        <v>0</v>
      </c>
      <c r="BL1084" s="18" t="s">
        <v>181</v>
      </c>
      <c r="BM1084" s="191" t="s">
        <v>1582</v>
      </c>
    </row>
    <row r="1085" spans="1:65" s="13" customFormat="1" ht="22.5">
      <c r="B1085" s="193"/>
      <c r="C1085" s="194"/>
      <c r="D1085" s="195" t="s">
        <v>147</v>
      </c>
      <c r="E1085" s="196" t="s">
        <v>1</v>
      </c>
      <c r="F1085" s="197" t="s">
        <v>1543</v>
      </c>
      <c r="G1085" s="194"/>
      <c r="H1085" s="196" t="s">
        <v>1</v>
      </c>
      <c r="I1085" s="194"/>
      <c r="J1085" s="194"/>
      <c r="K1085" s="194"/>
      <c r="L1085" s="198"/>
      <c r="M1085" s="199"/>
      <c r="N1085" s="200"/>
      <c r="O1085" s="200"/>
      <c r="P1085" s="200"/>
      <c r="Q1085" s="200"/>
      <c r="R1085" s="200"/>
      <c r="S1085" s="200"/>
      <c r="T1085" s="201"/>
      <c r="AT1085" s="202" t="s">
        <v>147</v>
      </c>
      <c r="AU1085" s="202" t="s">
        <v>81</v>
      </c>
      <c r="AV1085" s="13" t="s">
        <v>79</v>
      </c>
      <c r="AW1085" s="13" t="s">
        <v>26</v>
      </c>
      <c r="AX1085" s="13" t="s">
        <v>71</v>
      </c>
      <c r="AY1085" s="202" t="s">
        <v>141</v>
      </c>
    </row>
    <row r="1086" spans="1:65" s="13" customFormat="1">
      <c r="B1086" s="193"/>
      <c r="C1086" s="194"/>
      <c r="D1086" s="195" t="s">
        <v>147</v>
      </c>
      <c r="E1086" s="196" t="s">
        <v>1</v>
      </c>
      <c r="F1086" s="197" t="s">
        <v>1578</v>
      </c>
      <c r="G1086" s="194"/>
      <c r="H1086" s="196" t="s">
        <v>1</v>
      </c>
      <c r="I1086" s="194"/>
      <c r="J1086" s="194"/>
      <c r="K1086" s="194"/>
      <c r="L1086" s="198"/>
      <c r="M1086" s="199"/>
      <c r="N1086" s="200"/>
      <c r="O1086" s="200"/>
      <c r="P1086" s="200"/>
      <c r="Q1086" s="200"/>
      <c r="R1086" s="200"/>
      <c r="S1086" s="200"/>
      <c r="T1086" s="201"/>
      <c r="AT1086" s="202" t="s">
        <v>147</v>
      </c>
      <c r="AU1086" s="202" t="s">
        <v>81</v>
      </c>
      <c r="AV1086" s="13" t="s">
        <v>79</v>
      </c>
      <c r="AW1086" s="13" t="s">
        <v>26</v>
      </c>
      <c r="AX1086" s="13" t="s">
        <v>71</v>
      </c>
      <c r="AY1086" s="202" t="s">
        <v>141</v>
      </c>
    </row>
    <row r="1087" spans="1:65" s="14" customFormat="1">
      <c r="B1087" s="203"/>
      <c r="C1087" s="204"/>
      <c r="D1087" s="195" t="s">
        <v>147</v>
      </c>
      <c r="E1087" s="205" t="s">
        <v>1</v>
      </c>
      <c r="F1087" s="206" t="s">
        <v>1583</v>
      </c>
      <c r="G1087" s="204"/>
      <c r="H1087" s="207">
        <v>1.44</v>
      </c>
      <c r="I1087" s="204"/>
      <c r="J1087" s="204"/>
      <c r="K1087" s="204"/>
      <c r="L1087" s="208"/>
      <c r="M1087" s="209"/>
      <c r="N1087" s="210"/>
      <c r="O1087" s="210"/>
      <c r="P1087" s="210"/>
      <c r="Q1087" s="210"/>
      <c r="R1087" s="210"/>
      <c r="S1087" s="210"/>
      <c r="T1087" s="211"/>
      <c r="AT1087" s="212" t="s">
        <v>147</v>
      </c>
      <c r="AU1087" s="212" t="s">
        <v>81</v>
      </c>
      <c r="AV1087" s="14" t="s">
        <v>81</v>
      </c>
      <c r="AW1087" s="14" t="s">
        <v>26</v>
      </c>
      <c r="AX1087" s="14" t="s">
        <v>79</v>
      </c>
      <c r="AY1087" s="212" t="s">
        <v>141</v>
      </c>
    </row>
    <row r="1088" spans="1:65" s="2" customFormat="1" ht="21.75" customHeight="1">
      <c r="A1088" s="32"/>
      <c r="B1088" s="33"/>
      <c r="C1088" s="181" t="s">
        <v>1584</v>
      </c>
      <c r="D1088" s="181" t="s">
        <v>142</v>
      </c>
      <c r="E1088" s="182" t="s">
        <v>1585</v>
      </c>
      <c r="F1088" s="183" t="s">
        <v>1586</v>
      </c>
      <c r="G1088" s="184" t="s">
        <v>221</v>
      </c>
      <c r="H1088" s="185">
        <v>1</v>
      </c>
      <c r="I1088" s="257"/>
      <c r="J1088" s="186">
        <f>ROUND(I1088*H1088,2)</f>
        <v>0</v>
      </c>
      <c r="K1088" s="183" t="s">
        <v>239</v>
      </c>
      <c r="L1088" s="37"/>
      <c r="M1088" s="187" t="s">
        <v>1</v>
      </c>
      <c r="N1088" s="188" t="s">
        <v>36</v>
      </c>
      <c r="O1088" s="189">
        <v>1.6819999999999999</v>
      </c>
      <c r="P1088" s="189">
        <f>O1088*H1088</f>
        <v>1.6819999999999999</v>
      </c>
      <c r="Q1088" s="189">
        <v>0</v>
      </c>
      <c r="R1088" s="189">
        <f>Q1088*H1088</f>
        <v>0</v>
      </c>
      <c r="S1088" s="189">
        <v>0</v>
      </c>
      <c r="T1088" s="190">
        <f>S1088*H1088</f>
        <v>0</v>
      </c>
      <c r="U1088" s="32"/>
      <c r="V1088" s="32"/>
      <c r="W1088" s="32"/>
      <c r="X1088" s="32"/>
      <c r="Y1088" s="32"/>
      <c r="Z1088" s="32"/>
      <c r="AA1088" s="32"/>
      <c r="AB1088" s="32"/>
      <c r="AC1088" s="32"/>
      <c r="AD1088" s="32"/>
      <c r="AE1088" s="32"/>
      <c r="AR1088" s="191" t="s">
        <v>181</v>
      </c>
      <c r="AT1088" s="191" t="s">
        <v>142</v>
      </c>
      <c r="AU1088" s="191" t="s">
        <v>81</v>
      </c>
      <c r="AY1088" s="18" t="s">
        <v>141</v>
      </c>
      <c r="BE1088" s="192">
        <f>IF(N1088="základní",J1088,0)</f>
        <v>0</v>
      </c>
      <c r="BF1088" s="192">
        <f>IF(N1088="snížená",J1088,0)</f>
        <v>0</v>
      </c>
      <c r="BG1088" s="192">
        <f>IF(N1088="zákl. přenesená",J1088,0)</f>
        <v>0</v>
      </c>
      <c r="BH1088" s="192">
        <f>IF(N1088="sníž. přenesená",J1088,0)</f>
        <v>0</v>
      </c>
      <c r="BI1088" s="192">
        <f>IF(N1088="nulová",J1088,0)</f>
        <v>0</v>
      </c>
      <c r="BJ1088" s="18" t="s">
        <v>79</v>
      </c>
      <c r="BK1088" s="192">
        <f>ROUND(I1088*H1088,2)</f>
        <v>0</v>
      </c>
      <c r="BL1088" s="18" t="s">
        <v>181</v>
      </c>
      <c r="BM1088" s="191" t="s">
        <v>1587</v>
      </c>
    </row>
    <row r="1089" spans="1:65" s="13" customFormat="1">
      <c r="B1089" s="193"/>
      <c r="C1089" s="194"/>
      <c r="D1089" s="195" t="s">
        <v>147</v>
      </c>
      <c r="E1089" s="196" t="s">
        <v>1</v>
      </c>
      <c r="F1089" s="197" t="s">
        <v>812</v>
      </c>
      <c r="G1089" s="194"/>
      <c r="H1089" s="196" t="s">
        <v>1</v>
      </c>
      <c r="I1089" s="194"/>
      <c r="J1089" s="194"/>
      <c r="K1089" s="194"/>
      <c r="L1089" s="198"/>
      <c r="M1089" s="199"/>
      <c r="N1089" s="200"/>
      <c r="O1089" s="200"/>
      <c r="P1089" s="200"/>
      <c r="Q1089" s="200"/>
      <c r="R1089" s="200"/>
      <c r="S1089" s="200"/>
      <c r="T1089" s="201"/>
      <c r="AT1089" s="202" t="s">
        <v>147</v>
      </c>
      <c r="AU1089" s="202" t="s">
        <v>81</v>
      </c>
      <c r="AV1089" s="13" t="s">
        <v>79</v>
      </c>
      <c r="AW1089" s="13" t="s">
        <v>26</v>
      </c>
      <c r="AX1089" s="13" t="s">
        <v>71</v>
      </c>
      <c r="AY1089" s="202" t="s">
        <v>141</v>
      </c>
    </row>
    <row r="1090" spans="1:65" s="13" customFormat="1">
      <c r="B1090" s="193"/>
      <c r="C1090" s="194"/>
      <c r="D1090" s="195" t="s">
        <v>147</v>
      </c>
      <c r="E1090" s="196" t="s">
        <v>1</v>
      </c>
      <c r="F1090" s="197" t="s">
        <v>813</v>
      </c>
      <c r="G1090" s="194"/>
      <c r="H1090" s="196" t="s">
        <v>1</v>
      </c>
      <c r="I1090" s="194"/>
      <c r="J1090" s="194"/>
      <c r="K1090" s="194"/>
      <c r="L1090" s="198"/>
      <c r="M1090" s="199"/>
      <c r="N1090" s="200"/>
      <c r="O1090" s="200"/>
      <c r="P1090" s="200"/>
      <c r="Q1090" s="200"/>
      <c r="R1090" s="200"/>
      <c r="S1090" s="200"/>
      <c r="T1090" s="201"/>
      <c r="AT1090" s="202" t="s">
        <v>147</v>
      </c>
      <c r="AU1090" s="202" t="s">
        <v>81</v>
      </c>
      <c r="AV1090" s="13" t="s">
        <v>79</v>
      </c>
      <c r="AW1090" s="13" t="s">
        <v>26</v>
      </c>
      <c r="AX1090" s="13" t="s">
        <v>71</v>
      </c>
      <c r="AY1090" s="202" t="s">
        <v>141</v>
      </c>
    </row>
    <row r="1091" spans="1:65" s="14" customFormat="1">
      <c r="B1091" s="203"/>
      <c r="C1091" s="204"/>
      <c r="D1091" s="195" t="s">
        <v>147</v>
      </c>
      <c r="E1091" s="205" t="s">
        <v>1</v>
      </c>
      <c r="F1091" s="206" t="s">
        <v>79</v>
      </c>
      <c r="G1091" s="204"/>
      <c r="H1091" s="207">
        <v>1</v>
      </c>
      <c r="I1091" s="204"/>
      <c r="J1091" s="204"/>
      <c r="K1091" s="204"/>
      <c r="L1091" s="208"/>
      <c r="M1091" s="209"/>
      <c r="N1091" s="210"/>
      <c r="O1091" s="210"/>
      <c r="P1091" s="210"/>
      <c r="Q1091" s="210"/>
      <c r="R1091" s="210"/>
      <c r="S1091" s="210"/>
      <c r="T1091" s="211"/>
      <c r="AT1091" s="212" t="s">
        <v>147</v>
      </c>
      <c r="AU1091" s="212" t="s">
        <v>81</v>
      </c>
      <c r="AV1091" s="14" t="s">
        <v>81</v>
      </c>
      <c r="AW1091" s="14" t="s">
        <v>26</v>
      </c>
      <c r="AX1091" s="14" t="s">
        <v>79</v>
      </c>
      <c r="AY1091" s="212" t="s">
        <v>141</v>
      </c>
    </row>
    <row r="1092" spans="1:65" s="2" customFormat="1" ht="21.75" customHeight="1">
      <c r="A1092" s="32"/>
      <c r="B1092" s="33"/>
      <c r="C1092" s="229" t="s">
        <v>1588</v>
      </c>
      <c r="D1092" s="229" t="s">
        <v>272</v>
      </c>
      <c r="E1092" s="230" t="s">
        <v>1589</v>
      </c>
      <c r="F1092" s="231" t="s">
        <v>1590</v>
      </c>
      <c r="G1092" s="232" t="s">
        <v>221</v>
      </c>
      <c r="H1092" s="233">
        <v>1</v>
      </c>
      <c r="I1092" s="262"/>
      <c r="J1092" s="234">
        <f>ROUND(I1092*H1092,2)</f>
        <v>0</v>
      </c>
      <c r="K1092" s="231" t="s">
        <v>1</v>
      </c>
      <c r="L1092" s="235"/>
      <c r="M1092" s="236" t="s">
        <v>1</v>
      </c>
      <c r="N1092" s="237" t="s">
        <v>36</v>
      </c>
      <c r="O1092" s="189">
        <v>0</v>
      </c>
      <c r="P1092" s="189">
        <f>O1092*H1092</f>
        <v>0</v>
      </c>
      <c r="Q1092" s="189">
        <v>1.6E-2</v>
      </c>
      <c r="R1092" s="189">
        <f>Q1092*H1092</f>
        <v>1.6E-2</v>
      </c>
      <c r="S1092" s="189">
        <v>0</v>
      </c>
      <c r="T1092" s="190">
        <f>S1092*H1092</f>
        <v>0</v>
      </c>
      <c r="U1092" s="32"/>
      <c r="V1092" s="32"/>
      <c r="W1092" s="32"/>
      <c r="X1092" s="32"/>
      <c r="Y1092" s="32"/>
      <c r="Z1092" s="32"/>
      <c r="AA1092" s="32"/>
      <c r="AB1092" s="32"/>
      <c r="AC1092" s="32"/>
      <c r="AD1092" s="32"/>
      <c r="AE1092" s="32"/>
      <c r="AR1092" s="191" t="s">
        <v>454</v>
      </c>
      <c r="AT1092" s="191" t="s">
        <v>272</v>
      </c>
      <c r="AU1092" s="191" t="s">
        <v>81</v>
      </c>
      <c r="AY1092" s="18" t="s">
        <v>141</v>
      </c>
      <c r="BE1092" s="192">
        <f>IF(N1092="základní",J1092,0)</f>
        <v>0</v>
      </c>
      <c r="BF1092" s="192">
        <f>IF(N1092="snížená",J1092,0)</f>
        <v>0</v>
      </c>
      <c r="BG1092" s="192">
        <f>IF(N1092="zákl. přenesená",J1092,0)</f>
        <v>0</v>
      </c>
      <c r="BH1092" s="192">
        <f>IF(N1092="sníž. přenesená",J1092,0)</f>
        <v>0</v>
      </c>
      <c r="BI1092" s="192">
        <f>IF(N1092="nulová",J1092,0)</f>
        <v>0</v>
      </c>
      <c r="BJ1092" s="18" t="s">
        <v>79</v>
      </c>
      <c r="BK1092" s="192">
        <f>ROUND(I1092*H1092,2)</f>
        <v>0</v>
      </c>
      <c r="BL1092" s="18" t="s">
        <v>181</v>
      </c>
      <c r="BM1092" s="191" t="s">
        <v>1591</v>
      </c>
    </row>
    <row r="1093" spans="1:65" s="2" customFormat="1" ht="21.75" customHeight="1">
      <c r="A1093" s="32"/>
      <c r="B1093" s="33"/>
      <c r="C1093" s="181" t="s">
        <v>1592</v>
      </c>
      <c r="D1093" s="181" t="s">
        <v>142</v>
      </c>
      <c r="E1093" s="182" t="s">
        <v>1593</v>
      </c>
      <c r="F1093" s="183" t="s">
        <v>1594</v>
      </c>
      <c r="G1093" s="184" t="s">
        <v>221</v>
      </c>
      <c r="H1093" s="185">
        <v>1</v>
      </c>
      <c r="I1093" s="257"/>
      <c r="J1093" s="186">
        <f>ROUND(I1093*H1093,2)</f>
        <v>0</v>
      </c>
      <c r="K1093" s="183" t="s">
        <v>239</v>
      </c>
      <c r="L1093" s="37"/>
      <c r="M1093" s="187" t="s">
        <v>1</v>
      </c>
      <c r="N1093" s="188" t="s">
        <v>36</v>
      </c>
      <c r="O1093" s="189">
        <v>1.915</v>
      </c>
      <c r="P1093" s="189">
        <f>O1093*H1093</f>
        <v>1.915</v>
      </c>
      <c r="Q1093" s="189">
        <v>0</v>
      </c>
      <c r="R1093" s="189">
        <f>Q1093*H1093</f>
        <v>0</v>
      </c>
      <c r="S1093" s="189">
        <v>0</v>
      </c>
      <c r="T1093" s="190">
        <f>S1093*H1093</f>
        <v>0</v>
      </c>
      <c r="U1093" s="32"/>
      <c r="V1093" s="32"/>
      <c r="W1093" s="32"/>
      <c r="X1093" s="32"/>
      <c r="Y1093" s="32"/>
      <c r="Z1093" s="32"/>
      <c r="AA1093" s="32"/>
      <c r="AB1093" s="32"/>
      <c r="AC1093" s="32"/>
      <c r="AD1093" s="32"/>
      <c r="AE1093" s="32"/>
      <c r="AR1093" s="191" t="s">
        <v>181</v>
      </c>
      <c r="AT1093" s="191" t="s">
        <v>142</v>
      </c>
      <c r="AU1093" s="191" t="s">
        <v>81</v>
      </c>
      <c r="AY1093" s="18" t="s">
        <v>141</v>
      </c>
      <c r="BE1093" s="192">
        <f>IF(N1093="základní",J1093,0)</f>
        <v>0</v>
      </c>
      <c r="BF1093" s="192">
        <f>IF(N1093="snížená",J1093,0)</f>
        <v>0</v>
      </c>
      <c r="BG1093" s="192">
        <f>IF(N1093="zákl. přenesená",J1093,0)</f>
        <v>0</v>
      </c>
      <c r="BH1093" s="192">
        <f>IF(N1093="sníž. přenesená",J1093,0)</f>
        <v>0</v>
      </c>
      <c r="BI1093" s="192">
        <f>IF(N1093="nulová",J1093,0)</f>
        <v>0</v>
      </c>
      <c r="BJ1093" s="18" t="s">
        <v>79</v>
      </c>
      <c r="BK1093" s="192">
        <f>ROUND(I1093*H1093,2)</f>
        <v>0</v>
      </c>
      <c r="BL1093" s="18" t="s">
        <v>181</v>
      </c>
      <c r="BM1093" s="191" t="s">
        <v>1595</v>
      </c>
    </row>
    <row r="1094" spans="1:65" s="13" customFormat="1">
      <c r="B1094" s="193"/>
      <c r="C1094" s="194"/>
      <c r="D1094" s="195" t="s">
        <v>147</v>
      </c>
      <c r="E1094" s="196" t="s">
        <v>1</v>
      </c>
      <c r="F1094" s="197" t="s">
        <v>812</v>
      </c>
      <c r="G1094" s="194"/>
      <c r="H1094" s="196" t="s">
        <v>1</v>
      </c>
      <c r="I1094" s="194"/>
      <c r="J1094" s="194"/>
      <c r="K1094" s="194"/>
      <c r="L1094" s="198"/>
      <c r="M1094" s="199"/>
      <c r="N1094" s="200"/>
      <c r="O1094" s="200"/>
      <c r="P1094" s="200"/>
      <c r="Q1094" s="200"/>
      <c r="R1094" s="200"/>
      <c r="S1094" s="200"/>
      <c r="T1094" s="201"/>
      <c r="AT1094" s="202" t="s">
        <v>147</v>
      </c>
      <c r="AU1094" s="202" t="s">
        <v>81</v>
      </c>
      <c r="AV1094" s="13" t="s">
        <v>79</v>
      </c>
      <c r="AW1094" s="13" t="s">
        <v>26</v>
      </c>
      <c r="AX1094" s="13" t="s">
        <v>71</v>
      </c>
      <c r="AY1094" s="202" t="s">
        <v>141</v>
      </c>
    </row>
    <row r="1095" spans="1:65" s="13" customFormat="1">
      <c r="B1095" s="193"/>
      <c r="C1095" s="194"/>
      <c r="D1095" s="195" t="s">
        <v>147</v>
      </c>
      <c r="E1095" s="196" t="s">
        <v>1</v>
      </c>
      <c r="F1095" s="197" t="s">
        <v>827</v>
      </c>
      <c r="G1095" s="194"/>
      <c r="H1095" s="196" t="s">
        <v>1</v>
      </c>
      <c r="I1095" s="194"/>
      <c r="J1095" s="194"/>
      <c r="K1095" s="194"/>
      <c r="L1095" s="198"/>
      <c r="M1095" s="199"/>
      <c r="N1095" s="200"/>
      <c r="O1095" s="200"/>
      <c r="P1095" s="200"/>
      <c r="Q1095" s="200"/>
      <c r="R1095" s="200"/>
      <c r="S1095" s="200"/>
      <c r="T1095" s="201"/>
      <c r="AT1095" s="202" t="s">
        <v>147</v>
      </c>
      <c r="AU1095" s="202" t="s">
        <v>81</v>
      </c>
      <c r="AV1095" s="13" t="s">
        <v>79</v>
      </c>
      <c r="AW1095" s="13" t="s">
        <v>26</v>
      </c>
      <c r="AX1095" s="13" t="s">
        <v>71</v>
      </c>
      <c r="AY1095" s="202" t="s">
        <v>141</v>
      </c>
    </row>
    <row r="1096" spans="1:65" s="14" customFormat="1">
      <c r="B1096" s="203"/>
      <c r="C1096" s="204"/>
      <c r="D1096" s="195" t="s">
        <v>147</v>
      </c>
      <c r="E1096" s="205" t="s">
        <v>1</v>
      </c>
      <c r="F1096" s="206" t="s">
        <v>79</v>
      </c>
      <c r="G1096" s="204"/>
      <c r="H1096" s="207">
        <v>1</v>
      </c>
      <c r="I1096" s="204"/>
      <c r="J1096" s="204"/>
      <c r="K1096" s="204"/>
      <c r="L1096" s="208"/>
      <c r="M1096" s="209"/>
      <c r="N1096" s="210"/>
      <c r="O1096" s="210"/>
      <c r="P1096" s="210"/>
      <c r="Q1096" s="210"/>
      <c r="R1096" s="210"/>
      <c r="S1096" s="210"/>
      <c r="T1096" s="211"/>
      <c r="AT1096" s="212" t="s">
        <v>147</v>
      </c>
      <c r="AU1096" s="212" t="s">
        <v>81</v>
      </c>
      <c r="AV1096" s="14" t="s">
        <v>81</v>
      </c>
      <c r="AW1096" s="14" t="s">
        <v>26</v>
      </c>
      <c r="AX1096" s="14" t="s">
        <v>79</v>
      </c>
      <c r="AY1096" s="212" t="s">
        <v>141</v>
      </c>
    </row>
    <row r="1097" spans="1:65" s="2" customFormat="1" ht="21.75" customHeight="1">
      <c r="A1097" s="32"/>
      <c r="B1097" s="33"/>
      <c r="C1097" s="229" t="s">
        <v>1596</v>
      </c>
      <c r="D1097" s="229" t="s">
        <v>272</v>
      </c>
      <c r="E1097" s="230" t="s">
        <v>1597</v>
      </c>
      <c r="F1097" s="231" t="s">
        <v>1598</v>
      </c>
      <c r="G1097" s="232" t="s">
        <v>221</v>
      </c>
      <c r="H1097" s="233">
        <v>1</v>
      </c>
      <c r="I1097" s="262"/>
      <c r="J1097" s="234">
        <f>ROUND(I1097*H1097,2)</f>
        <v>0</v>
      </c>
      <c r="K1097" s="231" t="s">
        <v>1</v>
      </c>
      <c r="L1097" s="235"/>
      <c r="M1097" s="236" t="s">
        <v>1</v>
      </c>
      <c r="N1097" s="237" t="s">
        <v>36</v>
      </c>
      <c r="O1097" s="189">
        <v>0</v>
      </c>
      <c r="P1097" s="189">
        <f>O1097*H1097</f>
        <v>0</v>
      </c>
      <c r="Q1097" s="189">
        <v>2.9000000000000001E-2</v>
      </c>
      <c r="R1097" s="189">
        <f>Q1097*H1097</f>
        <v>2.9000000000000001E-2</v>
      </c>
      <c r="S1097" s="189">
        <v>0</v>
      </c>
      <c r="T1097" s="190">
        <f>S1097*H1097</f>
        <v>0</v>
      </c>
      <c r="U1097" s="32"/>
      <c r="V1097" s="32"/>
      <c r="W1097" s="32"/>
      <c r="X1097" s="32"/>
      <c r="Y1097" s="32"/>
      <c r="Z1097" s="32"/>
      <c r="AA1097" s="32"/>
      <c r="AB1097" s="32"/>
      <c r="AC1097" s="32"/>
      <c r="AD1097" s="32"/>
      <c r="AE1097" s="32"/>
      <c r="AR1097" s="191" t="s">
        <v>454</v>
      </c>
      <c r="AT1097" s="191" t="s">
        <v>272</v>
      </c>
      <c r="AU1097" s="191" t="s">
        <v>81</v>
      </c>
      <c r="AY1097" s="18" t="s">
        <v>141</v>
      </c>
      <c r="BE1097" s="192">
        <f>IF(N1097="základní",J1097,0)</f>
        <v>0</v>
      </c>
      <c r="BF1097" s="192">
        <f>IF(N1097="snížená",J1097,0)</f>
        <v>0</v>
      </c>
      <c r="BG1097" s="192">
        <f>IF(N1097="zákl. přenesená",J1097,0)</f>
        <v>0</v>
      </c>
      <c r="BH1097" s="192">
        <f>IF(N1097="sníž. přenesená",J1097,0)</f>
        <v>0</v>
      </c>
      <c r="BI1097" s="192">
        <f>IF(N1097="nulová",J1097,0)</f>
        <v>0</v>
      </c>
      <c r="BJ1097" s="18" t="s">
        <v>79</v>
      </c>
      <c r="BK1097" s="192">
        <f>ROUND(I1097*H1097,2)</f>
        <v>0</v>
      </c>
      <c r="BL1097" s="18" t="s">
        <v>181</v>
      </c>
      <c r="BM1097" s="191" t="s">
        <v>1599</v>
      </c>
    </row>
    <row r="1098" spans="1:65" s="2" customFormat="1" ht="21.75" customHeight="1">
      <c r="A1098" s="32"/>
      <c r="B1098" s="33"/>
      <c r="C1098" s="181" t="s">
        <v>1600</v>
      </c>
      <c r="D1098" s="181" t="s">
        <v>142</v>
      </c>
      <c r="E1098" s="182" t="s">
        <v>1601</v>
      </c>
      <c r="F1098" s="183" t="s">
        <v>1602</v>
      </c>
      <c r="G1098" s="184" t="s">
        <v>221</v>
      </c>
      <c r="H1098" s="185">
        <v>2</v>
      </c>
      <c r="I1098" s="257"/>
      <c r="J1098" s="186">
        <f>ROUND(I1098*H1098,2)</f>
        <v>0</v>
      </c>
      <c r="K1098" s="183" t="s">
        <v>239</v>
      </c>
      <c r="L1098" s="37"/>
      <c r="M1098" s="187" t="s">
        <v>1</v>
      </c>
      <c r="N1098" s="188" t="s">
        <v>36</v>
      </c>
      <c r="O1098" s="189">
        <v>2.859</v>
      </c>
      <c r="P1098" s="189">
        <f>O1098*H1098</f>
        <v>5.718</v>
      </c>
      <c r="Q1098" s="189">
        <v>0</v>
      </c>
      <c r="R1098" s="189">
        <f>Q1098*H1098</f>
        <v>0</v>
      </c>
      <c r="S1098" s="189">
        <v>0</v>
      </c>
      <c r="T1098" s="190">
        <f>S1098*H1098</f>
        <v>0</v>
      </c>
      <c r="U1098" s="32"/>
      <c r="V1098" s="32"/>
      <c r="W1098" s="267"/>
      <c r="X1098" s="32"/>
      <c r="Y1098" s="32"/>
      <c r="Z1098" s="32"/>
      <c r="AA1098" s="32"/>
      <c r="AB1098" s="32"/>
      <c r="AC1098" s="32"/>
      <c r="AD1098" s="32"/>
      <c r="AE1098" s="32"/>
      <c r="AR1098" s="191" t="s">
        <v>181</v>
      </c>
      <c r="AT1098" s="191" t="s">
        <v>142</v>
      </c>
      <c r="AU1098" s="191" t="s">
        <v>81</v>
      </c>
      <c r="AY1098" s="18" t="s">
        <v>141</v>
      </c>
      <c r="BE1098" s="192">
        <f>IF(N1098="základní",J1098,0)</f>
        <v>0</v>
      </c>
      <c r="BF1098" s="192">
        <f>IF(N1098="snížená",J1098,0)</f>
        <v>0</v>
      </c>
      <c r="BG1098" s="192">
        <f>IF(N1098="zákl. přenesená",J1098,0)</f>
        <v>0</v>
      </c>
      <c r="BH1098" s="192">
        <f>IF(N1098="sníž. přenesená",J1098,0)</f>
        <v>0</v>
      </c>
      <c r="BI1098" s="192">
        <f>IF(N1098="nulová",J1098,0)</f>
        <v>0</v>
      </c>
      <c r="BJ1098" s="18" t="s">
        <v>79</v>
      </c>
      <c r="BK1098" s="192">
        <f>ROUND(I1098*H1098,2)</f>
        <v>0</v>
      </c>
      <c r="BL1098" s="18" t="s">
        <v>181</v>
      </c>
      <c r="BM1098" s="191" t="s">
        <v>1603</v>
      </c>
    </row>
    <row r="1099" spans="1:65" s="13" customFormat="1">
      <c r="B1099" s="193"/>
      <c r="C1099" s="194"/>
      <c r="D1099" s="195" t="s">
        <v>147</v>
      </c>
      <c r="E1099" s="196" t="s">
        <v>1</v>
      </c>
      <c r="F1099" s="197" t="s">
        <v>812</v>
      </c>
      <c r="G1099" s="194"/>
      <c r="H1099" s="196" t="s">
        <v>1</v>
      </c>
      <c r="I1099" s="194"/>
      <c r="J1099" s="194"/>
      <c r="K1099" s="194"/>
      <c r="L1099" s="198"/>
      <c r="M1099" s="199"/>
      <c r="N1099" s="200"/>
      <c r="O1099" s="200"/>
      <c r="P1099" s="200"/>
      <c r="Q1099" s="200"/>
      <c r="R1099" s="200"/>
      <c r="S1099" s="200"/>
      <c r="T1099" s="201"/>
      <c r="AT1099" s="202" t="s">
        <v>147</v>
      </c>
      <c r="AU1099" s="202" t="s">
        <v>81</v>
      </c>
      <c r="AV1099" s="13" t="s">
        <v>79</v>
      </c>
      <c r="AW1099" s="13" t="s">
        <v>26</v>
      </c>
      <c r="AX1099" s="13" t="s">
        <v>71</v>
      </c>
      <c r="AY1099" s="202" t="s">
        <v>141</v>
      </c>
    </row>
    <row r="1100" spans="1:65" s="13" customFormat="1">
      <c r="B1100" s="193"/>
      <c r="C1100" s="194"/>
      <c r="D1100" s="195" t="s">
        <v>147</v>
      </c>
      <c r="E1100" s="196" t="s">
        <v>1</v>
      </c>
      <c r="F1100" s="197" t="s">
        <v>1604</v>
      </c>
      <c r="G1100" s="194"/>
      <c r="H1100" s="196" t="s">
        <v>1</v>
      </c>
      <c r="I1100" s="194"/>
      <c r="J1100" s="194"/>
      <c r="K1100" s="194"/>
      <c r="L1100" s="198"/>
      <c r="M1100" s="199"/>
      <c r="N1100" s="200"/>
      <c r="O1100" s="200"/>
      <c r="P1100" s="200"/>
      <c r="Q1100" s="200"/>
      <c r="R1100" s="200"/>
      <c r="S1100" s="200"/>
      <c r="T1100" s="201"/>
      <c r="AT1100" s="202" t="s">
        <v>147</v>
      </c>
      <c r="AU1100" s="202" t="s">
        <v>81</v>
      </c>
      <c r="AV1100" s="13" t="s">
        <v>79</v>
      </c>
      <c r="AW1100" s="13" t="s">
        <v>26</v>
      </c>
      <c r="AX1100" s="13" t="s">
        <v>71</v>
      </c>
      <c r="AY1100" s="202" t="s">
        <v>141</v>
      </c>
    </row>
    <row r="1101" spans="1:65" s="14" customFormat="1">
      <c r="B1101" s="203"/>
      <c r="C1101" s="204"/>
      <c r="D1101" s="195" t="s">
        <v>147</v>
      </c>
      <c r="E1101" s="205" t="s">
        <v>1</v>
      </c>
      <c r="F1101" s="206" t="s">
        <v>81</v>
      </c>
      <c r="G1101" s="204"/>
      <c r="H1101" s="207">
        <v>2</v>
      </c>
      <c r="I1101" s="204"/>
      <c r="J1101" s="204"/>
      <c r="K1101" s="204"/>
      <c r="L1101" s="208"/>
      <c r="M1101" s="209"/>
      <c r="N1101" s="210"/>
      <c r="O1101" s="210"/>
      <c r="P1101" s="210"/>
      <c r="Q1101" s="210"/>
      <c r="R1101" s="210"/>
      <c r="S1101" s="210"/>
      <c r="T1101" s="211"/>
      <c r="AT1101" s="212" t="s">
        <v>147</v>
      </c>
      <c r="AU1101" s="212" t="s">
        <v>81</v>
      </c>
      <c r="AV1101" s="14" t="s">
        <v>81</v>
      </c>
      <c r="AW1101" s="14" t="s">
        <v>26</v>
      </c>
      <c r="AX1101" s="14" t="s">
        <v>79</v>
      </c>
      <c r="AY1101" s="212" t="s">
        <v>141</v>
      </c>
    </row>
    <row r="1102" spans="1:65" s="2" customFormat="1" ht="21.75" customHeight="1">
      <c r="A1102" s="32"/>
      <c r="B1102" s="33"/>
      <c r="C1102" s="229" t="s">
        <v>1605</v>
      </c>
      <c r="D1102" s="229" t="s">
        <v>272</v>
      </c>
      <c r="E1102" s="230" t="s">
        <v>1606</v>
      </c>
      <c r="F1102" s="231" t="s">
        <v>1607</v>
      </c>
      <c r="G1102" s="232" t="s">
        <v>221</v>
      </c>
      <c r="H1102" s="233">
        <v>2</v>
      </c>
      <c r="I1102" s="262"/>
      <c r="J1102" s="234">
        <f>ROUND(I1102*H1102,2)</f>
        <v>0</v>
      </c>
      <c r="K1102" s="231" t="s">
        <v>239</v>
      </c>
      <c r="L1102" s="235"/>
      <c r="M1102" s="236" t="s">
        <v>1</v>
      </c>
      <c r="N1102" s="237" t="s">
        <v>36</v>
      </c>
      <c r="O1102" s="189">
        <v>0</v>
      </c>
      <c r="P1102" s="189">
        <f>O1102*H1102</f>
        <v>0</v>
      </c>
      <c r="Q1102" s="189">
        <v>1.95E-2</v>
      </c>
      <c r="R1102" s="189">
        <f>Q1102*H1102</f>
        <v>3.9E-2</v>
      </c>
      <c r="S1102" s="189">
        <v>0</v>
      </c>
      <c r="T1102" s="190">
        <f>S1102*H1102</f>
        <v>0</v>
      </c>
      <c r="U1102" s="32"/>
      <c r="V1102" s="32"/>
      <c r="W1102" s="32"/>
      <c r="X1102" s="32"/>
      <c r="Y1102" s="32"/>
      <c r="Z1102" s="32"/>
      <c r="AA1102" s="32"/>
      <c r="AB1102" s="32"/>
      <c r="AC1102" s="32"/>
      <c r="AD1102" s="32"/>
      <c r="AE1102" s="32"/>
      <c r="AR1102" s="191" t="s">
        <v>454</v>
      </c>
      <c r="AT1102" s="191" t="s">
        <v>272</v>
      </c>
      <c r="AU1102" s="191" t="s">
        <v>81</v>
      </c>
      <c r="AY1102" s="18" t="s">
        <v>141</v>
      </c>
      <c r="BE1102" s="192">
        <f>IF(N1102="základní",J1102,0)</f>
        <v>0</v>
      </c>
      <c r="BF1102" s="192">
        <f>IF(N1102="snížená",J1102,0)</f>
        <v>0</v>
      </c>
      <c r="BG1102" s="192">
        <f>IF(N1102="zákl. přenesená",J1102,0)</f>
        <v>0</v>
      </c>
      <c r="BH1102" s="192">
        <f>IF(N1102="sníž. přenesená",J1102,0)</f>
        <v>0</v>
      </c>
      <c r="BI1102" s="192">
        <f>IF(N1102="nulová",J1102,0)</f>
        <v>0</v>
      </c>
      <c r="BJ1102" s="18" t="s">
        <v>79</v>
      </c>
      <c r="BK1102" s="192">
        <f>ROUND(I1102*H1102,2)</f>
        <v>0</v>
      </c>
      <c r="BL1102" s="18" t="s">
        <v>181</v>
      </c>
      <c r="BM1102" s="191" t="s">
        <v>1608</v>
      </c>
    </row>
    <row r="1103" spans="1:65" s="2" customFormat="1" ht="21.75" customHeight="1">
      <c r="A1103" s="32"/>
      <c r="B1103" s="33"/>
      <c r="C1103" s="181" t="s">
        <v>1609</v>
      </c>
      <c r="D1103" s="181" t="s">
        <v>142</v>
      </c>
      <c r="E1103" s="182" t="s">
        <v>1610</v>
      </c>
      <c r="F1103" s="183" t="s">
        <v>1611</v>
      </c>
      <c r="G1103" s="184" t="s">
        <v>221</v>
      </c>
      <c r="H1103" s="185">
        <v>1</v>
      </c>
      <c r="I1103" s="257"/>
      <c r="J1103" s="186">
        <f>ROUND(I1103*H1103,2)</f>
        <v>0</v>
      </c>
      <c r="K1103" s="183" t="s">
        <v>239</v>
      </c>
      <c r="L1103" s="37"/>
      <c r="M1103" s="187" t="s">
        <v>1</v>
      </c>
      <c r="N1103" s="188" t="s">
        <v>36</v>
      </c>
      <c r="O1103" s="189">
        <v>3.3039999999999998</v>
      </c>
      <c r="P1103" s="189">
        <f>O1103*H1103</f>
        <v>3.3039999999999998</v>
      </c>
      <c r="Q1103" s="189">
        <v>0</v>
      </c>
      <c r="R1103" s="189">
        <f>Q1103*H1103</f>
        <v>0</v>
      </c>
      <c r="S1103" s="189">
        <v>0</v>
      </c>
      <c r="T1103" s="190">
        <f>S1103*H1103</f>
        <v>0</v>
      </c>
      <c r="U1103" s="32"/>
      <c r="V1103" s="32"/>
      <c r="W1103" s="32"/>
      <c r="X1103" s="32"/>
      <c r="Y1103" s="32"/>
      <c r="Z1103" s="32"/>
      <c r="AA1103" s="32"/>
      <c r="AB1103" s="32"/>
      <c r="AC1103" s="32"/>
      <c r="AD1103" s="32"/>
      <c r="AE1103" s="32"/>
      <c r="AR1103" s="191" t="s">
        <v>181</v>
      </c>
      <c r="AT1103" s="191" t="s">
        <v>142</v>
      </c>
      <c r="AU1103" s="191" t="s">
        <v>81</v>
      </c>
      <c r="AY1103" s="18" t="s">
        <v>141</v>
      </c>
      <c r="BE1103" s="192">
        <f>IF(N1103="základní",J1103,0)</f>
        <v>0</v>
      </c>
      <c r="BF1103" s="192">
        <f>IF(N1103="snížená",J1103,0)</f>
        <v>0</v>
      </c>
      <c r="BG1103" s="192">
        <f>IF(N1103="zákl. přenesená",J1103,0)</f>
        <v>0</v>
      </c>
      <c r="BH1103" s="192">
        <f>IF(N1103="sníž. přenesená",J1103,0)</f>
        <v>0</v>
      </c>
      <c r="BI1103" s="192">
        <f>IF(N1103="nulová",J1103,0)</f>
        <v>0</v>
      </c>
      <c r="BJ1103" s="18" t="s">
        <v>79</v>
      </c>
      <c r="BK1103" s="192">
        <f>ROUND(I1103*H1103,2)</f>
        <v>0</v>
      </c>
      <c r="BL1103" s="18" t="s">
        <v>181</v>
      </c>
      <c r="BM1103" s="191" t="s">
        <v>1612</v>
      </c>
    </row>
    <row r="1104" spans="1:65" s="2" customFormat="1" ht="21.75" customHeight="1">
      <c r="A1104" s="32"/>
      <c r="B1104" s="33"/>
      <c r="C1104" s="229" t="s">
        <v>1613</v>
      </c>
      <c r="D1104" s="229" t="s">
        <v>272</v>
      </c>
      <c r="E1104" s="230" t="s">
        <v>1614</v>
      </c>
      <c r="F1104" s="231" t="s">
        <v>1615</v>
      </c>
      <c r="G1104" s="232" t="s">
        <v>221</v>
      </c>
      <c r="H1104" s="233">
        <v>1</v>
      </c>
      <c r="I1104" s="262"/>
      <c r="J1104" s="234">
        <f>ROUND(I1104*H1104,2)</f>
        <v>0</v>
      </c>
      <c r="K1104" s="231" t="s">
        <v>239</v>
      </c>
      <c r="L1104" s="235"/>
      <c r="M1104" s="236" t="s">
        <v>1</v>
      </c>
      <c r="N1104" s="237" t="s">
        <v>36</v>
      </c>
      <c r="O1104" s="189">
        <v>0</v>
      </c>
      <c r="P1104" s="189">
        <f>O1104*H1104</f>
        <v>0</v>
      </c>
      <c r="Q1104" s="189">
        <v>2.1499999999999998E-2</v>
      </c>
      <c r="R1104" s="189">
        <f>Q1104*H1104</f>
        <v>2.1499999999999998E-2</v>
      </c>
      <c r="S1104" s="189">
        <v>0</v>
      </c>
      <c r="T1104" s="190">
        <f>S1104*H1104</f>
        <v>0</v>
      </c>
      <c r="U1104" s="32"/>
      <c r="V1104" s="32"/>
      <c r="W1104" s="32"/>
      <c r="X1104" s="32"/>
      <c r="Y1104" s="32"/>
      <c r="Z1104" s="32"/>
      <c r="AA1104" s="32"/>
      <c r="AB1104" s="32"/>
      <c r="AC1104" s="32"/>
      <c r="AD1104" s="32"/>
      <c r="AE1104" s="32"/>
      <c r="AR1104" s="191" t="s">
        <v>454</v>
      </c>
      <c r="AT1104" s="191" t="s">
        <v>272</v>
      </c>
      <c r="AU1104" s="191" t="s">
        <v>81</v>
      </c>
      <c r="AY1104" s="18" t="s">
        <v>141</v>
      </c>
      <c r="BE1104" s="192">
        <f>IF(N1104="základní",J1104,0)</f>
        <v>0</v>
      </c>
      <c r="BF1104" s="192">
        <f>IF(N1104="snížená",J1104,0)</f>
        <v>0</v>
      </c>
      <c r="BG1104" s="192">
        <f>IF(N1104="zákl. přenesená",J1104,0)</f>
        <v>0</v>
      </c>
      <c r="BH1104" s="192">
        <f>IF(N1104="sníž. přenesená",J1104,0)</f>
        <v>0</v>
      </c>
      <c r="BI1104" s="192">
        <f>IF(N1104="nulová",J1104,0)</f>
        <v>0</v>
      </c>
      <c r="BJ1104" s="18" t="s">
        <v>79</v>
      </c>
      <c r="BK1104" s="192">
        <f>ROUND(I1104*H1104,2)</f>
        <v>0</v>
      </c>
      <c r="BL1104" s="18" t="s">
        <v>181</v>
      </c>
      <c r="BM1104" s="191" t="s">
        <v>1616</v>
      </c>
    </row>
    <row r="1105" spans="1:65" s="2" customFormat="1" ht="21.75" customHeight="1">
      <c r="A1105" s="32"/>
      <c r="B1105" s="33"/>
      <c r="C1105" s="181" t="s">
        <v>1617</v>
      </c>
      <c r="D1105" s="181" t="s">
        <v>142</v>
      </c>
      <c r="E1105" s="182" t="s">
        <v>1618</v>
      </c>
      <c r="F1105" s="183" t="s">
        <v>1619</v>
      </c>
      <c r="G1105" s="184" t="s">
        <v>221</v>
      </c>
      <c r="H1105" s="185">
        <v>19</v>
      </c>
      <c r="I1105" s="257"/>
      <c r="J1105" s="186">
        <f>ROUND(I1105*H1105,2)</f>
        <v>0</v>
      </c>
      <c r="K1105" s="183" t="s">
        <v>239</v>
      </c>
      <c r="L1105" s="37"/>
      <c r="M1105" s="187" t="s">
        <v>1</v>
      </c>
      <c r="N1105" s="188" t="s">
        <v>36</v>
      </c>
      <c r="O1105" s="189">
        <v>1.8049999999999999</v>
      </c>
      <c r="P1105" s="189">
        <f>O1105*H1105</f>
        <v>34.295000000000002</v>
      </c>
      <c r="Q1105" s="189">
        <v>0</v>
      </c>
      <c r="R1105" s="189">
        <f>Q1105*H1105</f>
        <v>0</v>
      </c>
      <c r="S1105" s="189">
        <v>0</v>
      </c>
      <c r="T1105" s="190">
        <f>S1105*H1105</f>
        <v>0</v>
      </c>
      <c r="U1105" s="32"/>
      <c r="V1105" s="32"/>
      <c r="W1105" s="32"/>
      <c r="X1105" s="32"/>
      <c r="Y1105" s="32"/>
      <c r="Z1105" s="32"/>
      <c r="AA1105" s="32"/>
      <c r="AB1105" s="32"/>
      <c r="AC1105" s="32"/>
      <c r="AD1105" s="32"/>
      <c r="AE1105" s="32"/>
      <c r="AR1105" s="191" t="s">
        <v>181</v>
      </c>
      <c r="AT1105" s="191" t="s">
        <v>142</v>
      </c>
      <c r="AU1105" s="191" t="s">
        <v>81</v>
      </c>
      <c r="AY1105" s="18" t="s">
        <v>141</v>
      </c>
      <c r="BE1105" s="192">
        <f>IF(N1105="základní",J1105,0)</f>
        <v>0</v>
      </c>
      <c r="BF1105" s="192">
        <f>IF(N1105="snížená",J1105,0)</f>
        <v>0</v>
      </c>
      <c r="BG1105" s="192">
        <f>IF(N1105="zákl. přenesená",J1105,0)</f>
        <v>0</v>
      </c>
      <c r="BH1105" s="192">
        <f>IF(N1105="sníž. přenesená",J1105,0)</f>
        <v>0</v>
      </c>
      <c r="BI1105" s="192">
        <f>IF(N1105="nulová",J1105,0)</f>
        <v>0</v>
      </c>
      <c r="BJ1105" s="18" t="s">
        <v>79</v>
      </c>
      <c r="BK1105" s="192">
        <f>ROUND(I1105*H1105,2)</f>
        <v>0</v>
      </c>
      <c r="BL1105" s="18" t="s">
        <v>181</v>
      </c>
      <c r="BM1105" s="191" t="s">
        <v>1620</v>
      </c>
    </row>
    <row r="1106" spans="1:65" s="13" customFormat="1">
      <c r="B1106" s="193"/>
      <c r="C1106" s="194"/>
      <c r="D1106" s="195" t="s">
        <v>147</v>
      </c>
      <c r="E1106" s="196" t="s">
        <v>1</v>
      </c>
      <c r="F1106" s="197" t="s">
        <v>812</v>
      </c>
      <c r="G1106" s="194"/>
      <c r="H1106" s="196" t="s">
        <v>1</v>
      </c>
      <c r="I1106" s="194"/>
      <c r="J1106" s="194"/>
      <c r="K1106" s="194"/>
      <c r="L1106" s="198"/>
      <c r="M1106" s="199"/>
      <c r="N1106" s="200"/>
      <c r="O1106" s="200"/>
      <c r="P1106" s="200"/>
      <c r="Q1106" s="200"/>
      <c r="R1106" s="200"/>
      <c r="S1106" s="200"/>
      <c r="T1106" s="201"/>
      <c r="AT1106" s="202" t="s">
        <v>147</v>
      </c>
      <c r="AU1106" s="202" t="s">
        <v>81</v>
      </c>
      <c r="AV1106" s="13" t="s">
        <v>79</v>
      </c>
      <c r="AW1106" s="13" t="s">
        <v>26</v>
      </c>
      <c r="AX1106" s="13" t="s">
        <v>71</v>
      </c>
      <c r="AY1106" s="202" t="s">
        <v>141</v>
      </c>
    </row>
    <row r="1107" spans="1:65" s="13" customFormat="1">
      <c r="B1107" s="193"/>
      <c r="C1107" s="194"/>
      <c r="D1107" s="195" t="s">
        <v>147</v>
      </c>
      <c r="E1107" s="196" t="s">
        <v>1</v>
      </c>
      <c r="F1107" s="197" t="s">
        <v>813</v>
      </c>
      <c r="G1107" s="194"/>
      <c r="H1107" s="196" t="s">
        <v>1</v>
      </c>
      <c r="I1107" s="194"/>
      <c r="J1107" s="194"/>
      <c r="K1107" s="194"/>
      <c r="L1107" s="198"/>
      <c r="M1107" s="199"/>
      <c r="N1107" s="200"/>
      <c r="O1107" s="200"/>
      <c r="P1107" s="200"/>
      <c r="Q1107" s="200"/>
      <c r="R1107" s="200"/>
      <c r="S1107" s="200"/>
      <c r="T1107" s="201"/>
      <c r="AT1107" s="202" t="s">
        <v>147</v>
      </c>
      <c r="AU1107" s="202" t="s">
        <v>81</v>
      </c>
      <c r="AV1107" s="13" t="s">
        <v>79</v>
      </c>
      <c r="AW1107" s="13" t="s">
        <v>26</v>
      </c>
      <c r="AX1107" s="13" t="s">
        <v>71</v>
      </c>
      <c r="AY1107" s="202" t="s">
        <v>141</v>
      </c>
    </row>
    <row r="1108" spans="1:65" s="14" customFormat="1">
      <c r="B1108" s="203"/>
      <c r="C1108" s="204"/>
      <c r="D1108" s="195" t="s">
        <v>147</v>
      </c>
      <c r="E1108" s="205" t="s">
        <v>1</v>
      </c>
      <c r="F1108" s="206" t="s">
        <v>181</v>
      </c>
      <c r="G1108" s="204"/>
      <c r="H1108" s="207">
        <v>16</v>
      </c>
      <c r="I1108" s="204"/>
      <c r="J1108" s="204"/>
      <c r="K1108" s="204"/>
      <c r="L1108" s="208"/>
      <c r="M1108" s="209"/>
      <c r="N1108" s="210"/>
      <c r="O1108" s="210"/>
      <c r="P1108" s="210"/>
      <c r="Q1108" s="210"/>
      <c r="R1108" s="210"/>
      <c r="S1108" s="210"/>
      <c r="T1108" s="211"/>
      <c r="AT1108" s="212" t="s">
        <v>147</v>
      </c>
      <c r="AU1108" s="212" t="s">
        <v>81</v>
      </c>
      <c r="AV1108" s="14" t="s">
        <v>81</v>
      </c>
      <c r="AW1108" s="14" t="s">
        <v>26</v>
      </c>
      <c r="AX1108" s="14" t="s">
        <v>71</v>
      </c>
      <c r="AY1108" s="212" t="s">
        <v>141</v>
      </c>
    </row>
    <row r="1109" spans="1:65" s="13" customFormat="1">
      <c r="B1109" s="193"/>
      <c r="C1109" s="194"/>
      <c r="D1109" s="195" t="s">
        <v>147</v>
      </c>
      <c r="E1109" s="196" t="s">
        <v>1</v>
      </c>
      <c r="F1109" s="197" t="s">
        <v>1621</v>
      </c>
      <c r="G1109" s="194"/>
      <c r="H1109" s="196" t="s">
        <v>1</v>
      </c>
      <c r="I1109" s="194"/>
      <c r="J1109" s="194"/>
      <c r="K1109" s="194"/>
      <c r="L1109" s="198"/>
      <c r="M1109" s="199"/>
      <c r="N1109" s="200"/>
      <c r="O1109" s="200"/>
      <c r="P1109" s="200"/>
      <c r="Q1109" s="200"/>
      <c r="R1109" s="200"/>
      <c r="S1109" s="200"/>
      <c r="T1109" s="201"/>
      <c r="AT1109" s="202" t="s">
        <v>147</v>
      </c>
      <c r="AU1109" s="202" t="s">
        <v>81</v>
      </c>
      <c r="AV1109" s="13" t="s">
        <v>79</v>
      </c>
      <c r="AW1109" s="13" t="s">
        <v>26</v>
      </c>
      <c r="AX1109" s="13" t="s">
        <v>71</v>
      </c>
      <c r="AY1109" s="202" t="s">
        <v>141</v>
      </c>
    </row>
    <row r="1110" spans="1:65" s="14" customFormat="1">
      <c r="B1110" s="203"/>
      <c r="C1110" s="204"/>
      <c r="D1110" s="195" t="s">
        <v>147</v>
      </c>
      <c r="E1110" s="205" t="s">
        <v>1</v>
      </c>
      <c r="F1110" s="206" t="s">
        <v>153</v>
      </c>
      <c r="G1110" s="204"/>
      <c r="H1110" s="207">
        <v>3</v>
      </c>
      <c r="I1110" s="204"/>
      <c r="J1110" s="204"/>
      <c r="K1110" s="204"/>
      <c r="L1110" s="208"/>
      <c r="M1110" s="209"/>
      <c r="N1110" s="210"/>
      <c r="O1110" s="210"/>
      <c r="P1110" s="210"/>
      <c r="Q1110" s="210"/>
      <c r="R1110" s="210"/>
      <c r="S1110" s="210"/>
      <c r="T1110" s="211"/>
      <c r="AT1110" s="212" t="s">
        <v>147</v>
      </c>
      <c r="AU1110" s="212" t="s">
        <v>81</v>
      </c>
      <c r="AV1110" s="14" t="s">
        <v>81</v>
      </c>
      <c r="AW1110" s="14" t="s">
        <v>26</v>
      </c>
      <c r="AX1110" s="14" t="s">
        <v>71</v>
      </c>
      <c r="AY1110" s="212" t="s">
        <v>141</v>
      </c>
    </row>
    <row r="1111" spans="1:65" s="15" customFormat="1">
      <c r="B1111" s="219"/>
      <c r="C1111" s="220"/>
      <c r="D1111" s="195" t="s">
        <v>147</v>
      </c>
      <c r="E1111" s="221" t="s">
        <v>1</v>
      </c>
      <c r="F1111" s="222" t="s">
        <v>254</v>
      </c>
      <c r="G1111" s="220"/>
      <c r="H1111" s="223">
        <v>19</v>
      </c>
      <c r="I1111" s="220"/>
      <c r="J1111" s="220"/>
      <c r="K1111" s="220"/>
      <c r="L1111" s="224"/>
      <c r="M1111" s="225"/>
      <c r="N1111" s="226"/>
      <c r="O1111" s="226"/>
      <c r="P1111" s="226"/>
      <c r="Q1111" s="226"/>
      <c r="R1111" s="226"/>
      <c r="S1111" s="226"/>
      <c r="T1111" s="227"/>
      <c r="AT1111" s="228" t="s">
        <v>147</v>
      </c>
      <c r="AU1111" s="228" t="s">
        <v>81</v>
      </c>
      <c r="AV1111" s="15" t="s">
        <v>146</v>
      </c>
      <c r="AW1111" s="15" t="s">
        <v>26</v>
      </c>
      <c r="AX1111" s="15" t="s">
        <v>79</v>
      </c>
      <c r="AY1111" s="228" t="s">
        <v>141</v>
      </c>
    </row>
    <row r="1112" spans="1:65" s="2" customFormat="1" ht="21.75" customHeight="1">
      <c r="A1112" s="32"/>
      <c r="B1112" s="33"/>
      <c r="C1112" s="229" t="s">
        <v>1622</v>
      </c>
      <c r="D1112" s="229" t="s">
        <v>272</v>
      </c>
      <c r="E1112" s="230" t="s">
        <v>1589</v>
      </c>
      <c r="F1112" s="231" t="s">
        <v>1590</v>
      </c>
      <c r="G1112" s="232" t="s">
        <v>221</v>
      </c>
      <c r="H1112" s="233">
        <v>16</v>
      </c>
      <c r="I1112" s="262"/>
      <c r="J1112" s="234">
        <f>ROUND(I1112*H1112,2)</f>
        <v>0</v>
      </c>
      <c r="K1112" s="231" t="s">
        <v>1</v>
      </c>
      <c r="L1112" s="235"/>
      <c r="M1112" s="236" t="s">
        <v>1</v>
      </c>
      <c r="N1112" s="237" t="s">
        <v>36</v>
      </c>
      <c r="O1112" s="189">
        <v>0</v>
      </c>
      <c r="P1112" s="189">
        <f>O1112*H1112</f>
        <v>0</v>
      </c>
      <c r="Q1112" s="189">
        <v>1.6E-2</v>
      </c>
      <c r="R1112" s="189">
        <f>Q1112*H1112</f>
        <v>0.25600000000000001</v>
      </c>
      <c r="S1112" s="189">
        <v>0</v>
      </c>
      <c r="T1112" s="190">
        <f>S1112*H1112</f>
        <v>0</v>
      </c>
      <c r="U1112" s="32"/>
      <c r="V1112" s="32"/>
      <c r="W1112" s="32"/>
      <c r="X1112" s="32"/>
      <c r="Y1112" s="32"/>
      <c r="Z1112" s="32"/>
      <c r="AA1112" s="32"/>
      <c r="AB1112" s="32"/>
      <c r="AC1112" s="32"/>
      <c r="AD1112" s="32"/>
      <c r="AE1112" s="32"/>
      <c r="AR1112" s="191" t="s">
        <v>454</v>
      </c>
      <c r="AT1112" s="191" t="s">
        <v>272</v>
      </c>
      <c r="AU1112" s="191" t="s">
        <v>81</v>
      </c>
      <c r="AY1112" s="18" t="s">
        <v>141</v>
      </c>
      <c r="BE1112" s="192">
        <f>IF(N1112="základní",J1112,0)</f>
        <v>0</v>
      </c>
      <c r="BF1112" s="192">
        <f>IF(N1112="snížená",J1112,0)</f>
        <v>0</v>
      </c>
      <c r="BG1112" s="192">
        <f>IF(N1112="zákl. přenesená",J1112,0)</f>
        <v>0</v>
      </c>
      <c r="BH1112" s="192">
        <f>IF(N1112="sníž. přenesená",J1112,0)</f>
        <v>0</v>
      </c>
      <c r="BI1112" s="192">
        <f>IF(N1112="nulová",J1112,0)</f>
        <v>0</v>
      </c>
      <c r="BJ1112" s="18" t="s">
        <v>79</v>
      </c>
      <c r="BK1112" s="192">
        <f>ROUND(I1112*H1112,2)</f>
        <v>0</v>
      </c>
      <c r="BL1112" s="18" t="s">
        <v>181</v>
      </c>
      <c r="BM1112" s="191" t="s">
        <v>1623</v>
      </c>
    </row>
    <row r="1113" spans="1:65" s="2" customFormat="1" ht="21.75" customHeight="1">
      <c r="A1113" s="32"/>
      <c r="B1113" s="33"/>
      <c r="C1113" s="229" t="s">
        <v>1624</v>
      </c>
      <c r="D1113" s="229" t="s">
        <v>272</v>
      </c>
      <c r="E1113" s="230" t="s">
        <v>1625</v>
      </c>
      <c r="F1113" s="231" t="s">
        <v>1626</v>
      </c>
      <c r="G1113" s="232" t="s">
        <v>221</v>
      </c>
      <c r="H1113" s="233">
        <v>3</v>
      </c>
      <c r="I1113" s="262"/>
      <c r="J1113" s="234">
        <f>ROUND(I1113*H1113,2)</f>
        <v>0</v>
      </c>
      <c r="K1113" s="231" t="s">
        <v>1</v>
      </c>
      <c r="L1113" s="235"/>
      <c r="M1113" s="236" t="s">
        <v>1</v>
      </c>
      <c r="N1113" s="237" t="s">
        <v>36</v>
      </c>
      <c r="O1113" s="189">
        <v>0</v>
      </c>
      <c r="P1113" s="189">
        <f>O1113*H1113</f>
        <v>0</v>
      </c>
      <c r="Q1113" s="189">
        <v>1.4500000000000001E-2</v>
      </c>
      <c r="R1113" s="189">
        <f>Q1113*H1113</f>
        <v>4.3500000000000004E-2</v>
      </c>
      <c r="S1113" s="189">
        <v>0</v>
      </c>
      <c r="T1113" s="190">
        <f>S1113*H1113</f>
        <v>0</v>
      </c>
      <c r="U1113" s="32"/>
      <c r="V1113" s="32"/>
      <c r="W1113" s="32"/>
      <c r="X1113" s="32"/>
      <c r="Y1113" s="32"/>
      <c r="Z1113" s="32"/>
      <c r="AA1113" s="32"/>
      <c r="AB1113" s="32"/>
      <c r="AC1113" s="32"/>
      <c r="AD1113" s="32"/>
      <c r="AE1113" s="32"/>
      <c r="AR1113" s="191" t="s">
        <v>454</v>
      </c>
      <c r="AT1113" s="191" t="s">
        <v>272</v>
      </c>
      <c r="AU1113" s="191" t="s">
        <v>81</v>
      </c>
      <c r="AY1113" s="18" t="s">
        <v>141</v>
      </c>
      <c r="BE1113" s="192">
        <f>IF(N1113="základní",J1113,0)</f>
        <v>0</v>
      </c>
      <c r="BF1113" s="192">
        <f>IF(N1113="snížená",J1113,0)</f>
        <v>0</v>
      </c>
      <c r="BG1113" s="192">
        <f>IF(N1113="zákl. přenesená",J1113,0)</f>
        <v>0</v>
      </c>
      <c r="BH1113" s="192">
        <f>IF(N1113="sníž. přenesená",J1113,0)</f>
        <v>0</v>
      </c>
      <c r="BI1113" s="192">
        <f>IF(N1113="nulová",J1113,0)</f>
        <v>0</v>
      </c>
      <c r="BJ1113" s="18" t="s">
        <v>79</v>
      </c>
      <c r="BK1113" s="192">
        <f>ROUND(I1113*H1113,2)</f>
        <v>0</v>
      </c>
      <c r="BL1113" s="18" t="s">
        <v>181</v>
      </c>
      <c r="BM1113" s="191" t="s">
        <v>1627</v>
      </c>
    </row>
    <row r="1114" spans="1:65" s="2" customFormat="1" ht="21.75" customHeight="1">
      <c r="A1114" s="32"/>
      <c r="B1114" s="33"/>
      <c r="C1114" s="181" t="s">
        <v>1628</v>
      </c>
      <c r="D1114" s="181" t="s">
        <v>142</v>
      </c>
      <c r="E1114" s="182" t="s">
        <v>1629</v>
      </c>
      <c r="F1114" s="183" t="s">
        <v>1630</v>
      </c>
      <c r="G1114" s="184" t="s">
        <v>221</v>
      </c>
      <c r="H1114" s="185">
        <v>3</v>
      </c>
      <c r="I1114" s="257"/>
      <c r="J1114" s="186">
        <f>ROUND(I1114*H1114,2)</f>
        <v>0</v>
      </c>
      <c r="K1114" s="183" t="s">
        <v>239</v>
      </c>
      <c r="L1114" s="37"/>
      <c r="M1114" s="187" t="s">
        <v>1</v>
      </c>
      <c r="N1114" s="188" t="s">
        <v>36</v>
      </c>
      <c r="O1114" s="189">
        <v>2.8559999999999999</v>
      </c>
      <c r="P1114" s="189">
        <f>O1114*H1114</f>
        <v>8.5679999999999996</v>
      </c>
      <c r="Q1114" s="189">
        <v>0</v>
      </c>
      <c r="R1114" s="189">
        <f>Q1114*H1114</f>
        <v>0</v>
      </c>
      <c r="S1114" s="189">
        <v>0</v>
      </c>
      <c r="T1114" s="190">
        <f>S1114*H1114</f>
        <v>0</v>
      </c>
      <c r="U1114" s="32"/>
      <c r="V1114" s="32"/>
      <c r="W1114" s="32"/>
      <c r="X1114" s="32"/>
      <c r="Y1114" s="32"/>
      <c r="Z1114" s="32"/>
      <c r="AA1114" s="32"/>
      <c r="AB1114" s="32"/>
      <c r="AC1114" s="32"/>
      <c r="AD1114" s="32"/>
      <c r="AE1114" s="32"/>
      <c r="AR1114" s="191" t="s">
        <v>181</v>
      </c>
      <c r="AT1114" s="191" t="s">
        <v>142</v>
      </c>
      <c r="AU1114" s="191" t="s">
        <v>81</v>
      </c>
      <c r="AY1114" s="18" t="s">
        <v>141</v>
      </c>
      <c r="BE1114" s="192">
        <f>IF(N1114="základní",J1114,0)</f>
        <v>0</v>
      </c>
      <c r="BF1114" s="192">
        <f>IF(N1114="snížená",J1114,0)</f>
        <v>0</v>
      </c>
      <c r="BG1114" s="192">
        <f>IF(N1114="zákl. přenesená",J1114,0)</f>
        <v>0</v>
      </c>
      <c r="BH1114" s="192">
        <f>IF(N1114="sníž. přenesená",J1114,0)</f>
        <v>0</v>
      </c>
      <c r="BI1114" s="192">
        <f>IF(N1114="nulová",J1114,0)</f>
        <v>0</v>
      </c>
      <c r="BJ1114" s="18" t="s">
        <v>79</v>
      </c>
      <c r="BK1114" s="192">
        <f>ROUND(I1114*H1114,2)</f>
        <v>0</v>
      </c>
      <c r="BL1114" s="18" t="s">
        <v>181</v>
      </c>
      <c r="BM1114" s="191" t="s">
        <v>1631</v>
      </c>
    </row>
    <row r="1115" spans="1:65" s="13" customFormat="1">
      <c r="B1115" s="193"/>
      <c r="C1115" s="194"/>
      <c r="D1115" s="195" t="s">
        <v>147</v>
      </c>
      <c r="E1115" s="196" t="s">
        <v>1</v>
      </c>
      <c r="F1115" s="197" t="s">
        <v>812</v>
      </c>
      <c r="G1115" s="194"/>
      <c r="H1115" s="196" t="s">
        <v>1</v>
      </c>
      <c r="I1115" s="194"/>
      <c r="J1115" s="194"/>
      <c r="K1115" s="194"/>
      <c r="L1115" s="198"/>
      <c r="M1115" s="199"/>
      <c r="N1115" s="200"/>
      <c r="O1115" s="200"/>
      <c r="P1115" s="200"/>
      <c r="Q1115" s="200"/>
      <c r="R1115" s="200"/>
      <c r="S1115" s="200"/>
      <c r="T1115" s="201"/>
      <c r="AT1115" s="202" t="s">
        <v>147</v>
      </c>
      <c r="AU1115" s="202" t="s">
        <v>81</v>
      </c>
      <c r="AV1115" s="13" t="s">
        <v>79</v>
      </c>
      <c r="AW1115" s="13" t="s">
        <v>26</v>
      </c>
      <c r="AX1115" s="13" t="s">
        <v>71</v>
      </c>
      <c r="AY1115" s="202" t="s">
        <v>141</v>
      </c>
    </row>
    <row r="1116" spans="1:65" s="13" customFormat="1">
      <c r="B1116" s="193"/>
      <c r="C1116" s="194"/>
      <c r="D1116" s="195" t="s">
        <v>147</v>
      </c>
      <c r="E1116" s="196" t="s">
        <v>1</v>
      </c>
      <c r="F1116" s="197" t="s">
        <v>1632</v>
      </c>
      <c r="G1116" s="194"/>
      <c r="H1116" s="196" t="s">
        <v>1</v>
      </c>
      <c r="I1116" s="194"/>
      <c r="J1116" s="194"/>
      <c r="K1116" s="194"/>
      <c r="L1116" s="198"/>
      <c r="M1116" s="199"/>
      <c r="N1116" s="200"/>
      <c r="O1116" s="200"/>
      <c r="P1116" s="200"/>
      <c r="Q1116" s="200"/>
      <c r="R1116" s="200"/>
      <c r="S1116" s="200"/>
      <c r="T1116" s="201"/>
      <c r="AT1116" s="202" t="s">
        <v>147</v>
      </c>
      <c r="AU1116" s="202" t="s">
        <v>81</v>
      </c>
      <c r="AV1116" s="13" t="s">
        <v>79</v>
      </c>
      <c r="AW1116" s="13" t="s">
        <v>26</v>
      </c>
      <c r="AX1116" s="13" t="s">
        <v>71</v>
      </c>
      <c r="AY1116" s="202" t="s">
        <v>141</v>
      </c>
    </row>
    <row r="1117" spans="1:65" s="14" customFormat="1">
      <c r="B1117" s="203"/>
      <c r="C1117" s="204"/>
      <c r="D1117" s="195" t="s">
        <v>147</v>
      </c>
      <c r="E1117" s="205" t="s">
        <v>1</v>
      </c>
      <c r="F1117" s="206" t="s">
        <v>153</v>
      </c>
      <c r="G1117" s="204"/>
      <c r="H1117" s="207">
        <v>3</v>
      </c>
      <c r="I1117" s="204"/>
      <c r="J1117" s="204"/>
      <c r="K1117" s="204"/>
      <c r="L1117" s="208"/>
      <c r="M1117" s="209"/>
      <c r="N1117" s="210"/>
      <c r="O1117" s="210"/>
      <c r="P1117" s="210"/>
      <c r="Q1117" s="210"/>
      <c r="R1117" s="210"/>
      <c r="S1117" s="210"/>
      <c r="T1117" s="211"/>
      <c r="AT1117" s="212" t="s">
        <v>147</v>
      </c>
      <c r="AU1117" s="212" t="s">
        <v>81</v>
      </c>
      <c r="AV1117" s="14" t="s">
        <v>81</v>
      </c>
      <c r="AW1117" s="14" t="s">
        <v>26</v>
      </c>
      <c r="AX1117" s="14" t="s">
        <v>79</v>
      </c>
      <c r="AY1117" s="212" t="s">
        <v>141</v>
      </c>
    </row>
    <row r="1118" spans="1:65" s="2" customFormat="1" ht="21.75" customHeight="1">
      <c r="A1118" s="32"/>
      <c r="B1118" s="33"/>
      <c r="C1118" s="229" t="s">
        <v>1633</v>
      </c>
      <c r="D1118" s="229" t="s">
        <v>272</v>
      </c>
      <c r="E1118" s="230" t="s">
        <v>1625</v>
      </c>
      <c r="F1118" s="231" t="s">
        <v>1626</v>
      </c>
      <c r="G1118" s="232" t="s">
        <v>221</v>
      </c>
      <c r="H1118" s="233">
        <v>3</v>
      </c>
      <c r="I1118" s="262"/>
      <c r="J1118" s="234">
        <f>ROUND(I1118*H1118,2)</f>
        <v>0</v>
      </c>
      <c r="K1118" s="231" t="s">
        <v>1</v>
      </c>
      <c r="L1118" s="235"/>
      <c r="M1118" s="236" t="s">
        <v>1</v>
      </c>
      <c r="N1118" s="237" t="s">
        <v>36</v>
      </c>
      <c r="O1118" s="189">
        <v>0</v>
      </c>
      <c r="P1118" s="189">
        <f>O1118*H1118</f>
        <v>0</v>
      </c>
      <c r="Q1118" s="189">
        <v>1.4500000000000001E-2</v>
      </c>
      <c r="R1118" s="189">
        <f>Q1118*H1118</f>
        <v>4.3500000000000004E-2</v>
      </c>
      <c r="S1118" s="189">
        <v>0</v>
      </c>
      <c r="T1118" s="190">
        <f>S1118*H1118</f>
        <v>0</v>
      </c>
      <c r="U1118" s="32"/>
      <c r="V1118" s="32"/>
      <c r="W1118" s="32"/>
      <c r="X1118" s="32"/>
      <c r="Y1118" s="32"/>
      <c r="Z1118" s="32"/>
      <c r="AA1118" s="32"/>
      <c r="AB1118" s="32"/>
      <c r="AC1118" s="32"/>
      <c r="AD1118" s="32"/>
      <c r="AE1118" s="32"/>
      <c r="AR1118" s="191" t="s">
        <v>454</v>
      </c>
      <c r="AT1118" s="191" t="s">
        <v>272</v>
      </c>
      <c r="AU1118" s="191" t="s">
        <v>81</v>
      </c>
      <c r="AY1118" s="18" t="s">
        <v>141</v>
      </c>
      <c r="BE1118" s="192">
        <f>IF(N1118="základní",J1118,0)</f>
        <v>0</v>
      </c>
      <c r="BF1118" s="192">
        <f>IF(N1118="snížená",J1118,0)</f>
        <v>0</v>
      </c>
      <c r="BG1118" s="192">
        <f>IF(N1118="zákl. přenesená",J1118,0)</f>
        <v>0</v>
      </c>
      <c r="BH1118" s="192">
        <f>IF(N1118="sníž. přenesená",J1118,0)</f>
        <v>0</v>
      </c>
      <c r="BI1118" s="192">
        <f>IF(N1118="nulová",J1118,0)</f>
        <v>0</v>
      </c>
      <c r="BJ1118" s="18" t="s">
        <v>79</v>
      </c>
      <c r="BK1118" s="192">
        <f>ROUND(I1118*H1118,2)</f>
        <v>0</v>
      </c>
      <c r="BL1118" s="18" t="s">
        <v>181</v>
      </c>
      <c r="BM1118" s="191" t="s">
        <v>1634</v>
      </c>
    </row>
    <row r="1119" spans="1:65" s="13" customFormat="1">
      <c r="B1119" s="193"/>
      <c r="C1119" s="194"/>
      <c r="D1119" s="195" t="s">
        <v>147</v>
      </c>
      <c r="E1119" s="196" t="s">
        <v>1</v>
      </c>
      <c r="F1119" s="197" t="s">
        <v>1635</v>
      </c>
      <c r="G1119" s="194"/>
      <c r="H1119" s="196" t="s">
        <v>1</v>
      </c>
      <c r="I1119" s="194"/>
      <c r="J1119" s="194"/>
      <c r="K1119" s="194"/>
      <c r="L1119" s="198"/>
      <c r="M1119" s="199"/>
      <c r="N1119" s="200"/>
      <c r="O1119" s="200"/>
      <c r="P1119" s="200"/>
      <c r="Q1119" s="200"/>
      <c r="R1119" s="200"/>
      <c r="S1119" s="200"/>
      <c r="T1119" s="201"/>
      <c r="AT1119" s="202" t="s">
        <v>147</v>
      </c>
      <c r="AU1119" s="202" t="s">
        <v>81</v>
      </c>
      <c r="AV1119" s="13" t="s">
        <v>79</v>
      </c>
      <c r="AW1119" s="13" t="s">
        <v>26</v>
      </c>
      <c r="AX1119" s="13" t="s">
        <v>71</v>
      </c>
      <c r="AY1119" s="202" t="s">
        <v>141</v>
      </c>
    </row>
    <row r="1120" spans="1:65" s="14" customFormat="1">
      <c r="B1120" s="203"/>
      <c r="C1120" s="204"/>
      <c r="D1120" s="195" t="s">
        <v>147</v>
      </c>
      <c r="E1120" s="205" t="s">
        <v>1</v>
      </c>
      <c r="F1120" s="206" t="s">
        <v>153</v>
      </c>
      <c r="G1120" s="204"/>
      <c r="H1120" s="207">
        <v>3</v>
      </c>
      <c r="I1120" s="204"/>
      <c r="J1120" s="204"/>
      <c r="K1120" s="204"/>
      <c r="L1120" s="208"/>
      <c r="M1120" s="209"/>
      <c r="N1120" s="210"/>
      <c r="O1120" s="210"/>
      <c r="P1120" s="210"/>
      <c r="Q1120" s="210"/>
      <c r="R1120" s="210"/>
      <c r="S1120" s="210"/>
      <c r="T1120" s="211"/>
      <c r="AT1120" s="212" t="s">
        <v>147</v>
      </c>
      <c r="AU1120" s="212" t="s">
        <v>81</v>
      </c>
      <c r="AV1120" s="14" t="s">
        <v>81</v>
      </c>
      <c r="AW1120" s="14" t="s">
        <v>26</v>
      </c>
      <c r="AX1120" s="14" t="s">
        <v>79</v>
      </c>
      <c r="AY1120" s="212" t="s">
        <v>141</v>
      </c>
    </row>
    <row r="1121" spans="1:65" s="2" customFormat="1" ht="21.75" customHeight="1">
      <c r="A1121" s="32"/>
      <c r="B1121" s="33"/>
      <c r="C1121" s="181" t="s">
        <v>1636</v>
      </c>
      <c r="D1121" s="181" t="s">
        <v>142</v>
      </c>
      <c r="E1121" s="182" t="s">
        <v>1637</v>
      </c>
      <c r="F1121" s="183" t="s">
        <v>1638</v>
      </c>
      <c r="G1121" s="184" t="s">
        <v>221</v>
      </c>
      <c r="H1121" s="185">
        <v>2</v>
      </c>
      <c r="I1121" s="257"/>
      <c r="J1121" s="186">
        <f t="shared" ref="J1121:J1127" si="10">ROUND(I1121*H1121,2)</f>
        <v>0</v>
      </c>
      <c r="K1121" s="183" t="s">
        <v>239</v>
      </c>
      <c r="L1121" s="37"/>
      <c r="M1121" s="187" t="s">
        <v>1</v>
      </c>
      <c r="N1121" s="188" t="s">
        <v>36</v>
      </c>
      <c r="O1121" s="189">
        <v>0.46500000000000002</v>
      </c>
      <c r="P1121" s="189">
        <f t="shared" ref="P1121:P1127" si="11">O1121*H1121</f>
        <v>0.93</v>
      </c>
      <c r="Q1121" s="189">
        <v>0</v>
      </c>
      <c r="R1121" s="189">
        <f t="shared" ref="R1121:R1127" si="12">Q1121*H1121</f>
        <v>0</v>
      </c>
      <c r="S1121" s="189">
        <v>0</v>
      </c>
      <c r="T1121" s="190">
        <f t="shared" ref="T1121:T1127" si="13">S1121*H1121</f>
        <v>0</v>
      </c>
      <c r="U1121" s="32"/>
      <c r="V1121" s="32"/>
      <c r="W1121" s="32"/>
      <c r="X1121" s="32"/>
      <c r="Y1121" s="32"/>
      <c r="Z1121" s="32"/>
      <c r="AA1121" s="32"/>
      <c r="AB1121" s="32"/>
      <c r="AC1121" s="32"/>
      <c r="AD1121" s="32"/>
      <c r="AE1121" s="32"/>
      <c r="AR1121" s="191" t="s">
        <v>181</v>
      </c>
      <c r="AT1121" s="191" t="s">
        <v>142</v>
      </c>
      <c r="AU1121" s="191" t="s">
        <v>81</v>
      </c>
      <c r="AY1121" s="18" t="s">
        <v>141</v>
      </c>
      <c r="BE1121" s="192">
        <f t="shared" ref="BE1121:BE1127" si="14">IF(N1121="základní",J1121,0)</f>
        <v>0</v>
      </c>
      <c r="BF1121" s="192">
        <f t="shared" ref="BF1121:BF1127" si="15">IF(N1121="snížená",J1121,0)</f>
        <v>0</v>
      </c>
      <c r="BG1121" s="192">
        <f t="shared" ref="BG1121:BG1127" si="16">IF(N1121="zákl. přenesená",J1121,0)</f>
        <v>0</v>
      </c>
      <c r="BH1121" s="192">
        <f t="shared" ref="BH1121:BH1127" si="17">IF(N1121="sníž. přenesená",J1121,0)</f>
        <v>0</v>
      </c>
      <c r="BI1121" s="192">
        <f t="shared" ref="BI1121:BI1127" si="18">IF(N1121="nulová",J1121,0)</f>
        <v>0</v>
      </c>
      <c r="BJ1121" s="18" t="s">
        <v>79</v>
      </c>
      <c r="BK1121" s="192">
        <f t="shared" ref="BK1121:BK1127" si="19">ROUND(I1121*H1121,2)</f>
        <v>0</v>
      </c>
      <c r="BL1121" s="18" t="s">
        <v>181</v>
      </c>
      <c r="BM1121" s="191" t="s">
        <v>1639</v>
      </c>
    </row>
    <row r="1122" spans="1:65" s="2" customFormat="1" ht="16.5" customHeight="1">
      <c r="A1122" s="32"/>
      <c r="B1122" s="33"/>
      <c r="C1122" s="229" t="s">
        <v>1640</v>
      </c>
      <c r="D1122" s="229" t="s">
        <v>272</v>
      </c>
      <c r="E1122" s="230" t="s">
        <v>1641</v>
      </c>
      <c r="F1122" s="231" t="s">
        <v>1642</v>
      </c>
      <c r="G1122" s="232" t="s">
        <v>221</v>
      </c>
      <c r="H1122" s="233">
        <v>2</v>
      </c>
      <c r="I1122" s="262"/>
      <c r="J1122" s="234">
        <f t="shared" si="10"/>
        <v>0</v>
      </c>
      <c r="K1122" s="231" t="s">
        <v>239</v>
      </c>
      <c r="L1122" s="235"/>
      <c r="M1122" s="236" t="s">
        <v>1</v>
      </c>
      <c r="N1122" s="237" t="s">
        <v>36</v>
      </c>
      <c r="O1122" s="189">
        <v>0</v>
      </c>
      <c r="P1122" s="189">
        <f t="shared" si="11"/>
        <v>0</v>
      </c>
      <c r="Q1122" s="189">
        <v>2.3999999999999998E-3</v>
      </c>
      <c r="R1122" s="189">
        <f t="shared" si="12"/>
        <v>4.7999999999999996E-3</v>
      </c>
      <c r="S1122" s="189">
        <v>0</v>
      </c>
      <c r="T1122" s="190">
        <f t="shared" si="13"/>
        <v>0</v>
      </c>
      <c r="U1122" s="32"/>
      <c r="V1122" s="32"/>
      <c r="W1122" s="32"/>
      <c r="X1122" s="32"/>
      <c r="Y1122" s="32"/>
      <c r="Z1122" s="32"/>
      <c r="AA1122" s="32"/>
      <c r="AB1122" s="32"/>
      <c r="AC1122" s="32"/>
      <c r="AD1122" s="32"/>
      <c r="AE1122" s="32"/>
      <c r="AR1122" s="191" t="s">
        <v>454</v>
      </c>
      <c r="AT1122" s="191" t="s">
        <v>272</v>
      </c>
      <c r="AU1122" s="191" t="s">
        <v>81</v>
      </c>
      <c r="AY1122" s="18" t="s">
        <v>141</v>
      </c>
      <c r="BE1122" s="192">
        <f t="shared" si="14"/>
        <v>0</v>
      </c>
      <c r="BF1122" s="192">
        <f t="shared" si="15"/>
        <v>0</v>
      </c>
      <c r="BG1122" s="192">
        <f t="shared" si="16"/>
        <v>0</v>
      </c>
      <c r="BH1122" s="192">
        <f t="shared" si="17"/>
        <v>0</v>
      </c>
      <c r="BI1122" s="192">
        <f t="shared" si="18"/>
        <v>0</v>
      </c>
      <c r="BJ1122" s="18" t="s">
        <v>79</v>
      </c>
      <c r="BK1122" s="192">
        <f t="shared" si="19"/>
        <v>0</v>
      </c>
      <c r="BL1122" s="18" t="s">
        <v>181</v>
      </c>
      <c r="BM1122" s="191" t="s">
        <v>1643</v>
      </c>
    </row>
    <row r="1123" spans="1:65" s="2" customFormat="1" ht="21.75" customHeight="1">
      <c r="A1123" s="32"/>
      <c r="B1123" s="33"/>
      <c r="C1123" s="181" t="s">
        <v>1644</v>
      </c>
      <c r="D1123" s="181" t="s">
        <v>142</v>
      </c>
      <c r="E1123" s="182" t="s">
        <v>1645</v>
      </c>
      <c r="F1123" s="183" t="s">
        <v>1646</v>
      </c>
      <c r="G1123" s="184" t="s">
        <v>221</v>
      </c>
      <c r="H1123" s="185">
        <v>1</v>
      </c>
      <c r="I1123" s="257"/>
      <c r="J1123" s="186">
        <f t="shared" si="10"/>
        <v>0</v>
      </c>
      <c r="K1123" s="183" t="s">
        <v>239</v>
      </c>
      <c r="L1123" s="37"/>
      <c r="M1123" s="187" t="s">
        <v>1</v>
      </c>
      <c r="N1123" s="188" t="s">
        <v>36</v>
      </c>
      <c r="O1123" s="189">
        <v>0.55500000000000005</v>
      </c>
      <c r="P1123" s="189">
        <f t="shared" si="11"/>
        <v>0.55500000000000005</v>
      </c>
      <c r="Q1123" s="189">
        <v>0</v>
      </c>
      <c r="R1123" s="189">
        <f t="shared" si="12"/>
        <v>0</v>
      </c>
      <c r="S1123" s="189">
        <v>0</v>
      </c>
      <c r="T1123" s="190">
        <f t="shared" si="13"/>
        <v>0</v>
      </c>
      <c r="U1123" s="32"/>
      <c r="V1123" s="32"/>
      <c r="W1123" s="32"/>
      <c r="X1123" s="32"/>
      <c r="Y1123" s="32"/>
      <c r="Z1123" s="32"/>
      <c r="AA1123" s="32"/>
      <c r="AB1123" s="32"/>
      <c r="AC1123" s="32"/>
      <c r="AD1123" s="32"/>
      <c r="AE1123" s="32"/>
      <c r="AR1123" s="191" t="s">
        <v>181</v>
      </c>
      <c r="AT1123" s="191" t="s">
        <v>142</v>
      </c>
      <c r="AU1123" s="191" t="s">
        <v>81</v>
      </c>
      <c r="AY1123" s="18" t="s">
        <v>141</v>
      </c>
      <c r="BE1123" s="192">
        <f t="shared" si="14"/>
        <v>0</v>
      </c>
      <c r="BF1123" s="192">
        <f t="shared" si="15"/>
        <v>0</v>
      </c>
      <c r="BG1123" s="192">
        <f t="shared" si="16"/>
        <v>0</v>
      </c>
      <c r="BH1123" s="192">
        <f t="shared" si="17"/>
        <v>0</v>
      </c>
      <c r="BI1123" s="192">
        <f t="shared" si="18"/>
        <v>0</v>
      </c>
      <c r="BJ1123" s="18" t="s">
        <v>79</v>
      </c>
      <c r="BK1123" s="192">
        <f t="shared" si="19"/>
        <v>0</v>
      </c>
      <c r="BL1123" s="18" t="s">
        <v>181</v>
      </c>
      <c r="BM1123" s="191" t="s">
        <v>1647</v>
      </c>
    </row>
    <row r="1124" spans="1:65" s="2" customFormat="1" ht="16.5" customHeight="1">
      <c r="A1124" s="32"/>
      <c r="B1124" s="33"/>
      <c r="C1124" s="229" t="s">
        <v>1648</v>
      </c>
      <c r="D1124" s="229" t="s">
        <v>272</v>
      </c>
      <c r="E1124" s="230" t="s">
        <v>1641</v>
      </c>
      <c r="F1124" s="231" t="s">
        <v>1642</v>
      </c>
      <c r="G1124" s="232" t="s">
        <v>221</v>
      </c>
      <c r="H1124" s="233">
        <v>1</v>
      </c>
      <c r="I1124" s="262"/>
      <c r="J1124" s="234">
        <f t="shared" si="10"/>
        <v>0</v>
      </c>
      <c r="K1124" s="231" t="s">
        <v>239</v>
      </c>
      <c r="L1124" s="235"/>
      <c r="M1124" s="236" t="s">
        <v>1</v>
      </c>
      <c r="N1124" s="237" t="s">
        <v>36</v>
      </c>
      <c r="O1124" s="189">
        <v>0</v>
      </c>
      <c r="P1124" s="189">
        <f t="shared" si="11"/>
        <v>0</v>
      </c>
      <c r="Q1124" s="189">
        <v>2.3999999999999998E-3</v>
      </c>
      <c r="R1124" s="189">
        <f t="shared" si="12"/>
        <v>2.3999999999999998E-3</v>
      </c>
      <c r="S1124" s="189">
        <v>0</v>
      </c>
      <c r="T1124" s="190">
        <f t="shared" si="13"/>
        <v>0</v>
      </c>
      <c r="U1124" s="32"/>
      <c r="V1124" s="32"/>
      <c r="W1124" s="32"/>
      <c r="X1124" s="32"/>
      <c r="Y1124" s="32"/>
      <c r="Z1124" s="32"/>
      <c r="AA1124" s="32"/>
      <c r="AB1124" s="32"/>
      <c r="AC1124" s="32"/>
      <c r="AD1124" s="32"/>
      <c r="AE1124" s="32"/>
      <c r="AR1124" s="191" t="s">
        <v>454</v>
      </c>
      <c r="AT1124" s="191" t="s">
        <v>272</v>
      </c>
      <c r="AU1124" s="191" t="s">
        <v>81</v>
      </c>
      <c r="AY1124" s="18" t="s">
        <v>141</v>
      </c>
      <c r="BE1124" s="192">
        <f t="shared" si="14"/>
        <v>0</v>
      </c>
      <c r="BF1124" s="192">
        <f t="shared" si="15"/>
        <v>0</v>
      </c>
      <c r="BG1124" s="192">
        <f t="shared" si="16"/>
        <v>0</v>
      </c>
      <c r="BH1124" s="192">
        <f t="shared" si="17"/>
        <v>0</v>
      </c>
      <c r="BI1124" s="192">
        <f t="shared" si="18"/>
        <v>0</v>
      </c>
      <c r="BJ1124" s="18" t="s">
        <v>79</v>
      </c>
      <c r="BK1124" s="192">
        <f t="shared" si="19"/>
        <v>0</v>
      </c>
      <c r="BL1124" s="18" t="s">
        <v>181</v>
      </c>
      <c r="BM1124" s="191" t="s">
        <v>1649</v>
      </c>
    </row>
    <row r="1125" spans="1:65" s="2" customFormat="1" ht="21.75" customHeight="1">
      <c r="A1125" s="32"/>
      <c r="B1125" s="33"/>
      <c r="C1125" s="181" t="s">
        <v>1650</v>
      </c>
      <c r="D1125" s="181" t="s">
        <v>142</v>
      </c>
      <c r="E1125" s="182" t="s">
        <v>1651</v>
      </c>
      <c r="F1125" s="183" t="s">
        <v>1652</v>
      </c>
      <c r="G1125" s="184" t="s">
        <v>221</v>
      </c>
      <c r="H1125" s="185">
        <v>27</v>
      </c>
      <c r="I1125" s="257"/>
      <c r="J1125" s="186">
        <f t="shared" si="10"/>
        <v>0</v>
      </c>
      <c r="K1125" s="183" t="s">
        <v>239</v>
      </c>
      <c r="L1125" s="37"/>
      <c r="M1125" s="187" t="s">
        <v>1</v>
      </c>
      <c r="N1125" s="188" t="s">
        <v>36</v>
      </c>
      <c r="O1125" s="189">
        <v>0.33500000000000002</v>
      </c>
      <c r="P1125" s="189">
        <f t="shared" si="11"/>
        <v>9.0449999999999999</v>
      </c>
      <c r="Q1125" s="189">
        <v>0</v>
      </c>
      <c r="R1125" s="189">
        <f t="shared" si="12"/>
        <v>0</v>
      </c>
      <c r="S1125" s="189">
        <v>0</v>
      </c>
      <c r="T1125" s="190">
        <f t="shared" si="13"/>
        <v>0</v>
      </c>
      <c r="U1125" s="32"/>
      <c r="V1125" s="32"/>
      <c r="W1125" s="32"/>
      <c r="X1125" s="32"/>
      <c r="Y1125" s="32"/>
      <c r="Z1125" s="32"/>
      <c r="AA1125" s="32"/>
      <c r="AB1125" s="32"/>
      <c r="AC1125" s="32"/>
      <c r="AD1125" s="32"/>
      <c r="AE1125" s="32"/>
      <c r="AR1125" s="191" t="s">
        <v>181</v>
      </c>
      <c r="AT1125" s="191" t="s">
        <v>142</v>
      </c>
      <c r="AU1125" s="191" t="s">
        <v>81</v>
      </c>
      <c r="AY1125" s="18" t="s">
        <v>141</v>
      </c>
      <c r="BE1125" s="192">
        <f t="shared" si="14"/>
        <v>0</v>
      </c>
      <c r="BF1125" s="192">
        <f t="shared" si="15"/>
        <v>0</v>
      </c>
      <c r="BG1125" s="192">
        <f t="shared" si="16"/>
        <v>0</v>
      </c>
      <c r="BH1125" s="192">
        <f t="shared" si="17"/>
        <v>0</v>
      </c>
      <c r="BI1125" s="192">
        <f t="shared" si="18"/>
        <v>0</v>
      </c>
      <c r="BJ1125" s="18" t="s">
        <v>79</v>
      </c>
      <c r="BK1125" s="192">
        <f t="shared" si="19"/>
        <v>0</v>
      </c>
      <c r="BL1125" s="18" t="s">
        <v>181</v>
      </c>
      <c r="BM1125" s="191" t="s">
        <v>1653</v>
      </c>
    </row>
    <row r="1126" spans="1:65" s="2" customFormat="1" ht="21.75" customHeight="1">
      <c r="A1126" s="32"/>
      <c r="B1126" s="33"/>
      <c r="C1126" s="229" t="s">
        <v>1654</v>
      </c>
      <c r="D1126" s="229" t="s">
        <v>272</v>
      </c>
      <c r="E1126" s="230" t="s">
        <v>1655</v>
      </c>
      <c r="F1126" s="231" t="s">
        <v>1656</v>
      </c>
      <c r="G1126" s="232" t="s">
        <v>221</v>
      </c>
      <c r="H1126" s="233">
        <v>27</v>
      </c>
      <c r="I1126" s="262"/>
      <c r="J1126" s="234">
        <f t="shared" si="10"/>
        <v>0</v>
      </c>
      <c r="K1126" s="231" t="s">
        <v>239</v>
      </c>
      <c r="L1126" s="235"/>
      <c r="M1126" s="236" t="s">
        <v>1</v>
      </c>
      <c r="N1126" s="237" t="s">
        <v>36</v>
      </c>
      <c r="O1126" s="189">
        <v>0</v>
      </c>
      <c r="P1126" s="189">
        <f t="shared" si="11"/>
        <v>0</v>
      </c>
      <c r="Q1126" s="189">
        <v>1.1999999999999999E-3</v>
      </c>
      <c r="R1126" s="189">
        <f t="shared" si="12"/>
        <v>3.2399999999999998E-2</v>
      </c>
      <c r="S1126" s="189">
        <v>0</v>
      </c>
      <c r="T1126" s="190">
        <f t="shared" si="13"/>
        <v>0</v>
      </c>
      <c r="U1126" s="32"/>
      <c r="V1126" s="32"/>
      <c r="W1126" s="32"/>
      <c r="X1126" s="32"/>
      <c r="Y1126" s="32"/>
      <c r="Z1126" s="32"/>
      <c r="AA1126" s="32"/>
      <c r="AB1126" s="32"/>
      <c r="AC1126" s="32"/>
      <c r="AD1126" s="32"/>
      <c r="AE1126" s="32"/>
      <c r="AR1126" s="191" t="s">
        <v>454</v>
      </c>
      <c r="AT1126" s="191" t="s">
        <v>272</v>
      </c>
      <c r="AU1126" s="191" t="s">
        <v>81</v>
      </c>
      <c r="AY1126" s="18" t="s">
        <v>141</v>
      </c>
      <c r="BE1126" s="192">
        <f t="shared" si="14"/>
        <v>0</v>
      </c>
      <c r="BF1126" s="192">
        <f t="shared" si="15"/>
        <v>0</v>
      </c>
      <c r="BG1126" s="192">
        <f t="shared" si="16"/>
        <v>0</v>
      </c>
      <c r="BH1126" s="192">
        <f t="shared" si="17"/>
        <v>0</v>
      </c>
      <c r="BI1126" s="192">
        <f t="shared" si="18"/>
        <v>0</v>
      </c>
      <c r="BJ1126" s="18" t="s">
        <v>79</v>
      </c>
      <c r="BK1126" s="192">
        <f t="shared" si="19"/>
        <v>0</v>
      </c>
      <c r="BL1126" s="18" t="s">
        <v>181</v>
      </c>
      <c r="BM1126" s="191" t="s">
        <v>1657</v>
      </c>
    </row>
    <row r="1127" spans="1:65" s="2" customFormat="1" ht="21.75" customHeight="1">
      <c r="A1127" s="32"/>
      <c r="B1127" s="33"/>
      <c r="C1127" s="181" t="s">
        <v>1658</v>
      </c>
      <c r="D1127" s="181" t="s">
        <v>142</v>
      </c>
      <c r="E1127" s="182" t="s">
        <v>1659</v>
      </c>
      <c r="F1127" s="183" t="s">
        <v>1660</v>
      </c>
      <c r="G1127" s="184" t="s">
        <v>221</v>
      </c>
      <c r="H1127" s="185">
        <v>22</v>
      </c>
      <c r="I1127" s="257"/>
      <c r="J1127" s="186">
        <f t="shared" si="10"/>
        <v>0</v>
      </c>
      <c r="K1127" s="183" t="s">
        <v>239</v>
      </c>
      <c r="L1127" s="37"/>
      <c r="M1127" s="187" t="s">
        <v>1</v>
      </c>
      <c r="N1127" s="188" t="s">
        <v>36</v>
      </c>
      <c r="O1127" s="189">
        <v>2.9249999999999998</v>
      </c>
      <c r="P1127" s="189">
        <f t="shared" si="11"/>
        <v>64.349999999999994</v>
      </c>
      <c r="Q1127" s="189">
        <v>4.6999999999999999E-4</v>
      </c>
      <c r="R1127" s="189">
        <f t="shared" si="12"/>
        <v>1.034E-2</v>
      </c>
      <c r="S1127" s="189">
        <v>0</v>
      </c>
      <c r="T1127" s="190">
        <f t="shared" si="13"/>
        <v>0</v>
      </c>
      <c r="U1127" s="32"/>
      <c r="V1127" s="32"/>
      <c r="W1127" s="32"/>
      <c r="X1127" s="32"/>
      <c r="Y1127" s="32"/>
      <c r="Z1127" s="32"/>
      <c r="AA1127" s="32"/>
      <c r="AB1127" s="32"/>
      <c r="AC1127" s="32"/>
      <c r="AD1127" s="32"/>
      <c r="AE1127" s="32"/>
      <c r="AR1127" s="191" t="s">
        <v>181</v>
      </c>
      <c r="AT1127" s="191" t="s">
        <v>142</v>
      </c>
      <c r="AU1127" s="191" t="s">
        <v>81</v>
      </c>
      <c r="AY1127" s="18" t="s">
        <v>141</v>
      </c>
      <c r="BE1127" s="192">
        <f t="shared" si="14"/>
        <v>0</v>
      </c>
      <c r="BF1127" s="192">
        <f t="shared" si="15"/>
        <v>0</v>
      </c>
      <c r="BG1127" s="192">
        <f t="shared" si="16"/>
        <v>0</v>
      </c>
      <c r="BH1127" s="192">
        <f t="shared" si="17"/>
        <v>0</v>
      </c>
      <c r="BI1127" s="192">
        <f t="shared" si="18"/>
        <v>0</v>
      </c>
      <c r="BJ1127" s="18" t="s">
        <v>79</v>
      </c>
      <c r="BK1127" s="192">
        <f t="shared" si="19"/>
        <v>0</v>
      </c>
      <c r="BL1127" s="18" t="s">
        <v>181</v>
      </c>
      <c r="BM1127" s="191" t="s">
        <v>1661</v>
      </c>
    </row>
    <row r="1128" spans="1:65" s="13" customFormat="1">
      <c r="B1128" s="193"/>
      <c r="C1128" s="194"/>
      <c r="D1128" s="195" t="s">
        <v>147</v>
      </c>
      <c r="E1128" s="196" t="s">
        <v>1</v>
      </c>
      <c r="F1128" s="197" t="s">
        <v>812</v>
      </c>
      <c r="G1128" s="194"/>
      <c r="H1128" s="196" t="s">
        <v>1</v>
      </c>
      <c r="I1128" s="194"/>
      <c r="J1128" s="194"/>
      <c r="K1128" s="194"/>
      <c r="L1128" s="198"/>
      <c r="M1128" s="199"/>
      <c r="N1128" s="200"/>
      <c r="O1128" s="200"/>
      <c r="P1128" s="200"/>
      <c r="Q1128" s="200"/>
      <c r="R1128" s="200"/>
      <c r="S1128" s="200"/>
      <c r="T1128" s="201"/>
      <c r="AT1128" s="202" t="s">
        <v>147</v>
      </c>
      <c r="AU1128" s="202" t="s">
        <v>81</v>
      </c>
      <c r="AV1128" s="13" t="s">
        <v>79</v>
      </c>
      <c r="AW1128" s="13" t="s">
        <v>26</v>
      </c>
      <c r="AX1128" s="13" t="s">
        <v>71</v>
      </c>
      <c r="AY1128" s="202" t="s">
        <v>141</v>
      </c>
    </row>
    <row r="1129" spans="1:65" s="13" customFormat="1">
      <c r="B1129" s="193"/>
      <c r="C1129" s="194"/>
      <c r="D1129" s="195" t="s">
        <v>147</v>
      </c>
      <c r="E1129" s="196" t="s">
        <v>1</v>
      </c>
      <c r="F1129" s="197" t="s">
        <v>813</v>
      </c>
      <c r="G1129" s="194"/>
      <c r="H1129" s="196" t="s">
        <v>1</v>
      </c>
      <c r="I1129" s="194"/>
      <c r="J1129" s="194"/>
      <c r="K1129" s="194"/>
      <c r="L1129" s="198"/>
      <c r="M1129" s="199"/>
      <c r="N1129" s="200"/>
      <c r="O1129" s="200"/>
      <c r="P1129" s="200"/>
      <c r="Q1129" s="200"/>
      <c r="R1129" s="200"/>
      <c r="S1129" s="200"/>
      <c r="T1129" s="201"/>
      <c r="AT1129" s="202" t="s">
        <v>147</v>
      </c>
      <c r="AU1129" s="202" t="s">
        <v>81</v>
      </c>
      <c r="AV1129" s="13" t="s">
        <v>79</v>
      </c>
      <c r="AW1129" s="13" t="s">
        <v>26</v>
      </c>
      <c r="AX1129" s="13" t="s">
        <v>71</v>
      </c>
      <c r="AY1129" s="202" t="s">
        <v>141</v>
      </c>
    </row>
    <row r="1130" spans="1:65" s="14" customFormat="1">
      <c r="B1130" s="203"/>
      <c r="C1130" s="204"/>
      <c r="D1130" s="195" t="s">
        <v>147</v>
      </c>
      <c r="E1130" s="205" t="s">
        <v>1</v>
      </c>
      <c r="F1130" s="206" t="s">
        <v>181</v>
      </c>
      <c r="G1130" s="204"/>
      <c r="H1130" s="207">
        <v>16</v>
      </c>
      <c r="I1130" s="204"/>
      <c r="J1130" s="204"/>
      <c r="K1130" s="204"/>
      <c r="L1130" s="208"/>
      <c r="M1130" s="209"/>
      <c r="N1130" s="210"/>
      <c r="O1130" s="210"/>
      <c r="P1130" s="210"/>
      <c r="Q1130" s="210"/>
      <c r="R1130" s="210"/>
      <c r="S1130" s="210"/>
      <c r="T1130" s="211"/>
      <c r="AT1130" s="212" t="s">
        <v>147</v>
      </c>
      <c r="AU1130" s="212" t="s">
        <v>81</v>
      </c>
      <c r="AV1130" s="14" t="s">
        <v>81</v>
      </c>
      <c r="AW1130" s="14" t="s">
        <v>26</v>
      </c>
      <c r="AX1130" s="14" t="s">
        <v>71</v>
      </c>
      <c r="AY1130" s="212" t="s">
        <v>141</v>
      </c>
    </row>
    <row r="1131" spans="1:65" s="13" customFormat="1">
      <c r="B1131" s="193"/>
      <c r="C1131" s="194"/>
      <c r="D1131" s="195" t="s">
        <v>147</v>
      </c>
      <c r="E1131" s="196" t="s">
        <v>1</v>
      </c>
      <c r="F1131" s="197" t="s">
        <v>1621</v>
      </c>
      <c r="G1131" s="194"/>
      <c r="H1131" s="196" t="s">
        <v>1</v>
      </c>
      <c r="I1131" s="194"/>
      <c r="J1131" s="194"/>
      <c r="K1131" s="194"/>
      <c r="L1131" s="198"/>
      <c r="M1131" s="199"/>
      <c r="N1131" s="200"/>
      <c r="O1131" s="200"/>
      <c r="P1131" s="200"/>
      <c r="Q1131" s="200"/>
      <c r="R1131" s="200"/>
      <c r="S1131" s="200"/>
      <c r="T1131" s="201"/>
      <c r="AT1131" s="202" t="s">
        <v>147</v>
      </c>
      <c r="AU1131" s="202" t="s">
        <v>81</v>
      </c>
      <c r="AV1131" s="13" t="s">
        <v>79</v>
      </c>
      <c r="AW1131" s="13" t="s">
        <v>26</v>
      </c>
      <c r="AX1131" s="13" t="s">
        <v>71</v>
      </c>
      <c r="AY1131" s="202" t="s">
        <v>141</v>
      </c>
    </row>
    <row r="1132" spans="1:65" s="14" customFormat="1">
      <c r="B1132" s="203"/>
      <c r="C1132" s="204"/>
      <c r="D1132" s="195" t="s">
        <v>147</v>
      </c>
      <c r="E1132" s="205" t="s">
        <v>1</v>
      </c>
      <c r="F1132" s="206" t="s">
        <v>153</v>
      </c>
      <c r="G1132" s="204"/>
      <c r="H1132" s="207">
        <v>3</v>
      </c>
      <c r="I1132" s="204"/>
      <c r="J1132" s="204"/>
      <c r="K1132" s="204"/>
      <c r="L1132" s="208"/>
      <c r="M1132" s="209"/>
      <c r="N1132" s="210"/>
      <c r="O1132" s="210"/>
      <c r="P1132" s="210"/>
      <c r="Q1132" s="210"/>
      <c r="R1132" s="210"/>
      <c r="S1132" s="210"/>
      <c r="T1132" s="211"/>
      <c r="AT1132" s="212" t="s">
        <v>147</v>
      </c>
      <c r="AU1132" s="212" t="s">
        <v>81</v>
      </c>
      <c r="AV1132" s="14" t="s">
        <v>81</v>
      </c>
      <c r="AW1132" s="14" t="s">
        <v>26</v>
      </c>
      <c r="AX1132" s="14" t="s">
        <v>71</v>
      </c>
      <c r="AY1132" s="212" t="s">
        <v>141</v>
      </c>
    </row>
    <row r="1133" spans="1:65" s="13" customFormat="1">
      <c r="B1133" s="193"/>
      <c r="C1133" s="194"/>
      <c r="D1133" s="195" t="s">
        <v>147</v>
      </c>
      <c r="E1133" s="196" t="s">
        <v>1</v>
      </c>
      <c r="F1133" s="197" t="s">
        <v>1662</v>
      </c>
      <c r="G1133" s="194"/>
      <c r="H1133" s="196" t="s">
        <v>1</v>
      </c>
      <c r="I1133" s="194"/>
      <c r="J1133" s="194"/>
      <c r="K1133" s="194"/>
      <c r="L1133" s="198"/>
      <c r="M1133" s="199"/>
      <c r="N1133" s="200"/>
      <c r="O1133" s="200"/>
      <c r="P1133" s="200"/>
      <c r="Q1133" s="200"/>
      <c r="R1133" s="200"/>
      <c r="S1133" s="200"/>
      <c r="T1133" s="201"/>
      <c r="V1133" s="264"/>
      <c r="W1133" s="264"/>
      <c r="X1133" s="264"/>
      <c r="Y1133" s="264"/>
      <c r="Z1133" s="264"/>
      <c r="AA1133" s="264"/>
      <c r="AB1133" s="264"/>
      <c r="AT1133" s="202" t="s">
        <v>147</v>
      </c>
      <c r="AU1133" s="202" t="s">
        <v>81</v>
      </c>
      <c r="AV1133" s="13" t="s">
        <v>79</v>
      </c>
      <c r="AW1133" s="13" t="s">
        <v>26</v>
      </c>
      <c r="AX1133" s="13" t="s">
        <v>71</v>
      </c>
      <c r="AY1133" s="202" t="s">
        <v>141</v>
      </c>
    </row>
    <row r="1134" spans="1:65" s="14" customFormat="1">
      <c r="B1134" s="203"/>
      <c r="C1134" s="204"/>
      <c r="D1134" s="195" t="s">
        <v>147</v>
      </c>
      <c r="E1134" s="205" t="s">
        <v>1</v>
      </c>
      <c r="F1134" s="206" t="s">
        <v>153</v>
      </c>
      <c r="G1134" s="204"/>
      <c r="H1134" s="207">
        <v>3</v>
      </c>
      <c r="I1134" s="204"/>
      <c r="J1134" s="204"/>
      <c r="K1134" s="204"/>
      <c r="L1134" s="208"/>
      <c r="M1134" s="209"/>
      <c r="N1134" s="210"/>
      <c r="O1134" s="210"/>
      <c r="P1134" s="210"/>
      <c r="Q1134" s="210"/>
      <c r="R1134" s="210"/>
      <c r="S1134" s="210"/>
      <c r="T1134" s="211"/>
      <c r="V1134" s="268"/>
      <c r="W1134" s="268"/>
      <c r="X1134" s="268"/>
      <c r="Y1134" s="268"/>
      <c r="Z1134" s="268"/>
      <c r="AA1134" s="268"/>
      <c r="AB1134" s="268"/>
      <c r="AT1134" s="212" t="s">
        <v>147</v>
      </c>
      <c r="AU1134" s="212" t="s">
        <v>81</v>
      </c>
      <c r="AV1134" s="14" t="s">
        <v>81</v>
      </c>
      <c r="AW1134" s="14" t="s">
        <v>26</v>
      </c>
      <c r="AX1134" s="14" t="s">
        <v>71</v>
      </c>
      <c r="AY1134" s="212" t="s">
        <v>141</v>
      </c>
    </row>
    <row r="1135" spans="1:65" s="15" customFormat="1">
      <c r="B1135" s="219"/>
      <c r="C1135" s="220"/>
      <c r="D1135" s="195" t="s">
        <v>147</v>
      </c>
      <c r="E1135" s="221" t="s">
        <v>1</v>
      </c>
      <c r="F1135" s="222" t="s">
        <v>254</v>
      </c>
      <c r="G1135" s="220"/>
      <c r="H1135" s="223">
        <v>22</v>
      </c>
      <c r="I1135" s="220"/>
      <c r="J1135" s="220"/>
      <c r="K1135" s="220"/>
      <c r="L1135" s="224"/>
      <c r="M1135" s="225"/>
      <c r="N1135" s="226"/>
      <c r="O1135" s="226"/>
      <c r="P1135" s="226"/>
      <c r="Q1135" s="226"/>
      <c r="R1135" s="226"/>
      <c r="S1135" s="226"/>
      <c r="T1135" s="227"/>
      <c r="V1135" s="269"/>
      <c r="W1135" s="269"/>
      <c r="X1135" s="269"/>
      <c r="Y1135" s="269"/>
      <c r="Z1135" s="269"/>
      <c r="AA1135" s="269"/>
      <c r="AB1135" s="269"/>
      <c r="AT1135" s="228" t="s">
        <v>147</v>
      </c>
      <c r="AU1135" s="228" t="s">
        <v>81</v>
      </c>
      <c r="AV1135" s="15" t="s">
        <v>146</v>
      </c>
      <c r="AW1135" s="15" t="s">
        <v>26</v>
      </c>
      <c r="AX1135" s="15" t="s">
        <v>79</v>
      </c>
      <c r="AY1135" s="228" t="s">
        <v>141</v>
      </c>
    </row>
    <row r="1136" spans="1:65" s="2" customFormat="1" ht="21.75" customHeight="1">
      <c r="A1136" s="32"/>
      <c r="B1136" s="33"/>
      <c r="C1136" s="229" t="s">
        <v>1663</v>
      </c>
      <c r="D1136" s="229" t="s">
        <v>272</v>
      </c>
      <c r="E1136" s="230" t="s">
        <v>1664</v>
      </c>
      <c r="F1136" s="231" t="s">
        <v>1665</v>
      </c>
      <c r="G1136" s="232" t="s">
        <v>221</v>
      </c>
      <c r="H1136" s="233">
        <v>22</v>
      </c>
      <c r="I1136" s="262"/>
      <c r="J1136" s="234">
        <f>ROUND(I1136*H1136,2)</f>
        <v>0</v>
      </c>
      <c r="K1136" s="231" t="s">
        <v>239</v>
      </c>
      <c r="L1136" s="235"/>
      <c r="M1136" s="236" t="s">
        <v>1</v>
      </c>
      <c r="N1136" s="237" t="s">
        <v>36</v>
      </c>
      <c r="O1136" s="189">
        <v>0</v>
      </c>
      <c r="P1136" s="189">
        <f>O1136*H1136</f>
        <v>0</v>
      </c>
      <c r="Q1136" s="189">
        <v>1.6E-2</v>
      </c>
      <c r="R1136" s="189">
        <f>Q1136*H1136</f>
        <v>0.35199999999999998</v>
      </c>
      <c r="S1136" s="189">
        <v>0</v>
      </c>
      <c r="T1136" s="190">
        <f>S1136*H1136</f>
        <v>0</v>
      </c>
      <c r="U1136" s="32"/>
      <c r="V1136" s="267"/>
      <c r="W1136" s="267"/>
      <c r="X1136" s="267"/>
      <c r="Y1136" s="267"/>
      <c r="Z1136" s="267"/>
      <c r="AA1136" s="267"/>
      <c r="AB1136" s="267"/>
      <c r="AC1136" s="32"/>
      <c r="AD1136" s="32"/>
      <c r="AE1136" s="32"/>
      <c r="AR1136" s="191" t="s">
        <v>454</v>
      </c>
      <c r="AT1136" s="191" t="s">
        <v>272</v>
      </c>
      <c r="AU1136" s="191" t="s">
        <v>81</v>
      </c>
      <c r="AY1136" s="18" t="s">
        <v>141</v>
      </c>
      <c r="BE1136" s="192">
        <f>IF(N1136="základní",J1136,0)</f>
        <v>0</v>
      </c>
      <c r="BF1136" s="192">
        <f>IF(N1136="snížená",J1136,0)</f>
        <v>0</v>
      </c>
      <c r="BG1136" s="192">
        <f>IF(N1136="zákl. přenesená",J1136,0)</f>
        <v>0</v>
      </c>
      <c r="BH1136" s="192">
        <f>IF(N1136="sníž. přenesená",J1136,0)</f>
        <v>0</v>
      </c>
      <c r="BI1136" s="192">
        <f>IF(N1136="nulová",J1136,0)</f>
        <v>0</v>
      </c>
      <c r="BJ1136" s="18" t="s">
        <v>79</v>
      </c>
      <c r="BK1136" s="192">
        <f>ROUND(I1136*H1136,2)</f>
        <v>0</v>
      </c>
      <c r="BL1136" s="18" t="s">
        <v>181</v>
      </c>
      <c r="BM1136" s="191" t="s">
        <v>1666</v>
      </c>
    </row>
    <row r="1137" spans="1:65" s="2" customFormat="1" ht="21.75" customHeight="1">
      <c r="A1137" s="32"/>
      <c r="B1137" s="33"/>
      <c r="C1137" s="181" t="s">
        <v>1667</v>
      </c>
      <c r="D1137" s="181" t="s">
        <v>142</v>
      </c>
      <c r="E1137" s="182" t="s">
        <v>1668</v>
      </c>
      <c r="F1137" s="183" t="s">
        <v>1669</v>
      </c>
      <c r="G1137" s="184" t="s">
        <v>221</v>
      </c>
      <c r="H1137" s="185">
        <v>1</v>
      </c>
      <c r="I1137" s="257"/>
      <c r="J1137" s="186">
        <f>ROUND(I1137*H1137,2)</f>
        <v>0</v>
      </c>
      <c r="K1137" s="183" t="s">
        <v>239</v>
      </c>
      <c r="L1137" s="37"/>
      <c r="M1137" s="187" t="s">
        <v>1</v>
      </c>
      <c r="N1137" s="188" t="s">
        <v>36</v>
      </c>
      <c r="O1137" s="189">
        <v>3.2749999999999999</v>
      </c>
      <c r="P1137" s="189">
        <f>O1137*H1137</f>
        <v>3.2749999999999999</v>
      </c>
      <c r="Q1137" s="189">
        <v>4.6999999999999999E-4</v>
      </c>
      <c r="R1137" s="189">
        <f>Q1137*H1137</f>
        <v>4.6999999999999999E-4</v>
      </c>
      <c r="S1137" s="189">
        <v>0</v>
      </c>
      <c r="T1137" s="190">
        <f>S1137*H1137</f>
        <v>0</v>
      </c>
      <c r="U1137" s="32"/>
      <c r="V1137" s="267"/>
      <c r="W1137" s="267"/>
      <c r="X1137" s="267"/>
      <c r="Y1137" s="267"/>
      <c r="Z1137" s="267"/>
      <c r="AA1137" s="267"/>
      <c r="AB1137" s="267"/>
      <c r="AC1137" s="32"/>
      <c r="AD1137" s="32"/>
      <c r="AE1137" s="32"/>
      <c r="AR1137" s="191" t="s">
        <v>181</v>
      </c>
      <c r="AT1137" s="191" t="s">
        <v>142</v>
      </c>
      <c r="AU1137" s="191" t="s">
        <v>81</v>
      </c>
      <c r="AY1137" s="18" t="s">
        <v>141</v>
      </c>
      <c r="BE1137" s="192">
        <f>IF(N1137="základní",J1137,0)</f>
        <v>0</v>
      </c>
      <c r="BF1137" s="192">
        <f>IF(N1137="snížená",J1137,0)</f>
        <v>0</v>
      </c>
      <c r="BG1137" s="192">
        <f>IF(N1137="zákl. přenesená",J1137,0)</f>
        <v>0</v>
      </c>
      <c r="BH1137" s="192">
        <f>IF(N1137="sníž. přenesená",J1137,0)</f>
        <v>0</v>
      </c>
      <c r="BI1137" s="192">
        <f>IF(N1137="nulová",J1137,0)</f>
        <v>0</v>
      </c>
      <c r="BJ1137" s="18" t="s">
        <v>79</v>
      </c>
      <c r="BK1137" s="192">
        <f>ROUND(I1137*H1137,2)</f>
        <v>0</v>
      </c>
      <c r="BL1137" s="18" t="s">
        <v>181</v>
      </c>
      <c r="BM1137" s="191" t="s">
        <v>1670</v>
      </c>
    </row>
    <row r="1138" spans="1:65" s="13" customFormat="1">
      <c r="B1138" s="193"/>
      <c r="C1138" s="194"/>
      <c r="D1138" s="195" t="s">
        <v>147</v>
      </c>
      <c r="E1138" s="196" t="s">
        <v>1</v>
      </c>
      <c r="F1138" s="197" t="s">
        <v>812</v>
      </c>
      <c r="G1138" s="194"/>
      <c r="H1138" s="196" t="s">
        <v>1</v>
      </c>
      <c r="I1138" s="194"/>
      <c r="J1138" s="194"/>
      <c r="K1138" s="194"/>
      <c r="L1138" s="198"/>
      <c r="M1138" s="199"/>
      <c r="N1138" s="200"/>
      <c r="O1138" s="200"/>
      <c r="P1138" s="200"/>
      <c r="Q1138" s="200"/>
      <c r="R1138" s="200"/>
      <c r="S1138" s="200"/>
      <c r="T1138" s="201"/>
      <c r="V1138" s="264"/>
      <c r="W1138" s="264"/>
      <c r="X1138" s="264"/>
      <c r="Y1138" s="264"/>
      <c r="Z1138" s="264"/>
      <c r="AA1138" s="264"/>
      <c r="AB1138" s="264"/>
      <c r="AT1138" s="202" t="s">
        <v>147</v>
      </c>
      <c r="AU1138" s="202" t="s">
        <v>81</v>
      </c>
      <c r="AV1138" s="13" t="s">
        <v>79</v>
      </c>
      <c r="AW1138" s="13" t="s">
        <v>26</v>
      </c>
      <c r="AX1138" s="13" t="s">
        <v>71</v>
      </c>
      <c r="AY1138" s="202" t="s">
        <v>141</v>
      </c>
    </row>
    <row r="1139" spans="1:65" s="13" customFormat="1">
      <c r="B1139" s="193"/>
      <c r="C1139" s="194"/>
      <c r="D1139" s="195" t="s">
        <v>147</v>
      </c>
      <c r="E1139" s="196" t="s">
        <v>1</v>
      </c>
      <c r="F1139" s="197" t="s">
        <v>1671</v>
      </c>
      <c r="G1139" s="194"/>
      <c r="H1139" s="196" t="s">
        <v>1</v>
      </c>
      <c r="I1139" s="194"/>
      <c r="J1139" s="194"/>
      <c r="K1139" s="194"/>
      <c r="L1139" s="198"/>
      <c r="M1139" s="199"/>
      <c r="N1139" s="200"/>
      <c r="O1139" s="200"/>
      <c r="P1139" s="200"/>
      <c r="Q1139" s="200"/>
      <c r="R1139" s="200"/>
      <c r="S1139" s="200"/>
      <c r="T1139" s="201"/>
      <c r="V1139" s="264"/>
      <c r="W1139" s="264"/>
      <c r="X1139" s="264"/>
      <c r="Y1139" s="264"/>
      <c r="Z1139" s="264"/>
      <c r="AA1139" s="264"/>
      <c r="AB1139" s="264"/>
      <c r="AT1139" s="202" t="s">
        <v>147</v>
      </c>
      <c r="AU1139" s="202" t="s">
        <v>81</v>
      </c>
      <c r="AV1139" s="13" t="s">
        <v>79</v>
      </c>
      <c r="AW1139" s="13" t="s">
        <v>26</v>
      </c>
      <c r="AX1139" s="13" t="s">
        <v>71</v>
      </c>
      <c r="AY1139" s="202" t="s">
        <v>141</v>
      </c>
    </row>
    <row r="1140" spans="1:65" s="14" customFormat="1">
      <c r="B1140" s="203"/>
      <c r="C1140" s="204"/>
      <c r="D1140" s="195" t="s">
        <v>147</v>
      </c>
      <c r="E1140" s="205" t="s">
        <v>1</v>
      </c>
      <c r="F1140" s="206" t="s">
        <v>79</v>
      </c>
      <c r="G1140" s="204"/>
      <c r="H1140" s="207">
        <v>1</v>
      </c>
      <c r="I1140" s="204"/>
      <c r="J1140" s="204"/>
      <c r="K1140" s="204"/>
      <c r="L1140" s="208"/>
      <c r="M1140" s="209"/>
      <c r="N1140" s="210"/>
      <c r="O1140" s="210"/>
      <c r="P1140" s="210"/>
      <c r="Q1140" s="210"/>
      <c r="R1140" s="210"/>
      <c r="S1140" s="210"/>
      <c r="T1140" s="211"/>
      <c r="V1140" s="268"/>
      <c r="W1140" s="268"/>
      <c r="X1140" s="268"/>
      <c r="Y1140" s="268"/>
      <c r="Z1140" s="268"/>
      <c r="AA1140" s="268"/>
      <c r="AB1140" s="268"/>
      <c r="AT1140" s="212" t="s">
        <v>147</v>
      </c>
      <c r="AU1140" s="212" t="s">
        <v>81</v>
      </c>
      <c r="AV1140" s="14" t="s">
        <v>81</v>
      </c>
      <c r="AW1140" s="14" t="s">
        <v>26</v>
      </c>
      <c r="AX1140" s="14" t="s">
        <v>79</v>
      </c>
      <c r="AY1140" s="212" t="s">
        <v>141</v>
      </c>
    </row>
    <row r="1141" spans="1:65" s="2" customFormat="1" ht="21.75" customHeight="1">
      <c r="A1141" s="32"/>
      <c r="B1141" s="33"/>
      <c r="C1141" s="229" t="s">
        <v>1672</v>
      </c>
      <c r="D1141" s="229" t="s">
        <v>272</v>
      </c>
      <c r="E1141" s="230" t="s">
        <v>1673</v>
      </c>
      <c r="F1141" s="231" t="s">
        <v>1674</v>
      </c>
      <c r="G1141" s="232" t="s">
        <v>221</v>
      </c>
      <c r="H1141" s="233">
        <v>1</v>
      </c>
      <c r="I1141" s="262"/>
      <c r="J1141" s="234">
        <f>ROUND(I1141*H1141,2)</f>
        <v>0</v>
      </c>
      <c r="K1141" s="231" t="s">
        <v>239</v>
      </c>
      <c r="L1141" s="235"/>
      <c r="M1141" s="236" t="s">
        <v>1</v>
      </c>
      <c r="N1141" s="237" t="s">
        <v>36</v>
      </c>
      <c r="O1141" s="189">
        <v>0</v>
      </c>
      <c r="P1141" s="189">
        <f>O1141*H1141</f>
        <v>0</v>
      </c>
      <c r="Q1141" s="189">
        <v>1.7999999999999999E-2</v>
      </c>
      <c r="R1141" s="189">
        <f>Q1141*H1141</f>
        <v>1.7999999999999999E-2</v>
      </c>
      <c r="S1141" s="189">
        <v>0</v>
      </c>
      <c r="T1141" s="190">
        <f>S1141*H1141</f>
        <v>0</v>
      </c>
      <c r="U1141" s="32"/>
      <c r="V1141" s="267"/>
      <c r="W1141" s="267"/>
      <c r="X1141" s="267"/>
      <c r="Y1141" s="267"/>
      <c r="Z1141" s="267"/>
      <c r="AA1141" s="267"/>
      <c r="AB1141" s="267"/>
      <c r="AC1141" s="32"/>
      <c r="AD1141" s="32"/>
      <c r="AE1141" s="32"/>
      <c r="AR1141" s="191" t="s">
        <v>454</v>
      </c>
      <c r="AT1141" s="191" t="s">
        <v>272</v>
      </c>
      <c r="AU1141" s="191" t="s">
        <v>81</v>
      </c>
      <c r="AY1141" s="18" t="s">
        <v>141</v>
      </c>
      <c r="BE1141" s="192">
        <f>IF(N1141="základní",J1141,0)</f>
        <v>0</v>
      </c>
      <c r="BF1141" s="192">
        <f>IF(N1141="snížená",J1141,0)</f>
        <v>0</v>
      </c>
      <c r="BG1141" s="192">
        <f>IF(N1141="zákl. přenesená",J1141,0)</f>
        <v>0</v>
      </c>
      <c r="BH1141" s="192">
        <f>IF(N1141="sníž. přenesená",J1141,0)</f>
        <v>0</v>
      </c>
      <c r="BI1141" s="192">
        <f>IF(N1141="nulová",J1141,0)</f>
        <v>0</v>
      </c>
      <c r="BJ1141" s="18" t="s">
        <v>79</v>
      </c>
      <c r="BK1141" s="192">
        <f>ROUND(I1141*H1141,2)</f>
        <v>0</v>
      </c>
      <c r="BL1141" s="18" t="s">
        <v>181</v>
      </c>
      <c r="BM1141" s="191" t="s">
        <v>1675</v>
      </c>
    </row>
    <row r="1142" spans="1:65" s="2" customFormat="1" ht="21.75" customHeight="1">
      <c r="A1142" s="32"/>
      <c r="B1142" s="33"/>
      <c r="C1142" s="181" t="s">
        <v>1676</v>
      </c>
      <c r="D1142" s="181" t="s">
        <v>142</v>
      </c>
      <c r="E1142" s="182" t="s">
        <v>1677</v>
      </c>
      <c r="F1142" s="183" t="s">
        <v>1678</v>
      </c>
      <c r="G1142" s="184" t="s">
        <v>221</v>
      </c>
      <c r="H1142" s="185">
        <v>2</v>
      </c>
      <c r="I1142" s="257"/>
      <c r="J1142" s="186">
        <f>ROUND(I1142*H1142,2)</f>
        <v>0</v>
      </c>
      <c r="K1142" s="183" t="s">
        <v>239</v>
      </c>
      <c r="L1142" s="37"/>
      <c r="M1142" s="187" t="s">
        <v>1</v>
      </c>
      <c r="N1142" s="188" t="s">
        <v>36</v>
      </c>
      <c r="O1142" s="189">
        <v>3.794</v>
      </c>
      <c r="P1142" s="189">
        <f>O1142*H1142</f>
        <v>7.5880000000000001</v>
      </c>
      <c r="Q1142" s="189">
        <v>4.0000000000000002E-4</v>
      </c>
      <c r="R1142" s="189">
        <f>Q1142*H1142</f>
        <v>8.0000000000000004E-4</v>
      </c>
      <c r="S1142" s="189">
        <v>0</v>
      </c>
      <c r="T1142" s="190">
        <f>S1142*H1142</f>
        <v>0</v>
      </c>
      <c r="U1142" s="32"/>
      <c r="V1142" s="267"/>
      <c r="W1142" s="267"/>
      <c r="X1142" s="267"/>
      <c r="Y1142" s="267"/>
      <c r="Z1142" s="267"/>
      <c r="AA1142" s="267"/>
      <c r="AB1142" s="267"/>
      <c r="AC1142" s="32"/>
      <c r="AD1142" s="32"/>
      <c r="AE1142" s="32"/>
      <c r="AR1142" s="191" t="s">
        <v>181</v>
      </c>
      <c r="AT1142" s="191" t="s">
        <v>142</v>
      </c>
      <c r="AU1142" s="191" t="s">
        <v>81</v>
      </c>
      <c r="AY1142" s="18" t="s">
        <v>141</v>
      </c>
      <c r="BE1142" s="192">
        <f>IF(N1142="základní",J1142,0)</f>
        <v>0</v>
      </c>
      <c r="BF1142" s="192">
        <f>IF(N1142="snížená",J1142,0)</f>
        <v>0</v>
      </c>
      <c r="BG1142" s="192">
        <f>IF(N1142="zákl. přenesená",J1142,0)</f>
        <v>0</v>
      </c>
      <c r="BH1142" s="192">
        <f>IF(N1142="sníž. přenesená",J1142,0)</f>
        <v>0</v>
      </c>
      <c r="BI1142" s="192">
        <f>IF(N1142="nulová",J1142,0)</f>
        <v>0</v>
      </c>
      <c r="BJ1142" s="18" t="s">
        <v>79</v>
      </c>
      <c r="BK1142" s="192">
        <f>ROUND(I1142*H1142,2)</f>
        <v>0</v>
      </c>
      <c r="BL1142" s="18" t="s">
        <v>181</v>
      </c>
      <c r="BM1142" s="191" t="s">
        <v>1679</v>
      </c>
    </row>
    <row r="1143" spans="1:65" s="13" customFormat="1">
      <c r="B1143" s="193"/>
      <c r="C1143" s="194"/>
      <c r="D1143" s="195" t="s">
        <v>147</v>
      </c>
      <c r="E1143" s="196" t="s">
        <v>1</v>
      </c>
      <c r="F1143" s="197" t="s">
        <v>812</v>
      </c>
      <c r="G1143" s="194"/>
      <c r="H1143" s="196" t="s">
        <v>1</v>
      </c>
      <c r="I1143" s="194"/>
      <c r="J1143" s="194"/>
      <c r="K1143" s="194"/>
      <c r="L1143" s="198"/>
      <c r="M1143" s="199"/>
      <c r="N1143" s="200"/>
      <c r="O1143" s="200"/>
      <c r="P1143" s="200"/>
      <c r="Q1143" s="200"/>
      <c r="R1143" s="200"/>
      <c r="S1143" s="200"/>
      <c r="T1143" s="201"/>
      <c r="V1143" s="264"/>
      <c r="W1143" s="264"/>
      <c r="X1143" s="264"/>
      <c r="Y1143" s="264"/>
      <c r="Z1143" s="264"/>
      <c r="AA1143" s="264"/>
      <c r="AB1143" s="264"/>
      <c r="AT1143" s="202" t="s">
        <v>147</v>
      </c>
      <c r="AU1143" s="202" t="s">
        <v>81</v>
      </c>
      <c r="AV1143" s="13" t="s">
        <v>79</v>
      </c>
      <c r="AW1143" s="13" t="s">
        <v>26</v>
      </c>
      <c r="AX1143" s="13" t="s">
        <v>71</v>
      </c>
      <c r="AY1143" s="202" t="s">
        <v>141</v>
      </c>
    </row>
    <row r="1144" spans="1:65" s="13" customFormat="1">
      <c r="B1144" s="193"/>
      <c r="C1144" s="194"/>
      <c r="D1144" s="195" t="s">
        <v>147</v>
      </c>
      <c r="E1144" s="196" t="s">
        <v>1</v>
      </c>
      <c r="F1144" s="197" t="s">
        <v>1604</v>
      </c>
      <c r="G1144" s="194"/>
      <c r="H1144" s="196" t="s">
        <v>1</v>
      </c>
      <c r="I1144" s="194"/>
      <c r="J1144" s="194"/>
      <c r="K1144" s="194"/>
      <c r="L1144" s="198"/>
      <c r="M1144" s="199"/>
      <c r="N1144" s="200"/>
      <c r="O1144" s="200"/>
      <c r="P1144" s="200"/>
      <c r="Q1144" s="200"/>
      <c r="R1144" s="200"/>
      <c r="S1144" s="200"/>
      <c r="T1144" s="201"/>
      <c r="V1144" s="264"/>
      <c r="W1144" s="264"/>
      <c r="X1144" s="264"/>
      <c r="Y1144" s="264"/>
      <c r="Z1144" s="264"/>
      <c r="AA1144" s="264"/>
      <c r="AB1144" s="264"/>
      <c r="AT1144" s="202" t="s">
        <v>147</v>
      </c>
      <c r="AU1144" s="202" t="s">
        <v>81</v>
      </c>
      <c r="AV1144" s="13" t="s">
        <v>79</v>
      </c>
      <c r="AW1144" s="13" t="s">
        <v>26</v>
      </c>
      <c r="AX1144" s="13" t="s">
        <v>71</v>
      </c>
      <c r="AY1144" s="202" t="s">
        <v>141</v>
      </c>
    </row>
    <row r="1145" spans="1:65" s="14" customFormat="1">
      <c r="B1145" s="203"/>
      <c r="C1145" s="204"/>
      <c r="D1145" s="195" t="s">
        <v>147</v>
      </c>
      <c r="E1145" s="205" t="s">
        <v>1</v>
      </c>
      <c r="F1145" s="206" t="s">
        <v>81</v>
      </c>
      <c r="G1145" s="204"/>
      <c r="H1145" s="207">
        <v>2</v>
      </c>
      <c r="I1145" s="204"/>
      <c r="J1145" s="204"/>
      <c r="K1145" s="204"/>
      <c r="L1145" s="208"/>
      <c r="M1145" s="209"/>
      <c r="N1145" s="210"/>
      <c r="O1145" s="210"/>
      <c r="P1145" s="210"/>
      <c r="Q1145" s="210"/>
      <c r="R1145" s="210"/>
      <c r="S1145" s="210"/>
      <c r="T1145" s="211"/>
      <c r="V1145" s="268"/>
      <c r="W1145" s="268"/>
      <c r="X1145" s="268"/>
      <c r="Y1145" s="268"/>
      <c r="Z1145" s="268"/>
      <c r="AA1145" s="268"/>
      <c r="AB1145" s="268"/>
      <c r="AT1145" s="212" t="s">
        <v>147</v>
      </c>
      <c r="AU1145" s="212" t="s">
        <v>81</v>
      </c>
      <c r="AV1145" s="14" t="s">
        <v>81</v>
      </c>
      <c r="AW1145" s="14" t="s">
        <v>26</v>
      </c>
      <c r="AX1145" s="14" t="s">
        <v>79</v>
      </c>
      <c r="AY1145" s="212" t="s">
        <v>141</v>
      </c>
    </row>
    <row r="1146" spans="1:65" s="2" customFormat="1" ht="21.75" customHeight="1">
      <c r="A1146" s="32"/>
      <c r="B1146" s="33"/>
      <c r="C1146" s="229" t="s">
        <v>1680</v>
      </c>
      <c r="D1146" s="229" t="s">
        <v>272</v>
      </c>
      <c r="E1146" s="230" t="s">
        <v>1681</v>
      </c>
      <c r="F1146" s="231" t="s">
        <v>1682</v>
      </c>
      <c r="G1146" s="232" t="s">
        <v>221</v>
      </c>
      <c r="H1146" s="233">
        <v>2</v>
      </c>
      <c r="I1146" s="262"/>
      <c r="J1146" s="234">
        <f>ROUND(I1146*H1146,2)</f>
        <v>0</v>
      </c>
      <c r="K1146" s="231" t="s">
        <v>239</v>
      </c>
      <c r="L1146" s="235"/>
      <c r="M1146" s="236" t="s">
        <v>1</v>
      </c>
      <c r="N1146" s="237" t="s">
        <v>36</v>
      </c>
      <c r="O1146" s="189">
        <v>0</v>
      </c>
      <c r="P1146" s="189">
        <f>O1146*H1146</f>
        <v>0</v>
      </c>
      <c r="Q1146" s="189">
        <v>1.7000000000000001E-2</v>
      </c>
      <c r="R1146" s="189">
        <f>Q1146*H1146</f>
        <v>3.4000000000000002E-2</v>
      </c>
      <c r="S1146" s="189">
        <v>0</v>
      </c>
      <c r="T1146" s="190">
        <f>S1146*H1146</f>
        <v>0</v>
      </c>
      <c r="U1146" s="32"/>
      <c r="V1146" s="267"/>
      <c r="W1146" s="267"/>
      <c r="X1146" s="267"/>
      <c r="Y1146" s="267"/>
      <c r="Z1146" s="267"/>
      <c r="AA1146" s="267"/>
      <c r="AB1146" s="267"/>
      <c r="AC1146" s="32"/>
      <c r="AD1146" s="32"/>
      <c r="AE1146" s="32"/>
      <c r="AR1146" s="191" t="s">
        <v>454</v>
      </c>
      <c r="AT1146" s="191" t="s">
        <v>272</v>
      </c>
      <c r="AU1146" s="191" t="s">
        <v>81</v>
      </c>
      <c r="AY1146" s="18" t="s">
        <v>141</v>
      </c>
      <c r="BE1146" s="192">
        <f>IF(N1146="základní",J1146,0)</f>
        <v>0</v>
      </c>
      <c r="BF1146" s="192">
        <f>IF(N1146="snížená",J1146,0)</f>
        <v>0</v>
      </c>
      <c r="BG1146" s="192">
        <f>IF(N1146="zákl. přenesená",J1146,0)</f>
        <v>0</v>
      </c>
      <c r="BH1146" s="192">
        <f>IF(N1146="sníž. přenesená",J1146,0)</f>
        <v>0</v>
      </c>
      <c r="BI1146" s="192">
        <f>IF(N1146="nulová",J1146,0)</f>
        <v>0</v>
      </c>
      <c r="BJ1146" s="18" t="s">
        <v>79</v>
      </c>
      <c r="BK1146" s="192">
        <f>ROUND(I1146*H1146,2)</f>
        <v>0</v>
      </c>
      <c r="BL1146" s="18" t="s">
        <v>181</v>
      </c>
      <c r="BM1146" s="191" t="s">
        <v>1683</v>
      </c>
    </row>
    <row r="1147" spans="1:65" s="2" customFormat="1" ht="21.75" customHeight="1">
      <c r="A1147" s="32"/>
      <c r="B1147" s="33"/>
      <c r="C1147" s="181" t="s">
        <v>1684</v>
      </c>
      <c r="D1147" s="181" t="s">
        <v>142</v>
      </c>
      <c r="E1147" s="182" t="s">
        <v>1685</v>
      </c>
      <c r="F1147" s="183" t="s">
        <v>1686</v>
      </c>
      <c r="G1147" s="184" t="s">
        <v>221</v>
      </c>
      <c r="H1147" s="185">
        <v>16</v>
      </c>
      <c r="I1147" s="257"/>
      <c r="J1147" s="186">
        <f>ROUND(I1147*H1147,2)</f>
        <v>0</v>
      </c>
      <c r="K1147" s="183" t="s">
        <v>239</v>
      </c>
      <c r="L1147" s="37"/>
      <c r="M1147" s="187" t="s">
        <v>1</v>
      </c>
      <c r="N1147" s="188" t="s">
        <v>36</v>
      </c>
      <c r="O1147" s="189">
        <v>0.05</v>
      </c>
      <c r="P1147" s="189">
        <f>O1147*H1147</f>
        <v>0.8</v>
      </c>
      <c r="Q1147" s="189">
        <v>0</v>
      </c>
      <c r="R1147" s="189">
        <f>Q1147*H1147</f>
        <v>0</v>
      </c>
      <c r="S1147" s="189">
        <v>2.4E-2</v>
      </c>
      <c r="T1147" s="190">
        <f>S1147*H1147</f>
        <v>0.38400000000000001</v>
      </c>
      <c r="U1147" s="32"/>
      <c r="V1147" s="267"/>
      <c r="W1147" s="267"/>
      <c r="X1147" s="267"/>
      <c r="Y1147" s="267"/>
      <c r="Z1147" s="267"/>
      <c r="AA1147" s="267"/>
      <c r="AB1147" s="267"/>
      <c r="AC1147" s="32"/>
      <c r="AD1147" s="32"/>
      <c r="AE1147" s="32"/>
      <c r="AR1147" s="191" t="s">
        <v>181</v>
      </c>
      <c r="AT1147" s="191" t="s">
        <v>142</v>
      </c>
      <c r="AU1147" s="191" t="s">
        <v>81</v>
      </c>
      <c r="AY1147" s="18" t="s">
        <v>141</v>
      </c>
      <c r="BE1147" s="192">
        <f>IF(N1147="základní",J1147,0)</f>
        <v>0</v>
      </c>
      <c r="BF1147" s="192">
        <f>IF(N1147="snížená",J1147,0)</f>
        <v>0</v>
      </c>
      <c r="BG1147" s="192">
        <f>IF(N1147="zákl. přenesená",J1147,0)</f>
        <v>0</v>
      </c>
      <c r="BH1147" s="192">
        <f>IF(N1147="sníž. přenesená",J1147,0)</f>
        <v>0</v>
      </c>
      <c r="BI1147" s="192">
        <f>IF(N1147="nulová",J1147,0)</f>
        <v>0</v>
      </c>
      <c r="BJ1147" s="18" t="s">
        <v>79</v>
      </c>
      <c r="BK1147" s="192">
        <f>ROUND(I1147*H1147,2)</f>
        <v>0</v>
      </c>
      <c r="BL1147" s="18" t="s">
        <v>181</v>
      </c>
      <c r="BM1147" s="191" t="s">
        <v>1687</v>
      </c>
    </row>
    <row r="1148" spans="1:65" s="2" customFormat="1" ht="21.75" customHeight="1">
      <c r="A1148" s="32"/>
      <c r="B1148" s="33"/>
      <c r="C1148" s="181" t="s">
        <v>1688</v>
      </c>
      <c r="D1148" s="181" t="s">
        <v>142</v>
      </c>
      <c r="E1148" s="182" t="s">
        <v>1689</v>
      </c>
      <c r="F1148" s="183" t="s">
        <v>1690</v>
      </c>
      <c r="G1148" s="184" t="s">
        <v>221</v>
      </c>
      <c r="H1148" s="185">
        <v>1</v>
      </c>
      <c r="I1148" s="257"/>
      <c r="J1148" s="186">
        <f>ROUND(I1148*H1148,2)</f>
        <v>0</v>
      </c>
      <c r="K1148" s="183" t="s">
        <v>239</v>
      </c>
      <c r="L1148" s="37"/>
      <c r="M1148" s="187" t="s">
        <v>1</v>
      </c>
      <c r="N1148" s="188" t="s">
        <v>36</v>
      </c>
      <c r="O1148" s="189">
        <v>0.09</v>
      </c>
      <c r="P1148" s="189">
        <f>O1148*H1148</f>
        <v>0.09</v>
      </c>
      <c r="Q1148" s="189">
        <v>0</v>
      </c>
      <c r="R1148" s="189">
        <f>Q1148*H1148</f>
        <v>0</v>
      </c>
      <c r="S1148" s="189">
        <v>2.8000000000000001E-2</v>
      </c>
      <c r="T1148" s="190">
        <f>S1148*H1148</f>
        <v>2.8000000000000001E-2</v>
      </c>
      <c r="U1148" s="32"/>
      <c r="V1148" s="267"/>
      <c r="W1148" s="267"/>
      <c r="X1148" s="267"/>
      <c r="Y1148" s="267"/>
      <c r="Z1148" s="267"/>
      <c r="AA1148" s="267"/>
      <c r="AB1148" s="267"/>
      <c r="AC1148" s="32"/>
      <c r="AD1148" s="32"/>
      <c r="AE1148" s="32"/>
      <c r="AR1148" s="191" t="s">
        <v>181</v>
      </c>
      <c r="AT1148" s="191" t="s">
        <v>142</v>
      </c>
      <c r="AU1148" s="191" t="s">
        <v>81</v>
      </c>
      <c r="AY1148" s="18" t="s">
        <v>141</v>
      </c>
      <c r="BE1148" s="192">
        <f>IF(N1148="základní",J1148,0)</f>
        <v>0</v>
      </c>
      <c r="BF1148" s="192">
        <f>IF(N1148="snížená",J1148,0)</f>
        <v>0</v>
      </c>
      <c r="BG1148" s="192">
        <f>IF(N1148="zákl. přenesená",J1148,0)</f>
        <v>0</v>
      </c>
      <c r="BH1148" s="192">
        <f>IF(N1148="sníž. přenesená",J1148,0)</f>
        <v>0</v>
      </c>
      <c r="BI1148" s="192">
        <f>IF(N1148="nulová",J1148,0)</f>
        <v>0</v>
      </c>
      <c r="BJ1148" s="18" t="s">
        <v>79</v>
      </c>
      <c r="BK1148" s="192">
        <f>ROUND(I1148*H1148,2)</f>
        <v>0</v>
      </c>
      <c r="BL1148" s="18" t="s">
        <v>181</v>
      </c>
      <c r="BM1148" s="191" t="s">
        <v>1691</v>
      </c>
    </row>
    <row r="1149" spans="1:65" s="2" customFormat="1" ht="21.75" customHeight="1">
      <c r="A1149" s="32"/>
      <c r="B1149" s="33"/>
      <c r="C1149" s="181" t="s">
        <v>1692</v>
      </c>
      <c r="D1149" s="181" t="s">
        <v>142</v>
      </c>
      <c r="E1149" s="182" t="s">
        <v>1693</v>
      </c>
      <c r="F1149" s="183" t="s">
        <v>1694</v>
      </c>
      <c r="G1149" s="184" t="s">
        <v>221</v>
      </c>
      <c r="H1149" s="185">
        <v>2</v>
      </c>
      <c r="I1149" s="257"/>
      <c r="J1149" s="186">
        <f>ROUND(I1149*H1149,2)</f>
        <v>0</v>
      </c>
      <c r="K1149" s="183" t="s">
        <v>239</v>
      </c>
      <c r="L1149" s="37"/>
      <c r="M1149" s="187" t="s">
        <v>1</v>
      </c>
      <c r="N1149" s="188" t="s">
        <v>36</v>
      </c>
      <c r="O1149" s="189">
        <v>0.34499999999999997</v>
      </c>
      <c r="P1149" s="189">
        <f>O1149*H1149</f>
        <v>0.69</v>
      </c>
      <c r="Q1149" s="189">
        <v>0</v>
      </c>
      <c r="R1149" s="189">
        <f>Q1149*H1149</f>
        <v>0</v>
      </c>
      <c r="S1149" s="189">
        <v>0</v>
      </c>
      <c r="T1149" s="190">
        <f>S1149*H1149</f>
        <v>0</v>
      </c>
      <c r="U1149" s="32"/>
      <c r="V1149" s="267"/>
      <c r="W1149" s="267"/>
      <c r="X1149" s="267"/>
      <c r="Y1149" s="267"/>
      <c r="Z1149" s="267"/>
      <c r="AA1149" s="267"/>
      <c r="AB1149" s="267"/>
      <c r="AC1149" s="32"/>
      <c r="AD1149" s="32"/>
      <c r="AE1149" s="32"/>
      <c r="AR1149" s="191" t="s">
        <v>181</v>
      </c>
      <c r="AT1149" s="191" t="s">
        <v>142</v>
      </c>
      <c r="AU1149" s="191" t="s">
        <v>81</v>
      </c>
      <c r="AY1149" s="18" t="s">
        <v>141</v>
      </c>
      <c r="BE1149" s="192">
        <f>IF(N1149="základní",J1149,0)</f>
        <v>0</v>
      </c>
      <c r="BF1149" s="192">
        <f>IF(N1149="snížená",J1149,0)</f>
        <v>0</v>
      </c>
      <c r="BG1149" s="192">
        <f>IF(N1149="zákl. přenesená",J1149,0)</f>
        <v>0</v>
      </c>
      <c r="BH1149" s="192">
        <f>IF(N1149="sníž. přenesená",J1149,0)</f>
        <v>0</v>
      </c>
      <c r="BI1149" s="192">
        <f>IF(N1149="nulová",J1149,0)</f>
        <v>0</v>
      </c>
      <c r="BJ1149" s="18" t="s">
        <v>79</v>
      </c>
      <c r="BK1149" s="192">
        <f>ROUND(I1149*H1149,2)</f>
        <v>0</v>
      </c>
      <c r="BL1149" s="18" t="s">
        <v>181</v>
      </c>
      <c r="BM1149" s="191" t="s">
        <v>1695</v>
      </c>
    </row>
    <row r="1150" spans="1:65" s="14" customFormat="1">
      <c r="B1150" s="203"/>
      <c r="C1150" s="204"/>
      <c r="D1150" s="195" t="s">
        <v>147</v>
      </c>
      <c r="E1150" s="205" t="s">
        <v>1</v>
      </c>
      <c r="F1150" s="206" t="s">
        <v>81</v>
      </c>
      <c r="G1150" s="204"/>
      <c r="H1150" s="207">
        <v>2</v>
      </c>
      <c r="I1150" s="204"/>
      <c r="J1150" s="204"/>
      <c r="K1150" s="204"/>
      <c r="L1150" s="208"/>
      <c r="M1150" s="209"/>
      <c r="N1150" s="210"/>
      <c r="O1150" s="210"/>
      <c r="P1150" s="210"/>
      <c r="Q1150" s="210"/>
      <c r="R1150" s="210"/>
      <c r="S1150" s="210"/>
      <c r="T1150" s="211"/>
      <c r="V1150" s="268"/>
      <c r="W1150" s="268"/>
      <c r="X1150" s="268"/>
      <c r="Y1150" s="268"/>
      <c r="Z1150" s="268"/>
      <c r="AA1150" s="268"/>
      <c r="AB1150" s="268"/>
      <c r="AT1150" s="212" t="s">
        <v>147</v>
      </c>
      <c r="AU1150" s="212" t="s">
        <v>81</v>
      </c>
      <c r="AV1150" s="14" t="s">
        <v>81</v>
      </c>
      <c r="AW1150" s="14" t="s">
        <v>26</v>
      </c>
      <c r="AX1150" s="14" t="s">
        <v>79</v>
      </c>
      <c r="AY1150" s="212" t="s">
        <v>141</v>
      </c>
    </row>
    <row r="1151" spans="1:65" s="2" customFormat="1" ht="21.75" customHeight="1">
      <c r="A1151" s="32"/>
      <c r="B1151" s="33"/>
      <c r="C1151" s="181" t="s">
        <v>1696</v>
      </c>
      <c r="D1151" s="181" t="s">
        <v>142</v>
      </c>
      <c r="E1151" s="182" t="s">
        <v>1697</v>
      </c>
      <c r="F1151" s="183" t="s">
        <v>1698</v>
      </c>
      <c r="G1151" s="184" t="s">
        <v>221</v>
      </c>
      <c r="H1151" s="185">
        <v>7</v>
      </c>
      <c r="I1151" s="257"/>
      <c r="J1151" s="186">
        <f>ROUND(I1151*H1151,2)</f>
        <v>0</v>
      </c>
      <c r="K1151" s="183" t="s">
        <v>239</v>
      </c>
      <c r="L1151" s="37"/>
      <c r="M1151" s="187" t="s">
        <v>1</v>
      </c>
      <c r="N1151" s="188" t="s">
        <v>36</v>
      </c>
      <c r="O1151" s="189">
        <v>0.46400000000000002</v>
      </c>
      <c r="P1151" s="189">
        <f>O1151*H1151</f>
        <v>3.2480000000000002</v>
      </c>
      <c r="Q1151" s="189">
        <v>0</v>
      </c>
      <c r="R1151" s="189">
        <f>Q1151*H1151</f>
        <v>0</v>
      </c>
      <c r="S1151" s="189">
        <v>0</v>
      </c>
      <c r="T1151" s="190">
        <f>S1151*H1151</f>
        <v>0</v>
      </c>
      <c r="U1151" s="32"/>
      <c r="V1151" s="267"/>
      <c r="W1151" s="267"/>
      <c r="X1151" s="267"/>
      <c r="Y1151" s="267"/>
      <c r="Z1151" s="267"/>
      <c r="AA1151" s="267"/>
      <c r="AB1151" s="267"/>
      <c r="AC1151" s="32"/>
      <c r="AD1151" s="32"/>
      <c r="AE1151" s="32"/>
      <c r="AR1151" s="191" t="s">
        <v>181</v>
      </c>
      <c r="AT1151" s="191" t="s">
        <v>142</v>
      </c>
      <c r="AU1151" s="191" t="s">
        <v>81</v>
      </c>
      <c r="AY1151" s="18" t="s">
        <v>141</v>
      </c>
      <c r="BE1151" s="192">
        <f>IF(N1151="základní",J1151,0)</f>
        <v>0</v>
      </c>
      <c r="BF1151" s="192">
        <f>IF(N1151="snížená",J1151,0)</f>
        <v>0</v>
      </c>
      <c r="BG1151" s="192">
        <f>IF(N1151="zákl. přenesená",J1151,0)</f>
        <v>0</v>
      </c>
      <c r="BH1151" s="192">
        <f>IF(N1151="sníž. přenesená",J1151,0)</f>
        <v>0</v>
      </c>
      <c r="BI1151" s="192">
        <f>IF(N1151="nulová",J1151,0)</f>
        <v>0</v>
      </c>
      <c r="BJ1151" s="18" t="s">
        <v>79</v>
      </c>
      <c r="BK1151" s="192">
        <f>ROUND(I1151*H1151,2)</f>
        <v>0</v>
      </c>
      <c r="BL1151" s="18" t="s">
        <v>181</v>
      </c>
      <c r="BM1151" s="191" t="s">
        <v>1699</v>
      </c>
    </row>
    <row r="1152" spans="1:65" s="14" customFormat="1">
      <c r="B1152" s="203"/>
      <c r="C1152" s="204"/>
      <c r="D1152" s="195" t="s">
        <v>147</v>
      </c>
      <c r="E1152" s="205" t="s">
        <v>1</v>
      </c>
      <c r="F1152" s="206" t="s">
        <v>172</v>
      </c>
      <c r="G1152" s="204"/>
      <c r="H1152" s="207">
        <v>7</v>
      </c>
      <c r="I1152" s="204"/>
      <c r="J1152" s="204"/>
      <c r="K1152" s="204"/>
      <c r="L1152" s="208"/>
      <c r="M1152" s="209"/>
      <c r="N1152" s="210"/>
      <c r="O1152" s="210"/>
      <c r="P1152" s="210"/>
      <c r="Q1152" s="210"/>
      <c r="R1152" s="210"/>
      <c r="S1152" s="210"/>
      <c r="T1152" s="211"/>
      <c r="V1152" s="268"/>
      <c r="W1152" s="268"/>
      <c r="X1152" s="268"/>
      <c r="Y1152" s="268"/>
      <c r="Z1152" s="268"/>
      <c r="AA1152" s="268"/>
      <c r="AB1152" s="268"/>
      <c r="AT1152" s="212" t="s">
        <v>147</v>
      </c>
      <c r="AU1152" s="212" t="s">
        <v>81</v>
      </c>
      <c r="AV1152" s="14" t="s">
        <v>81</v>
      </c>
      <c r="AW1152" s="14" t="s">
        <v>26</v>
      </c>
      <c r="AX1152" s="14" t="s">
        <v>79</v>
      </c>
      <c r="AY1152" s="212" t="s">
        <v>141</v>
      </c>
    </row>
    <row r="1153" spans="1:65" s="2" customFormat="1" ht="21.75" customHeight="1">
      <c r="A1153" s="32"/>
      <c r="B1153" s="33"/>
      <c r="C1153" s="181" t="s">
        <v>1700</v>
      </c>
      <c r="D1153" s="181" t="s">
        <v>142</v>
      </c>
      <c r="E1153" s="182" t="s">
        <v>1701</v>
      </c>
      <c r="F1153" s="183" t="s">
        <v>1702</v>
      </c>
      <c r="G1153" s="184" t="s">
        <v>221</v>
      </c>
      <c r="H1153" s="185">
        <v>6</v>
      </c>
      <c r="I1153" s="257"/>
      <c r="J1153" s="186">
        <f>ROUND(I1153*H1153,2)</f>
        <v>0</v>
      </c>
      <c r="K1153" s="183" t="s">
        <v>239</v>
      </c>
      <c r="L1153" s="37"/>
      <c r="M1153" s="187" t="s">
        <v>1</v>
      </c>
      <c r="N1153" s="188" t="s">
        <v>36</v>
      </c>
      <c r="O1153" s="189">
        <v>0.63</v>
      </c>
      <c r="P1153" s="189">
        <f>O1153*H1153</f>
        <v>3.7800000000000002</v>
      </c>
      <c r="Q1153" s="189">
        <v>0</v>
      </c>
      <c r="R1153" s="189">
        <f>Q1153*H1153</f>
        <v>0</v>
      </c>
      <c r="S1153" s="189">
        <v>0</v>
      </c>
      <c r="T1153" s="190">
        <f>S1153*H1153</f>
        <v>0</v>
      </c>
      <c r="U1153" s="32"/>
      <c r="V1153" s="267"/>
      <c r="W1153" s="267"/>
      <c r="X1153" s="267"/>
      <c r="Y1153" s="267"/>
      <c r="Z1153" s="267"/>
      <c r="AA1153" s="267"/>
      <c r="AB1153" s="267"/>
      <c r="AC1153" s="32"/>
      <c r="AD1153" s="32"/>
      <c r="AE1153" s="32"/>
      <c r="AR1153" s="191" t="s">
        <v>181</v>
      </c>
      <c r="AT1153" s="191" t="s">
        <v>142</v>
      </c>
      <c r="AU1153" s="191" t="s">
        <v>81</v>
      </c>
      <c r="AY1153" s="18" t="s">
        <v>141</v>
      </c>
      <c r="BE1153" s="192">
        <f>IF(N1153="základní",J1153,0)</f>
        <v>0</v>
      </c>
      <c r="BF1153" s="192">
        <f>IF(N1153="snížená",J1153,0)</f>
        <v>0</v>
      </c>
      <c r="BG1153" s="192">
        <f>IF(N1153="zákl. přenesená",J1153,0)</f>
        <v>0</v>
      </c>
      <c r="BH1153" s="192">
        <f>IF(N1153="sníž. přenesená",J1153,0)</f>
        <v>0</v>
      </c>
      <c r="BI1153" s="192">
        <f>IF(N1153="nulová",J1153,0)</f>
        <v>0</v>
      </c>
      <c r="BJ1153" s="18" t="s">
        <v>79</v>
      </c>
      <c r="BK1153" s="192">
        <f>ROUND(I1153*H1153,2)</f>
        <v>0</v>
      </c>
      <c r="BL1153" s="18" t="s">
        <v>181</v>
      </c>
      <c r="BM1153" s="191" t="s">
        <v>1703</v>
      </c>
    </row>
    <row r="1154" spans="1:65" s="14" customFormat="1">
      <c r="B1154" s="203"/>
      <c r="C1154" s="204"/>
      <c r="D1154" s="195" t="s">
        <v>147</v>
      </c>
      <c r="E1154" s="205" t="s">
        <v>1</v>
      </c>
      <c r="F1154" s="206" t="s">
        <v>1704</v>
      </c>
      <c r="G1154" s="204"/>
      <c r="H1154" s="207">
        <v>6</v>
      </c>
      <c r="I1154" s="204"/>
      <c r="J1154" s="204"/>
      <c r="K1154" s="204"/>
      <c r="L1154" s="208"/>
      <c r="M1154" s="209"/>
      <c r="N1154" s="210"/>
      <c r="O1154" s="210"/>
      <c r="P1154" s="210"/>
      <c r="Q1154" s="210"/>
      <c r="R1154" s="210"/>
      <c r="S1154" s="210"/>
      <c r="T1154" s="211"/>
      <c r="V1154" s="268"/>
      <c r="W1154" s="268"/>
      <c r="X1154" s="268"/>
      <c r="Y1154" s="268"/>
      <c r="Z1154" s="268"/>
      <c r="AA1154" s="268"/>
      <c r="AB1154" s="268"/>
      <c r="AT1154" s="212" t="s">
        <v>147</v>
      </c>
      <c r="AU1154" s="212" t="s">
        <v>81</v>
      </c>
      <c r="AV1154" s="14" t="s">
        <v>81</v>
      </c>
      <c r="AW1154" s="14" t="s">
        <v>26</v>
      </c>
      <c r="AX1154" s="14" t="s">
        <v>79</v>
      </c>
      <c r="AY1154" s="212" t="s">
        <v>141</v>
      </c>
    </row>
    <row r="1155" spans="1:65" s="2" customFormat="1" ht="16.5" customHeight="1">
      <c r="A1155" s="32"/>
      <c r="B1155" s="33"/>
      <c r="C1155" s="229" t="s">
        <v>1705</v>
      </c>
      <c r="D1155" s="229" t="s">
        <v>272</v>
      </c>
      <c r="E1155" s="230" t="s">
        <v>1706</v>
      </c>
      <c r="F1155" s="231" t="s">
        <v>1707</v>
      </c>
      <c r="G1155" s="232" t="s">
        <v>238</v>
      </c>
      <c r="H1155" s="233">
        <v>23.606000000000002</v>
      </c>
      <c r="I1155" s="262"/>
      <c r="J1155" s="234">
        <f>ROUND(I1155*H1155,2)</f>
        <v>0</v>
      </c>
      <c r="K1155" s="231" t="s">
        <v>239</v>
      </c>
      <c r="L1155" s="235"/>
      <c r="M1155" s="236" t="s">
        <v>1</v>
      </c>
      <c r="N1155" s="237" t="s">
        <v>36</v>
      </c>
      <c r="O1155" s="189">
        <v>0</v>
      </c>
      <c r="P1155" s="189">
        <f>O1155*H1155</f>
        <v>0</v>
      </c>
      <c r="Q1155" s="189">
        <v>2.0999999999999999E-3</v>
      </c>
      <c r="R1155" s="189">
        <f>Q1155*H1155</f>
        <v>4.9572600000000001E-2</v>
      </c>
      <c r="S1155" s="189">
        <v>0</v>
      </c>
      <c r="T1155" s="190">
        <f>S1155*H1155</f>
        <v>0</v>
      </c>
      <c r="U1155" s="32"/>
      <c r="V1155" s="267"/>
      <c r="W1155" s="267"/>
      <c r="X1155" s="267"/>
      <c r="Y1155" s="267"/>
      <c r="Z1155" s="267"/>
      <c r="AA1155" s="267"/>
      <c r="AB1155" s="267"/>
      <c r="AC1155" s="32"/>
      <c r="AD1155" s="32"/>
      <c r="AE1155" s="32"/>
      <c r="AR1155" s="191" t="s">
        <v>454</v>
      </c>
      <c r="AT1155" s="191" t="s">
        <v>272</v>
      </c>
      <c r="AU1155" s="191" t="s">
        <v>81</v>
      </c>
      <c r="AY1155" s="18" t="s">
        <v>141</v>
      </c>
      <c r="BE1155" s="192">
        <f>IF(N1155="základní",J1155,0)</f>
        <v>0</v>
      </c>
      <c r="BF1155" s="192">
        <f>IF(N1155="snížená",J1155,0)</f>
        <v>0</v>
      </c>
      <c r="BG1155" s="192">
        <f>IF(N1155="zákl. přenesená",J1155,0)</f>
        <v>0</v>
      </c>
      <c r="BH1155" s="192">
        <f>IF(N1155="sníž. přenesená",J1155,0)</f>
        <v>0</v>
      </c>
      <c r="BI1155" s="192">
        <f>IF(N1155="nulová",J1155,0)</f>
        <v>0</v>
      </c>
      <c r="BJ1155" s="18" t="s">
        <v>79</v>
      </c>
      <c r="BK1155" s="192">
        <f>ROUND(I1155*H1155,2)</f>
        <v>0</v>
      </c>
      <c r="BL1155" s="18" t="s">
        <v>181</v>
      </c>
      <c r="BM1155" s="191" t="s">
        <v>1708</v>
      </c>
    </row>
    <row r="1156" spans="1:65" s="13" customFormat="1">
      <c r="B1156" s="193"/>
      <c r="C1156" s="194"/>
      <c r="D1156" s="195" t="s">
        <v>147</v>
      </c>
      <c r="E1156" s="196" t="s">
        <v>1</v>
      </c>
      <c r="F1156" s="197" t="s">
        <v>1709</v>
      </c>
      <c r="G1156" s="194"/>
      <c r="H1156" s="196" t="s">
        <v>1</v>
      </c>
      <c r="I1156" s="194"/>
      <c r="J1156" s="194"/>
      <c r="K1156" s="194"/>
      <c r="L1156" s="198"/>
      <c r="M1156" s="199"/>
      <c r="N1156" s="200"/>
      <c r="O1156" s="200"/>
      <c r="P1156" s="200"/>
      <c r="Q1156" s="200"/>
      <c r="R1156" s="200"/>
      <c r="S1156" s="200"/>
      <c r="T1156" s="201"/>
      <c r="V1156" s="264"/>
      <c r="W1156" s="264"/>
      <c r="X1156" s="264"/>
      <c r="Y1156" s="264"/>
      <c r="Z1156" s="264"/>
      <c r="AA1156" s="264"/>
      <c r="AB1156" s="264"/>
      <c r="AT1156" s="202" t="s">
        <v>147</v>
      </c>
      <c r="AU1156" s="202" t="s">
        <v>81</v>
      </c>
      <c r="AV1156" s="13" t="s">
        <v>79</v>
      </c>
      <c r="AW1156" s="13" t="s">
        <v>26</v>
      </c>
      <c r="AX1156" s="13" t="s">
        <v>71</v>
      </c>
      <c r="AY1156" s="202" t="s">
        <v>141</v>
      </c>
    </row>
    <row r="1157" spans="1:65" s="14" customFormat="1">
      <c r="B1157" s="203"/>
      <c r="C1157" s="204"/>
      <c r="D1157" s="195" t="s">
        <v>147</v>
      </c>
      <c r="E1157" s="205" t="s">
        <v>1</v>
      </c>
      <c r="F1157" s="206" t="s">
        <v>1710</v>
      </c>
      <c r="G1157" s="204"/>
      <c r="H1157" s="207">
        <v>1.6</v>
      </c>
      <c r="I1157" s="204"/>
      <c r="J1157" s="204"/>
      <c r="K1157" s="204"/>
      <c r="L1157" s="208"/>
      <c r="M1157" s="209"/>
      <c r="N1157" s="210"/>
      <c r="O1157" s="210"/>
      <c r="P1157" s="210"/>
      <c r="Q1157" s="210"/>
      <c r="R1157" s="210"/>
      <c r="S1157" s="210"/>
      <c r="T1157" s="211"/>
      <c r="V1157" s="268"/>
      <c r="W1157" s="268"/>
      <c r="X1157" s="268"/>
      <c r="Y1157" s="268"/>
      <c r="Z1157" s="268"/>
      <c r="AA1157" s="268"/>
      <c r="AB1157" s="268"/>
      <c r="AT1157" s="212" t="s">
        <v>147</v>
      </c>
      <c r="AU1157" s="212" t="s">
        <v>81</v>
      </c>
      <c r="AV1157" s="14" t="s">
        <v>81</v>
      </c>
      <c r="AW1157" s="14" t="s">
        <v>26</v>
      </c>
      <c r="AX1157" s="14" t="s">
        <v>71</v>
      </c>
      <c r="AY1157" s="212" t="s">
        <v>141</v>
      </c>
    </row>
    <row r="1158" spans="1:65" s="14" customFormat="1">
      <c r="B1158" s="203"/>
      <c r="C1158" s="204"/>
      <c r="D1158" s="195" t="s">
        <v>147</v>
      </c>
      <c r="E1158" s="205" t="s">
        <v>1</v>
      </c>
      <c r="F1158" s="206" t="s">
        <v>1711</v>
      </c>
      <c r="G1158" s="204"/>
      <c r="H1158" s="207">
        <v>7.7</v>
      </c>
      <c r="I1158" s="204"/>
      <c r="J1158" s="204"/>
      <c r="K1158" s="204"/>
      <c r="L1158" s="208"/>
      <c r="M1158" s="209"/>
      <c r="N1158" s="210"/>
      <c r="O1158" s="210"/>
      <c r="P1158" s="210"/>
      <c r="Q1158" s="210"/>
      <c r="R1158" s="210"/>
      <c r="S1158" s="210"/>
      <c r="T1158" s="211"/>
      <c r="V1158" s="268"/>
      <c r="W1158" s="268"/>
      <c r="X1158" s="268"/>
      <c r="Y1158" s="268"/>
      <c r="Z1158" s="268"/>
      <c r="AA1158" s="268"/>
      <c r="AB1158" s="268"/>
      <c r="AT1158" s="212" t="s">
        <v>147</v>
      </c>
      <c r="AU1158" s="212" t="s">
        <v>81</v>
      </c>
      <c r="AV1158" s="14" t="s">
        <v>81</v>
      </c>
      <c r="AW1158" s="14" t="s">
        <v>26</v>
      </c>
      <c r="AX1158" s="14" t="s">
        <v>71</v>
      </c>
      <c r="AY1158" s="212" t="s">
        <v>141</v>
      </c>
    </row>
    <row r="1159" spans="1:65" s="14" customFormat="1">
      <c r="B1159" s="203"/>
      <c r="C1159" s="204"/>
      <c r="D1159" s="195" t="s">
        <v>147</v>
      </c>
      <c r="E1159" s="205" t="s">
        <v>1</v>
      </c>
      <c r="F1159" s="206" t="s">
        <v>1712</v>
      </c>
      <c r="G1159" s="204"/>
      <c r="H1159" s="207">
        <v>10.5</v>
      </c>
      <c r="I1159" s="204"/>
      <c r="J1159" s="204"/>
      <c r="K1159" s="204"/>
      <c r="L1159" s="208"/>
      <c r="M1159" s="209"/>
      <c r="N1159" s="210"/>
      <c r="O1159" s="210"/>
      <c r="P1159" s="210"/>
      <c r="Q1159" s="210"/>
      <c r="R1159" s="210"/>
      <c r="S1159" s="210"/>
      <c r="T1159" s="211"/>
      <c r="V1159" s="268"/>
      <c r="W1159" s="268"/>
      <c r="X1159" s="268"/>
      <c r="Y1159" s="268"/>
      <c r="Z1159" s="268"/>
      <c r="AA1159" s="268"/>
      <c r="AB1159" s="268"/>
      <c r="AT1159" s="212" t="s">
        <v>147</v>
      </c>
      <c r="AU1159" s="212" t="s">
        <v>81</v>
      </c>
      <c r="AV1159" s="14" t="s">
        <v>81</v>
      </c>
      <c r="AW1159" s="14" t="s">
        <v>26</v>
      </c>
      <c r="AX1159" s="14" t="s">
        <v>71</v>
      </c>
      <c r="AY1159" s="212" t="s">
        <v>141</v>
      </c>
    </row>
    <row r="1160" spans="1:65" s="14" customFormat="1">
      <c r="B1160" s="203"/>
      <c r="C1160" s="204"/>
      <c r="D1160" s="195" t="s">
        <v>147</v>
      </c>
      <c r="E1160" s="205" t="s">
        <v>1</v>
      </c>
      <c r="F1160" s="206" t="s">
        <v>1713</v>
      </c>
      <c r="G1160" s="204"/>
      <c r="H1160" s="207">
        <v>1.66</v>
      </c>
      <c r="I1160" s="204"/>
      <c r="J1160" s="204"/>
      <c r="K1160" s="204"/>
      <c r="L1160" s="208"/>
      <c r="M1160" s="209"/>
      <c r="N1160" s="210"/>
      <c r="O1160" s="210"/>
      <c r="P1160" s="210"/>
      <c r="Q1160" s="210"/>
      <c r="R1160" s="210"/>
      <c r="S1160" s="210"/>
      <c r="T1160" s="211"/>
      <c r="V1160" s="268"/>
      <c r="W1160" s="268"/>
      <c r="X1160" s="268"/>
      <c r="Y1160" s="268"/>
      <c r="Z1160" s="268"/>
      <c r="AA1160" s="268"/>
      <c r="AB1160" s="268"/>
      <c r="AT1160" s="212" t="s">
        <v>147</v>
      </c>
      <c r="AU1160" s="212" t="s">
        <v>81</v>
      </c>
      <c r="AV1160" s="14" t="s">
        <v>81</v>
      </c>
      <c r="AW1160" s="14" t="s">
        <v>26</v>
      </c>
      <c r="AX1160" s="14" t="s">
        <v>71</v>
      </c>
      <c r="AY1160" s="212" t="s">
        <v>141</v>
      </c>
    </row>
    <row r="1161" spans="1:65" s="15" customFormat="1">
      <c r="B1161" s="219"/>
      <c r="C1161" s="220"/>
      <c r="D1161" s="195" t="s">
        <v>147</v>
      </c>
      <c r="E1161" s="221" t="s">
        <v>1</v>
      </c>
      <c r="F1161" s="222" t="s">
        <v>254</v>
      </c>
      <c r="G1161" s="220"/>
      <c r="H1161" s="223">
        <v>21.46</v>
      </c>
      <c r="I1161" s="220"/>
      <c r="J1161" s="220"/>
      <c r="K1161" s="220"/>
      <c r="L1161" s="224"/>
      <c r="M1161" s="225"/>
      <c r="N1161" s="226"/>
      <c r="O1161" s="226"/>
      <c r="P1161" s="226"/>
      <c r="Q1161" s="226"/>
      <c r="R1161" s="226"/>
      <c r="S1161" s="226"/>
      <c r="T1161" s="227"/>
      <c r="V1161" s="269"/>
      <c r="W1161" s="269"/>
      <c r="X1161" s="269"/>
      <c r="Y1161" s="269"/>
      <c r="Z1161" s="269"/>
      <c r="AA1161" s="269"/>
      <c r="AB1161" s="269"/>
      <c r="AT1161" s="228" t="s">
        <v>147</v>
      </c>
      <c r="AU1161" s="228" t="s">
        <v>81</v>
      </c>
      <c r="AV1161" s="15" t="s">
        <v>146</v>
      </c>
      <c r="AW1161" s="15" t="s">
        <v>26</v>
      </c>
      <c r="AX1161" s="15" t="s">
        <v>79</v>
      </c>
      <c r="AY1161" s="228" t="s">
        <v>141</v>
      </c>
    </row>
    <row r="1162" spans="1:65" s="14" customFormat="1">
      <c r="B1162" s="203"/>
      <c r="C1162" s="204"/>
      <c r="D1162" s="195" t="s">
        <v>147</v>
      </c>
      <c r="E1162" s="204"/>
      <c r="F1162" s="206" t="s">
        <v>1714</v>
      </c>
      <c r="G1162" s="204"/>
      <c r="H1162" s="207">
        <v>23.606000000000002</v>
      </c>
      <c r="I1162" s="204"/>
      <c r="J1162" s="204"/>
      <c r="K1162" s="204"/>
      <c r="L1162" s="208"/>
      <c r="M1162" s="209"/>
      <c r="N1162" s="210"/>
      <c r="O1162" s="210"/>
      <c r="P1162" s="210"/>
      <c r="Q1162" s="210"/>
      <c r="R1162" s="210"/>
      <c r="S1162" s="210"/>
      <c r="T1162" s="211"/>
      <c r="V1162" s="268"/>
      <c r="W1162" s="268"/>
      <c r="X1162" s="268"/>
      <c r="Y1162" s="268"/>
      <c r="Z1162" s="268"/>
      <c r="AA1162" s="268"/>
      <c r="AB1162" s="268"/>
      <c r="AT1162" s="212" t="s">
        <v>147</v>
      </c>
      <c r="AU1162" s="212" t="s">
        <v>81</v>
      </c>
      <c r="AV1162" s="14" t="s">
        <v>81</v>
      </c>
      <c r="AW1162" s="14" t="s">
        <v>4</v>
      </c>
      <c r="AX1162" s="14" t="s">
        <v>79</v>
      </c>
      <c r="AY1162" s="212" t="s">
        <v>141</v>
      </c>
    </row>
    <row r="1163" spans="1:65" s="2" customFormat="1" ht="16.5" customHeight="1">
      <c r="A1163" s="32"/>
      <c r="B1163" s="33"/>
      <c r="C1163" s="181" t="s">
        <v>1715</v>
      </c>
      <c r="D1163" s="181" t="s">
        <v>142</v>
      </c>
      <c r="E1163" s="182" t="s">
        <v>1716</v>
      </c>
      <c r="F1163" s="183" t="s">
        <v>1717</v>
      </c>
      <c r="G1163" s="184" t="s">
        <v>238</v>
      </c>
      <c r="H1163" s="185">
        <v>7.12</v>
      </c>
      <c r="I1163" s="257"/>
      <c r="J1163" s="186">
        <f>ROUND(I1163*H1163,2)</f>
        <v>0</v>
      </c>
      <c r="K1163" s="183" t="s">
        <v>1</v>
      </c>
      <c r="L1163" s="37"/>
      <c r="M1163" s="187" t="s">
        <v>1</v>
      </c>
      <c r="N1163" s="188" t="s">
        <v>36</v>
      </c>
      <c r="O1163" s="189">
        <v>0</v>
      </c>
      <c r="P1163" s="189">
        <f>O1163*H1163</f>
        <v>0</v>
      </c>
      <c r="Q1163" s="189">
        <v>0</v>
      </c>
      <c r="R1163" s="189">
        <f>Q1163*H1163</f>
        <v>0</v>
      </c>
      <c r="S1163" s="189">
        <v>0</v>
      </c>
      <c r="T1163" s="190">
        <f>S1163*H1163</f>
        <v>0</v>
      </c>
      <c r="U1163" s="32"/>
      <c r="V1163" s="267"/>
      <c r="W1163" s="267"/>
      <c r="X1163" s="267"/>
      <c r="Y1163" s="267"/>
      <c r="Z1163" s="267"/>
      <c r="AA1163" s="267"/>
      <c r="AB1163" s="267"/>
      <c r="AC1163" s="32"/>
      <c r="AD1163" s="32"/>
      <c r="AE1163" s="32"/>
      <c r="AR1163" s="191" t="s">
        <v>181</v>
      </c>
      <c r="AT1163" s="191" t="s">
        <v>142</v>
      </c>
      <c r="AU1163" s="191" t="s">
        <v>81</v>
      </c>
      <c r="AY1163" s="18" t="s">
        <v>141</v>
      </c>
      <c r="BE1163" s="192">
        <f>IF(N1163="základní",J1163,0)</f>
        <v>0</v>
      </c>
      <c r="BF1163" s="192">
        <f>IF(N1163="snížená",J1163,0)</f>
        <v>0</v>
      </c>
      <c r="BG1163" s="192">
        <f>IF(N1163="zákl. přenesená",J1163,0)</f>
        <v>0</v>
      </c>
      <c r="BH1163" s="192">
        <f>IF(N1163="sníž. přenesená",J1163,0)</f>
        <v>0</v>
      </c>
      <c r="BI1163" s="192">
        <f>IF(N1163="nulová",J1163,0)</f>
        <v>0</v>
      </c>
      <c r="BJ1163" s="18" t="s">
        <v>79</v>
      </c>
      <c r="BK1163" s="192">
        <f>ROUND(I1163*H1163,2)</f>
        <v>0</v>
      </c>
      <c r="BL1163" s="18" t="s">
        <v>181</v>
      </c>
      <c r="BM1163" s="191" t="s">
        <v>1718</v>
      </c>
    </row>
    <row r="1164" spans="1:65" s="13" customFormat="1">
      <c r="B1164" s="193"/>
      <c r="C1164" s="194"/>
      <c r="D1164" s="195" t="s">
        <v>147</v>
      </c>
      <c r="E1164" s="196" t="s">
        <v>1</v>
      </c>
      <c r="F1164" s="197" t="s">
        <v>1719</v>
      </c>
      <c r="G1164" s="194"/>
      <c r="H1164" s="196" t="s">
        <v>1</v>
      </c>
      <c r="I1164" s="194"/>
      <c r="J1164" s="194"/>
      <c r="K1164" s="194"/>
      <c r="L1164" s="198"/>
      <c r="M1164" s="199"/>
      <c r="N1164" s="200"/>
      <c r="O1164" s="200"/>
      <c r="P1164" s="200"/>
      <c r="Q1164" s="200"/>
      <c r="R1164" s="200"/>
      <c r="S1164" s="200"/>
      <c r="T1164" s="201"/>
      <c r="V1164" s="264"/>
      <c r="W1164" s="264"/>
      <c r="X1164" s="264"/>
      <c r="Y1164" s="264"/>
      <c r="Z1164" s="264"/>
      <c r="AA1164" s="264"/>
      <c r="AB1164" s="264"/>
      <c r="AT1164" s="202" t="s">
        <v>147</v>
      </c>
      <c r="AU1164" s="202" t="s">
        <v>81</v>
      </c>
      <c r="AV1164" s="13" t="s">
        <v>79</v>
      </c>
      <c r="AW1164" s="13" t="s">
        <v>26</v>
      </c>
      <c r="AX1164" s="13" t="s">
        <v>71</v>
      </c>
      <c r="AY1164" s="202" t="s">
        <v>141</v>
      </c>
    </row>
    <row r="1165" spans="1:65" s="13" customFormat="1">
      <c r="B1165" s="193"/>
      <c r="C1165" s="194"/>
      <c r="D1165" s="195" t="s">
        <v>147</v>
      </c>
      <c r="E1165" s="196" t="s">
        <v>1</v>
      </c>
      <c r="F1165" s="197" t="s">
        <v>1720</v>
      </c>
      <c r="G1165" s="194"/>
      <c r="H1165" s="196" t="s">
        <v>1</v>
      </c>
      <c r="I1165" s="194"/>
      <c r="J1165" s="194"/>
      <c r="K1165" s="194"/>
      <c r="L1165" s="198"/>
      <c r="M1165" s="199"/>
      <c r="N1165" s="200"/>
      <c r="O1165" s="200"/>
      <c r="P1165" s="200"/>
      <c r="Q1165" s="200"/>
      <c r="R1165" s="200"/>
      <c r="S1165" s="200"/>
      <c r="T1165" s="201"/>
      <c r="V1165" s="264"/>
      <c r="W1165" s="264"/>
      <c r="X1165" s="264"/>
      <c r="Y1165" s="264"/>
      <c r="Z1165" s="264"/>
      <c r="AA1165" s="264"/>
      <c r="AB1165" s="264"/>
      <c r="AT1165" s="202" t="s">
        <v>147</v>
      </c>
      <c r="AU1165" s="202" t="s">
        <v>81</v>
      </c>
      <c r="AV1165" s="13" t="s">
        <v>79</v>
      </c>
      <c r="AW1165" s="13" t="s">
        <v>26</v>
      </c>
      <c r="AX1165" s="13" t="s">
        <v>71</v>
      </c>
      <c r="AY1165" s="202" t="s">
        <v>141</v>
      </c>
    </row>
    <row r="1166" spans="1:65" s="13" customFormat="1">
      <c r="B1166" s="193"/>
      <c r="C1166" s="194"/>
      <c r="D1166" s="195" t="s">
        <v>147</v>
      </c>
      <c r="E1166" s="196" t="s">
        <v>1</v>
      </c>
      <c r="F1166" s="197" t="s">
        <v>1721</v>
      </c>
      <c r="G1166" s="194"/>
      <c r="H1166" s="196" t="s">
        <v>1</v>
      </c>
      <c r="I1166" s="194"/>
      <c r="J1166" s="194"/>
      <c r="K1166" s="194"/>
      <c r="L1166" s="198"/>
      <c r="M1166" s="199"/>
      <c r="N1166" s="200"/>
      <c r="O1166" s="200"/>
      <c r="P1166" s="200"/>
      <c r="Q1166" s="200"/>
      <c r="R1166" s="200"/>
      <c r="S1166" s="200"/>
      <c r="T1166" s="201"/>
      <c r="V1166" s="264"/>
      <c r="W1166" s="264"/>
      <c r="X1166" s="264"/>
      <c r="Y1166" s="264"/>
      <c r="Z1166" s="264"/>
      <c r="AA1166" s="264"/>
      <c r="AB1166" s="264"/>
      <c r="AT1166" s="202" t="s">
        <v>147</v>
      </c>
      <c r="AU1166" s="202" t="s">
        <v>81</v>
      </c>
      <c r="AV1166" s="13" t="s">
        <v>79</v>
      </c>
      <c r="AW1166" s="13" t="s">
        <v>26</v>
      </c>
      <c r="AX1166" s="13" t="s">
        <v>71</v>
      </c>
      <c r="AY1166" s="202" t="s">
        <v>141</v>
      </c>
    </row>
    <row r="1167" spans="1:65" s="14" customFormat="1">
      <c r="B1167" s="203"/>
      <c r="C1167" s="204"/>
      <c r="D1167" s="195" t="s">
        <v>147</v>
      </c>
      <c r="E1167" s="205" t="s">
        <v>1</v>
      </c>
      <c r="F1167" s="206" t="s">
        <v>153</v>
      </c>
      <c r="G1167" s="204"/>
      <c r="H1167" s="207">
        <v>3</v>
      </c>
      <c r="I1167" s="204"/>
      <c r="J1167" s="204"/>
      <c r="K1167" s="204"/>
      <c r="L1167" s="208"/>
      <c r="M1167" s="209"/>
      <c r="N1167" s="210"/>
      <c r="O1167" s="210"/>
      <c r="P1167" s="210"/>
      <c r="Q1167" s="210"/>
      <c r="R1167" s="210"/>
      <c r="S1167" s="210"/>
      <c r="T1167" s="211"/>
      <c r="V1167" s="268"/>
      <c r="W1167" s="268"/>
      <c r="X1167" s="268"/>
      <c r="Y1167" s="268"/>
      <c r="Z1167" s="268"/>
      <c r="AA1167" s="268"/>
      <c r="AB1167" s="268"/>
      <c r="AT1167" s="212" t="s">
        <v>147</v>
      </c>
      <c r="AU1167" s="212" t="s">
        <v>81</v>
      </c>
      <c r="AV1167" s="14" t="s">
        <v>81</v>
      </c>
      <c r="AW1167" s="14" t="s">
        <v>26</v>
      </c>
      <c r="AX1167" s="14" t="s">
        <v>71</v>
      </c>
      <c r="AY1167" s="212" t="s">
        <v>141</v>
      </c>
    </row>
    <row r="1168" spans="1:65" s="13" customFormat="1">
      <c r="B1168" s="193"/>
      <c r="C1168" s="194"/>
      <c r="D1168" s="195" t="s">
        <v>147</v>
      </c>
      <c r="E1168" s="196" t="s">
        <v>1</v>
      </c>
      <c r="F1168" s="197" t="s">
        <v>1722</v>
      </c>
      <c r="G1168" s="194"/>
      <c r="H1168" s="196" t="s">
        <v>1</v>
      </c>
      <c r="I1168" s="194"/>
      <c r="J1168" s="194"/>
      <c r="K1168" s="194"/>
      <c r="L1168" s="198"/>
      <c r="M1168" s="199"/>
      <c r="N1168" s="200"/>
      <c r="O1168" s="200"/>
      <c r="P1168" s="200"/>
      <c r="Q1168" s="200"/>
      <c r="R1168" s="200"/>
      <c r="S1168" s="200"/>
      <c r="T1168" s="201"/>
      <c r="V1168" s="264"/>
      <c r="W1168" s="264"/>
      <c r="X1168" s="264"/>
      <c r="Y1168" s="264"/>
      <c r="Z1168" s="264"/>
      <c r="AA1168" s="264"/>
      <c r="AB1168" s="264"/>
      <c r="AT1168" s="202" t="s">
        <v>147</v>
      </c>
      <c r="AU1168" s="202" t="s">
        <v>81</v>
      </c>
      <c r="AV1168" s="13" t="s">
        <v>79</v>
      </c>
      <c r="AW1168" s="13" t="s">
        <v>26</v>
      </c>
      <c r="AX1168" s="13" t="s">
        <v>71</v>
      </c>
      <c r="AY1168" s="202" t="s">
        <v>141</v>
      </c>
    </row>
    <row r="1169" spans="1:65" s="14" customFormat="1">
      <c r="B1169" s="203"/>
      <c r="C1169" s="204"/>
      <c r="D1169" s="195" t="s">
        <v>147</v>
      </c>
      <c r="E1169" s="205" t="s">
        <v>1</v>
      </c>
      <c r="F1169" s="206" t="s">
        <v>1723</v>
      </c>
      <c r="G1169" s="204"/>
      <c r="H1169" s="207">
        <v>4.12</v>
      </c>
      <c r="I1169" s="204"/>
      <c r="J1169" s="204"/>
      <c r="K1169" s="204"/>
      <c r="L1169" s="208"/>
      <c r="M1169" s="209"/>
      <c r="N1169" s="210"/>
      <c r="O1169" s="210"/>
      <c r="P1169" s="210"/>
      <c r="Q1169" s="210"/>
      <c r="R1169" s="210"/>
      <c r="S1169" s="210"/>
      <c r="T1169" s="211"/>
      <c r="V1169" s="268"/>
      <c r="W1169" s="268"/>
      <c r="X1169" s="268"/>
      <c r="Y1169" s="268"/>
      <c r="Z1169" s="268"/>
      <c r="AA1169" s="268"/>
      <c r="AB1169" s="268"/>
      <c r="AT1169" s="212" t="s">
        <v>147</v>
      </c>
      <c r="AU1169" s="212" t="s">
        <v>81</v>
      </c>
      <c r="AV1169" s="14" t="s">
        <v>81</v>
      </c>
      <c r="AW1169" s="14" t="s">
        <v>26</v>
      </c>
      <c r="AX1169" s="14" t="s">
        <v>71</v>
      </c>
      <c r="AY1169" s="212" t="s">
        <v>141</v>
      </c>
    </row>
    <row r="1170" spans="1:65" s="15" customFormat="1">
      <c r="B1170" s="219"/>
      <c r="C1170" s="220"/>
      <c r="D1170" s="195" t="s">
        <v>147</v>
      </c>
      <c r="E1170" s="221" t="s">
        <v>1</v>
      </c>
      <c r="F1170" s="222" t="s">
        <v>254</v>
      </c>
      <c r="G1170" s="220"/>
      <c r="H1170" s="223">
        <v>7.12</v>
      </c>
      <c r="I1170" s="220"/>
      <c r="J1170" s="220"/>
      <c r="K1170" s="220"/>
      <c r="L1170" s="224"/>
      <c r="M1170" s="225"/>
      <c r="N1170" s="226"/>
      <c r="O1170" s="226"/>
      <c r="P1170" s="226"/>
      <c r="Q1170" s="226"/>
      <c r="R1170" s="226"/>
      <c r="S1170" s="226"/>
      <c r="T1170" s="227"/>
      <c r="V1170" s="269"/>
      <c r="W1170" s="269"/>
      <c r="X1170" s="269"/>
      <c r="Y1170" s="269"/>
      <c r="Z1170" s="269"/>
      <c r="AA1170" s="269"/>
      <c r="AB1170" s="269"/>
      <c r="AT1170" s="228" t="s">
        <v>147</v>
      </c>
      <c r="AU1170" s="228" t="s">
        <v>81</v>
      </c>
      <c r="AV1170" s="15" t="s">
        <v>146</v>
      </c>
      <c r="AW1170" s="15" t="s">
        <v>26</v>
      </c>
      <c r="AX1170" s="15" t="s">
        <v>79</v>
      </c>
      <c r="AY1170" s="228" t="s">
        <v>141</v>
      </c>
    </row>
    <row r="1171" spans="1:65" s="2" customFormat="1" ht="21.75" customHeight="1">
      <c r="A1171" s="32"/>
      <c r="B1171" s="33"/>
      <c r="C1171" s="181" t="s">
        <v>1724</v>
      </c>
      <c r="D1171" s="181" t="s">
        <v>142</v>
      </c>
      <c r="E1171" s="182" t="s">
        <v>1725</v>
      </c>
      <c r="F1171" s="183" t="s">
        <v>1726</v>
      </c>
      <c r="G1171" s="184" t="s">
        <v>338</v>
      </c>
      <c r="H1171" s="185">
        <v>9.1300000000000008</v>
      </c>
      <c r="I1171" s="257"/>
      <c r="J1171" s="186">
        <f>ROUND(I1171*H1171,2)</f>
        <v>0</v>
      </c>
      <c r="K1171" s="183" t="s">
        <v>239</v>
      </c>
      <c r="L1171" s="37"/>
      <c r="M1171" s="187" t="s">
        <v>1</v>
      </c>
      <c r="N1171" s="188" t="s">
        <v>36</v>
      </c>
      <c r="O1171" s="189">
        <v>2.4209999999999998</v>
      </c>
      <c r="P1171" s="189">
        <f>O1171*H1171</f>
        <v>22.103729999999999</v>
      </c>
      <c r="Q1171" s="189">
        <v>0</v>
      </c>
      <c r="R1171" s="189">
        <f>Q1171*H1171</f>
        <v>0</v>
      </c>
      <c r="S1171" s="189">
        <v>0</v>
      </c>
      <c r="T1171" s="190">
        <f>S1171*H1171</f>
        <v>0</v>
      </c>
      <c r="U1171" s="32"/>
      <c r="V1171" s="267"/>
      <c r="W1171" s="267"/>
      <c r="X1171" s="267"/>
      <c r="Y1171" s="267"/>
      <c r="Z1171" s="267"/>
      <c r="AA1171" s="267"/>
      <c r="AB1171" s="267"/>
      <c r="AC1171" s="32"/>
      <c r="AD1171" s="32"/>
      <c r="AE1171" s="32"/>
      <c r="AR1171" s="191" t="s">
        <v>181</v>
      </c>
      <c r="AT1171" s="191" t="s">
        <v>142</v>
      </c>
      <c r="AU1171" s="191" t="s">
        <v>81</v>
      </c>
      <c r="AY1171" s="18" t="s">
        <v>141</v>
      </c>
      <c r="BE1171" s="192">
        <f>IF(N1171="základní",J1171,0)</f>
        <v>0</v>
      </c>
      <c r="BF1171" s="192">
        <f>IF(N1171="snížená",J1171,0)</f>
        <v>0</v>
      </c>
      <c r="BG1171" s="192">
        <f>IF(N1171="zákl. přenesená",J1171,0)</f>
        <v>0</v>
      </c>
      <c r="BH1171" s="192">
        <f>IF(N1171="sníž. přenesená",J1171,0)</f>
        <v>0</v>
      </c>
      <c r="BI1171" s="192">
        <f>IF(N1171="nulová",J1171,0)</f>
        <v>0</v>
      </c>
      <c r="BJ1171" s="18" t="s">
        <v>79</v>
      </c>
      <c r="BK1171" s="192">
        <f>ROUND(I1171*H1171,2)</f>
        <v>0</v>
      </c>
      <c r="BL1171" s="18" t="s">
        <v>181</v>
      </c>
      <c r="BM1171" s="191" t="s">
        <v>1727</v>
      </c>
    </row>
    <row r="1172" spans="1:65" s="12" customFormat="1" ht="22.9" customHeight="1">
      <c r="B1172" s="168"/>
      <c r="C1172" s="169"/>
      <c r="D1172" s="170" t="s">
        <v>70</v>
      </c>
      <c r="E1172" s="213" t="s">
        <v>1728</v>
      </c>
      <c r="F1172" s="213" t="s">
        <v>1729</v>
      </c>
      <c r="G1172" s="169"/>
      <c r="H1172" s="169"/>
      <c r="I1172" s="169"/>
      <c r="J1172" s="214">
        <f>BK1172</f>
        <v>0</v>
      </c>
      <c r="K1172" s="169"/>
      <c r="L1172" s="173"/>
      <c r="M1172" s="174"/>
      <c r="N1172" s="175"/>
      <c r="O1172" s="175"/>
      <c r="P1172" s="176">
        <f>SUM(P1173:P1252)</f>
        <v>1324.8013799999999</v>
      </c>
      <c r="Q1172" s="175"/>
      <c r="R1172" s="176">
        <f>SUM(R1173:R1252)</f>
        <v>30.311760000000003</v>
      </c>
      <c r="S1172" s="175"/>
      <c r="T1172" s="177">
        <f>SUM(T1173:T1252)</f>
        <v>0</v>
      </c>
      <c r="V1172" s="261"/>
      <c r="W1172" s="261"/>
      <c r="X1172" s="261"/>
      <c r="Y1172" s="261"/>
      <c r="Z1172" s="261"/>
      <c r="AA1172" s="261"/>
      <c r="AB1172" s="261"/>
      <c r="AR1172" s="178" t="s">
        <v>81</v>
      </c>
      <c r="AT1172" s="179" t="s">
        <v>70</v>
      </c>
      <c r="AU1172" s="179" t="s">
        <v>79</v>
      </c>
      <c r="AY1172" s="178" t="s">
        <v>141</v>
      </c>
      <c r="BK1172" s="180">
        <f>SUM(BK1173:BK1252)</f>
        <v>0</v>
      </c>
    </row>
    <row r="1173" spans="1:65" s="2" customFormat="1" ht="16.5" customHeight="1">
      <c r="A1173" s="32"/>
      <c r="B1173" s="33"/>
      <c r="C1173" s="181" t="s">
        <v>1730</v>
      </c>
      <c r="D1173" s="181" t="s">
        <v>142</v>
      </c>
      <c r="E1173" s="182" t="s">
        <v>1731</v>
      </c>
      <c r="F1173" s="183" t="s">
        <v>1732</v>
      </c>
      <c r="G1173" s="184" t="s">
        <v>249</v>
      </c>
      <c r="H1173" s="185">
        <v>30</v>
      </c>
      <c r="I1173" s="257"/>
      <c r="J1173" s="186">
        <f>ROUND(I1173*H1173,2)</f>
        <v>0</v>
      </c>
      <c r="K1173" s="183" t="s">
        <v>239</v>
      </c>
      <c r="L1173" s="37"/>
      <c r="M1173" s="187" t="s">
        <v>1</v>
      </c>
      <c r="N1173" s="188" t="s">
        <v>36</v>
      </c>
      <c r="O1173" s="189">
        <v>0.52</v>
      </c>
      <c r="P1173" s="189">
        <f>O1173*H1173</f>
        <v>15.600000000000001</v>
      </c>
      <c r="Q1173" s="189">
        <v>1E-4</v>
      </c>
      <c r="R1173" s="189">
        <f>Q1173*H1173</f>
        <v>3.0000000000000001E-3</v>
      </c>
      <c r="S1173" s="189">
        <v>0</v>
      </c>
      <c r="T1173" s="190">
        <f>S1173*H1173</f>
        <v>0</v>
      </c>
      <c r="U1173" s="32"/>
      <c r="V1173" s="267"/>
      <c r="W1173" s="267"/>
      <c r="X1173" s="267"/>
      <c r="Y1173" s="267"/>
      <c r="Z1173" s="267"/>
      <c r="AA1173" s="267"/>
      <c r="AB1173" s="267"/>
      <c r="AC1173" s="32"/>
      <c r="AD1173" s="32"/>
      <c r="AE1173" s="32"/>
      <c r="AR1173" s="191" t="s">
        <v>181</v>
      </c>
      <c r="AT1173" s="191" t="s">
        <v>142</v>
      </c>
      <c r="AU1173" s="191" t="s">
        <v>81</v>
      </c>
      <c r="AY1173" s="18" t="s">
        <v>141</v>
      </c>
      <c r="BE1173" s="192">
        <f>IF(N1173="základní",J1173,0)</f>
        <v>0</v>
      </c>
      <c r="BF1173" s="192">
        <f>IF(N1173="snížená",J1173,0)</f>
        <v>0</v>
      </c>
      <c r="BG1173" s="192">
        <f>IF(N1173="zákl. přenesená",J1173,0)</f>
        <v>0</v>
      </c>
      <c r="BH1173" s="192">
        <f>IF(N1173="sníž. přenesená",J1173,0)</f>
        <v>0</v>
      </c>
      <c r="BI1173" s="192">
        <f>IF(N1173="nulová",J1173,0)</f>
        <v>0</v>
      </c>
      <c r="BJ1173" s="18" t="s">
        <v>79</v>
      </c>
      <c r="BK1173" s="192">
        <f>ROUND(I1173*H1173,2)</f>
        <v>0</v>
      </c>
      <c r="BL1173" s="18" t="s">
        <v>181</v>
      </c>
      <c r="BM1173" s="191" t="s">
        <v>1733</v>
      </c>
    </row>
    <row r="1174" spans="1:65" s="13" customFormat="1">
      <c r="B1174" s="193"/>
      <c r="C1174" s="194"/>
      <c r="D1174" s="195" t="s">
        <v>147</v>
      </c>
      <c r="E1174" s="196" t="s">
        <v>1</v>
      </c>
      <c r="F1174" s="197" t="s">
        <v>1097</v>
      </c>
      <c r="G1174" s="194"/>
      <c r="H1174" s="196" t="s">
        <v>1</v>
      </c>
      <c r="I1174" s="194"/>
      <c r="J1174" s="194"/>
      <c r="K1174" s="194"/>
      <c r="L1174" s="198"/>
      <c r="M1174" s="199"/>
      <c r="N1174" s="200"/>
      <c r="O1174" s="200"/>
      <c r="P1174" s="200"/>
      <c r="Q1174" s="200"/>
      <c r="R1174" s="200"/>
      <c r="S1174" s="200"/>
      <c r="T1174" s="201"/>
      <c r="AT1174" s="202" t="s">
        <v>147</v>
      </c>
      <c r="AU1174" s="202" t="s">
        <v>81</v>
      </c>
      <c r="AV1174" s="13" t="s">
        <v>79</v>
      </c>
      <c r="AW1174" s="13" t="s">
        <v>26</v>
      </c>
      <c r="AX1174" s="13" t="s">
        <v>71</v>
      </c>
      <c r="AY1174" s="202" t="s">
        <v>141</v>
      </c>
    </row>
    <row r="1175" spans="1:65" s="14" customFormat="1">
      <c r="B1175" s="203"/>
      <c r="C1175" s="204"/>
      <c r="D1175" s="195" t="s">
        <v>147</v>
      </c>
      <c r="E1175" s="205" t="s">
        <v>1</v>
      </c>
      <c r="F1175" s="206" t="s">
        <v>437</v>
      </c>
      <c r="G1175" s="204"/>
      <c r="H1175" s="207">
        <v>30</v>
      </c>
      <c r="I1175" s="204"/>
      <c r="J1175" s="204"/>
      <c r="K1175" s="204"/>
      <c r="L1175" s="208"/>
      <c r="M1175" s="209"/>
      <c r="N1175" s="210"/>
      <c r="O1175" s="210"/>
      <c r="P1175" s="210"/>
      <c r="Q1175" s="210"/>
      <c r="R1175" s="210"/>
      <c r="S1175" s="210"/>
      <c r="T1175" s="211"/>
      <c r="AT1175" s="212" t="s">
        <v>147</v>
      </c>
      <c r="AU1175" s="212" t="s">
        <v>81</v>
      </c>
      <c r="AV1175" s="14" t="s">
        <v>81</v>
      </c>
      <c r="AW1175" s="14" t="s">
        <v>26</v>
      </c>
      <c r="AX1175" s="14" t="s">
        <v>79</v>
      </c>
      <c r="AY1175" s="212" t="s">
        <v>141</v>
      </c>
    </row>
    <row r="1176" spans="1:65" s="2" customFormat="1" ht="16.5" customHeight="1">
      <c r="A1176" s="32"/>
      <c r="B1176" s="33"/>
      <c r="C1176" s="229" t="s">
        <v>1734</v>
      </c>
      <c r="D1176" s="229" t="s">
        <v>272</v>
      </c>
      <c r="E1176" s="230" t="s">
        <v>1735</v>
      </c>
      <c r="F1176" s="231" t="s">
        <v>1736</v>
      </c>
      <c r="G1176" s="232" t="s">
        <v>249</v>
      </c>
      <c r="H1176" s="233">
        <v>34.5</v>
      </c>
      <c r="I1176" s="262"/>
      <c r="J1176" s="234">
        <f>ROUND(I1176*H1176,2)</f>
        <v>0</v>
      </c>
      <c r="K1176" s="231" t="s">
        <v>239</v>
      </c>
      <c r="L1176" s="235"/>
      <c r="M1176" s="236" t="s">
        <v>1</v>
      </c>
      <c r="N1176" s="237" t="s">
        <v>36</v>
      </c>
      <c r="O1176" s="189">
        <v>0</v>
      </c>
      <c r="P1176" s="189">
        <f>O1176*H1176</f>
        <v>0</v>
      </c>
      <c r="Q1176" s="189">
        <v>8.7799999999999996E-3</v>
      </c>
      <c r="R1176" s="189">
        <f>Q1176*H1176</f>
        <v>0.30291000000000001</v>
      </c>
      <c r="S1176" s="189">
        <v>0</v>
      </c>
      <c r="T1176" s="190">
        <f>S1176*H1176</f>
        <v>0</v>
      </c>
      <c r="U1176" s="32"/>
      <c r="V1176" s="32"/>
      <c r="W1176" s="32"/>
      <c r="X1176" s="32"/>
      <c r="Y1176" s="32"/>
      <c r="Z1176" s="32"/>
      <c r="AA1176" s="32"/>
      <c r="AB1176" s="32"/>
      <c r="AC1176" s="32"/>
      <c r="AD1176" s="32"/>
      <c r="AE1176" s="32"/>
      <c r="AR1176" s="191" t="s">
        <v>454</v>
      </c>
      <c r="AT1176" s="191" t="s">
        <v>272</v>
      </c>
      <c r="AU1176" s="191" t="s">
        <v>81</v>
      </c>
      <c r="AY1176" s="18" t="s">
        <v>141</v>
      </c>
      <c r="BE1176" s="192">
        <f>IF(N1176="základní",J1176,0)</f>
        <v>0</v>
      </c>
      <c r="BF1176" s="192">
        <f>IF(N1176="snížená",J1176,0)</f>
        <v>0</v>
      </c>
      <c r="BG1176" s="192">
        <f>IF(N1176="zákl. přenesená",J1176,0)</f>
        <v>0</v>
      </c>
      <c r="BH1176" s="192">
        <f>IF(N1176="sníž. přenesená",J1176,0)</f>
        <v>0</v>
      </c>
      <c r="BI1176" s="192">
        <f>IF(N1176="nulová",J1176,0)</f>
        <v>0</v>
      </c>
      <c r="BJ1176" s="18" t="s">
        <v>79</v>
      </c>
      <c r="BK1176" s="192">
        <f>ROUND(I1176*H1176,2)</f>
        <v>0</v>
      </c>
      <c r="BL1176" s="18" t="s">
        <v>181</v>
      </c>
      <c r="BM1176" s="191" t="s">
        <v>1737</v>
      </c>
    </row>
    <row r="1177" spans="1:65" s="14" customFormat="1">
      <c r="B1177" s="203"/>
      <c r="C1177" s="204"/>
      <c r="D1177" s="195" t="s">
        <v>147</v>
      </c>
      <c r="E1177" s="204"/>
      <c r="F1177" s="206" t="s">
        <v>1738</v>
      </c>
      <c r="G1177" s="204"/>
      <c r="H1177" s="207">
        <v>34.5</v>
      </c>
      <c r="I1177" s="204"/>
      <c r="J1177" s="204"/>
      <c r="K1177" s="204"/>
      <c r="L1177" s="208"/>
      <c r="M1177" s="209"/>
      <c r="N1177" s="210"/>
      <c r="O1177" s="210"/>
      <c r="P1177" s="210"/>
      <c r="Q1177" s="210"/>
      <c r="R1177" s="210"/>
      <c r="S1177" s="210"/>
      <c r="T1177" s="211"/>
      <c r="AT1177" s="212" t="s">
        <v>147</v>
      </c>
      <c r="AU1177" s="212" t="s">
        <v>81</v>
      </c>
      <c r="AV1177" s="14" t="s">
        <v>81</v>
      </c>
      <c r="AW1177" s="14" t="s">
        <v>4</v>
      </c>
      <c r="AX1177" s="14" t="s">
        <v>79</v>
      </c>
      <c r="AY1177" s="212" t="s">
        <v>141</v>
      </c>
    </row>
    <row r="1178" spans="1:65" s="2" customFormat="1" ht="33" customHeight="1">
      <c r="A1178" s="32"/>
      <c r="B1178" s="33"/>
      <c r="C1178" s="181" t="s">
        <v>1739</v>
      </c>
      <c r="D1178" s="181" t="s">
        <v>142</v>
      </c>
      <c r="E1178" s="182" t="s">
        <v>1740</v>
      </c>
      <c r="F1178" s="183" t="s">
        <v>1741</v>
      </c>
      <c r="G1178" s="184" t="s">
        <v>957</v>
      </c>
      <c r="H1178" s="185">
        <v>1</v>
      </c>
      <c r="I1178" s="257"/>
      <c r="J1178" s="186">
        <f t="shared" ref="J1178:J1183" si="20">ROUND(I1178*H1178,2)</f>
        <v>0</v>
      </c>
      <c r="K1178" s="183" t="s">
        <v>1</v>
      </c>
      <c r="L1178" s="37"/>
      <c r="M1178" s="187" t="s">
        <v>1</v>
      </c>
      <c r="N1178" s="188" t="s">
        <v>36</v>
      </c>
      <c r="O1178" s="189">
        <v>0</v>
      </c>
      <c r="P1178" s="189">
        <f t="shared" ref="P1178:P1183" si="21">O1178*H1178</f>
        <v>0</v>
      </c>
      <c r="Q1178" s="189">
        <v>0</v>
      </c>
      <c r="R1178" s="189">
        <f t="shared" ref="R1178:R1183" si="22">Q1178*H1178</f>
        <v>0</v>
      </c>
      <c r="S1178" s="189">
        <v>0</v>
      </c>
      <c r="T1178" s="190">
        <f t="shared" ref="T1178:T1183" si="23">S1178*H1178</f>
        <v>0</v>
      </c>
      <c r="U1178" s="32"/>
      <c r="V1178" s="32"/>
      <c r="W1178" s="32"/>
      <c r="X1178" s="32"/>
      <c r="Y1178" s="32"/>
      <c r="Z1178" s="32"/>
      <c r="AA1178" s="32"/>
      <c r="AB1178" s="32"/>
      <c r="AC1178" s="32"/>
      <c r="AD1178" s="32"/>
      <c r="AE1178" s="32"/>
      <c r="AR1178" s="191" t="s">
        <v>181</v>
      </c>
      <c r="AT1178" s="191" t="s">
        <v>142</v>
      </c>
      <c r="AU1178" s="191" t="s">
        <v>81</v>
      </c>
      <c r="AY1178" s="18" t="s">
        <v>141</v>
      </c>
      <c r="BE1178" s="192">
        <f t="shared" ref="BE1178:BE1183" si="24">IF(N1178="základní",J1178,0)</f>
        <v>0</v>
      </c>
      <c r="BF1178" s="192">
        <f t="shared" ref="BF1178:BF1183" si="25">IF(N1178="snížená",J1178,0)</f>
        <v>0</v>
      </c>
      <c r="BG1178" s="192">
        <f t="shared" ref="BG1178:BG1183" si="26">IF(N1178="zákl. přenesená",J1178,0)</f>
        <v>0</v>
      </c>
      <c r="BH1178" s="192">
        <f t="shared" ref="BH1178:BH1183" si="27">IF(N1178="sníž. přenesená",J1178,0)</f>
        <v>0</v>
      </c>
      <c r="BI1178" s="192">
        <f t="shared" ref="BI1178:BI1183" si="28">IF(N1178="nulová",J1178,0)</f>
        <v>0</v>
      </c>
      <c r="BJ1178" s="18" t="s">
        <v>79</v>
      </c>
      <c r="BK1178" s="192">
        <f t="shared" ref="BK1178:BK1183" si="29">ROUND(I1178*H1178,2)</f>
        <v>0</v>
      </c>
      <c r="BL1178" s="18" t="s">
        <v>181</v>
      </c>
      <c r="BM1178" s="191" t="s">
        <v>1742</v>
      </c>
    </row>
    <row r="1179" spans="1:65" s="2" customFormat="1" ht="33" customHeight="1">
      <c r="A1179" s="32"/>
      <c r="B1179" s="33"/>
      <c r="C1179" s="181" t="s">
        <v>1743</v>
      </c>
      <c r="D1179" s="181" t="s">
        <v>142</v>
      </c>
      <c r="E1179" s="182" t="s">
        <v>1744</v>
      </c>
      <c r="F1179" s="183" t="s">
        <v>1745</v>
      </c>
      <c r="G1179" s="184" t="s">
        <v>238</v>
      </c>
      <c r="H1179" s="185">
        <v>39.5</v>
      </c>
      <c r="I1179" s="257"/>
      <c r="J1179" s="186">
        <f t="shared" si="20"/>
        <v>0</v>
      </c>
      <c r="K1179" s="183" t="s">
        <v>1</v>
      </c>
      <c r="L1179" s="37"/>
      <c r="M1179" s="187" t="s">
        <v>1</v>
      </c>
      <c r="N1179" s="188" t="s">
        <v>36</v>
      </c>
      <c r="O1179" s="189">
        <v>0</v>
      </c>
      <c r="P1179" s="189">
        <f t="shared" si="21"/>
        <v>0</v>
      </c>
      <c r="Q1179" s="189">
        <v>0</v>
      </c>
      <c r="R1179" s="189">
        <f t="shared" si="22"/>
        <v>0</v>
      </c>
      <c r="S1179" s="189">
        <v>0</v>
      </c>
      <c r="T1179" s="190">
        <f t="shared" si="23"/>
        <v>0</v>
      </c>
      <c r="U1179" s="32"/>
      <c r="V1179" s="32"/>
      <c r="W1179" s="32"/>
      <c r="X1179" s="32"/>
      <c r="Y1179" s="32"/>
      <c r="Z1179" s="32"/>
      <c r="AA1179" s="32"/>
      <c r="AB1179" s="32"/>
      <c r="AC1179" s="32"/>
      <c r="AD1179" s="32"/>
      <c r="AE1179" s="32"/>
      <c r="AR1179" s="191" t="s">
        <v>181</v>
      </c>
      <c r="AT1179" s="191" t="s">
        <v>142</v>
      </c>
      <c r="AU1179" s="191" t="s">
        <v>81</v>
      </c>
      <c r="AY1179" s="18" t="s">
        <v>141</v>
      </c>
      <c r="BE1179" s="192">
        <f t="shared" si="24"/>
        <v>0</v>
      </c>
      <c r="BF1179" s="192">
        <f t="shared" si="25"/>
        <v>0</v>
      </c>
      <c r="BG1179" s="192">
        <f t="shared" si="26"/>
        <v>0</v>
      </c>
      <c r="BH1179" s="192">
        <f t="shared" si="27"/>
        <v>0</v>
      </c>
      <c r="BI1179" s="192">
        <f t="shared" si="28"/>
        <v>0</v>
      </c>
      <c r="BJ1179" s="18" t="s">
        <v>79</v>
      </c>
      <c r="BK1179" s="192">
        <f t="shared" si="29"/>
        <v>0</v>
      </c>
      <c r="BL1179" s="18" t="s">
        <v>181</v>
      </c>
      <c r="BM1179" s="191" t="s">
        <v>1746</v>
      </c>
    </row>
    <row r="1180" spans="1:65" s="2" customFormat="1" ht="33" customHeight="1">
      <c r="A1180" s="32"/>
      <c r="B1180" s="33"/>
      <c r="C1180" s="181" t="s">
        <v>1747</v>
      </c>
      <c r="D1180" s="181" t="s">
        <v>142</v>
      </c>
      <c r="E1180" s="182" t="s">
        <v>1748</v>
      </c>
      <c r="F1180" s="183" t="s">
        <v>1749</v>
      </c>
      <c r="G1180" s="184" t="s">
        <v>238</v>
      </c>
      <c r="H1180" s="185">
        <v>13.1</v>
      </c>
      <c r="I1180" s="257"/>
      <c r="J1180" s="186">
        <f t="shared" si="20"/>
        <v>0</v>
      </c>
      <c r="K1180" s="183" t="s">
        <v>1</v>
      </c>
      <c r="L1180" s="37"/>
      <c r="M1180" s="187" t="s">
        <v>1</v>
      </c>
      <c r="N1180" s="188" t="s">
        <v>36</v>
      </c>
      <c r="O1180" s="189">
        <v>0</v>
      </c>
      <c r="P1180" s="189">
        <f t="shared" si="21"/>
        <v>0</v>
      </c>
      <c r="Q1180" s="189">
        <v>0</v>
      </c>
      <c r="R1180" s="189">
        <f t="shared" si="22"/>
        <v>0</v>
      </c>
      <c r="S1180" s="189">
        <v>0</v>
      </c>
      <c r="T1180" s="190">
        <f t="shared" si="23"/>
        <v>0</v>
      </c>
      <c r="U1180" s="32"/>
      <c r="V1180" s="32"/>
      <c r="W1180" s="32"/>
      <c r="X1180" s="32"/>
      <c r="Y1180" s="32"/>
      <c r="Z1180" s="32"/>
      <c r="AA1180" s="32"/>
      <c r="AB1180" s="32"/>
      <c r="AC1180" s="32"/>
      <c r="AD1180" s="32"/>
      <c r="AE1180" s="32"/>
      <c r="AR1180" s="191" t="s">
        <v>181</v>
      </c>
      <c r="AT1180" s="191" t="s">
        <v>142</v>
      </c>
      <c r="AU1180" s="191" t="s">
        <v>81</v>
      </c>
      <c r="AY1180" s="18" t="s">
        <v>141</v>
      </c>
      <c r="BE1180" s="192">
        <f t="shared" si="24"/>
        <v>0</v>
      </c>
      <c r="BF1180" s="192">
        <f t="shared" si="25"/>
        <v>0</v>
      </c>
      <c r="BG1180" s="192">
        <f t="shared" si="26"/>
        <v>0</v>
      </c>
      <c r="BH1180" s="192">
        <f t="shared" si="27"/>
        <v>0</v>
      </c>
      <c r="BI1180" s="192">
        <f t="shared" si="28"/>
        <v>0</v>
      </c>
      <c r="BJ1180" s="18" t="s">
        <v>79</v>
      </c>
      <c r="BK1180" s="192">
        <f t="shared" si="29"/>
        <v>0</v>
      </c>
      <c r="BL1180" s="18" t="s">
        <v>181</v>
      </c>
      <c r="BM1180" s="191" t="s">
        <v>1750</v>
      </c>
    </row>
    <row r="1181" spans="1:65" s="2" customFormat="1" ht="33" customHeight="1">
      <c r="A1181" s="32"/>
      <c r="B1181" s="33"/>
      <c r="C1181" s="181" t="s">
        <v>1751</v>
      </c>
      <c r="D1181" s="181" t="s">
        <v>142</v>
      </c>
      <c r="E1181" s="182" t="s">
        <v>1752</v>
      </c>
      <c r="F1181" s="183" t="s">
        <v>1753</v>
      </c>
      <c r="G1181" s="184" t="s">
        <v>221</v>
      </c>
      <c r="H1181" s="185">
        <v>1</v>
      </c>
      <c r="I1181" s="257"/>
      <c r="J1181" s="186">
        <f t="shared" si="20"/>
        <v>0</v>
      </c>
      <c r="K1181" s="183" t="s">
        <v>1</v>
      </c>
      <c r="L1181" s="37"/>
      <c r="M1181" s="187" t="s">
        <v>1</v>
      </c>
      <c r="N1181" s="188" t="s">
        <v>36</v>
      </c>
      <c r="O1181" s="189">
        <v>0</v>
      </c>
      <c r="P1181" s="189">
        <f t="shared" si="21"/>
        <v>0</v>
      </c>
      <c r="Q1181" s="189">
        <v>0</v>
      </c>
      <c r="R1181" s="189">
        <f t="shared" si="22"/>
        <v>0</v>
      </c>
      <c r="S1181" s="189">
        <v>0</v>
      </c>
      <c r="T1181" s="190">
        <f t="shared" si="23"/>
        <v>0</v>
      </c>
      <c r="U1181" s="32"/>
      <c r="V1181" s="32"/>
      <c r="W1181" s="32"/>
      <c r="X1181" s="32"/>
      <c r="Y1181" s="32"/>
      <c r="Z1181" s="32"/>
      <c r="AA1181" s="32"/>
      <c r="AB1181" s="32"/>
      <c r="AC1181" s="32"/>
      <c r="AD1181" s="32"/>
      <c r="AE1181" s="32"/>
      <c r="AR1181" s="191" t="s">
        <v>181</v>
      </c>
      <c r="AT1181" s="191" t="s">
        <v>142</v>
      </c>
      <c r="AU1181" s="191" t="s">
        <v>81</v>
      </c>
      <c r="AY1181" s="18" t="s">
        <v>141</v>
      </c>
      <c r="BE1181" s="192">
        <f t="shared" si="24"/>
        <v>0</v>
      </c>
      <c r="BF1181" s="192">
        <f t="shared" si="25"/>
        <v>0</v>
      </c>
      <c r="BG1181" s="192">
        <f t="shared" si="26"/>
        <v>0</v>
      </c>
      <c r="BH1181" s="192">
        <f t="shared" si="27"/>
        <v>0</v>
      </c>
      <c r="BI1181" s="192">
        <f t="shared" si="28"/>
        <v>0</v>
      </c>
      <c r="BJ1181" s="18" t="s">
        <v>79</v>
      </c>
      <c r="BK1181" s="192">
        <f t="shared" si="29"/>
        <v>0</v>
      </c>
      <c r="BL1181" s="18" t="s">
        <v>181</v>
      </c>
      <c r="BM1181" s="191" t="s">
        <v>1754</v>
      </c>
    </row>
    <row r="1182" spans="1:65" s="2" customFormat="1" ht="44.25" customHeight="1">
      <c r="A1182" s="32"/>
      <c r="B1182" s="33"/>
      <c r="C1182" s="181" t="s">
        <v>1755</v>
      </c>
      <c r="D1182" s="181" t="s">
        <v>142</v>
      </c>
      <c r="E1182" s="182" t="s">
        <v>1756</v>
      </c>
      <c r="F1182" s="183" t="s">
        <v>1757</v>
      </c>
      <c r="G1182" s="184" t="s">
        <v>221</v>
      </c>
      <c r="H1182" s="185">
        <v>1</v>
      </c>
      <c r="I1182" s="257"/>
      <c r="J1182" s="186">
        <f t="shared" si="20"/>
        <v>0</v>
      </c>
      <c r="K1182" s="183" t="s">
        <v>1</v>
      </c>
      <c r="L1182" s="37"/>
      <c r="M1182" s="187" t="s">
        <v>1</v>
      </c>
      <c r="N1182" s="188" t="s">
        <v>36</v>
      </c>
      <c r="O1182" s="189">
        <v>0</v>
      </c>
      <c r="P1182" s="189">
        <f t="shared" si="21"/>
        <v>0</v>
      </c>
      <c r="Q1182" s="189">
        <v>0</v>
      </c>
      <c r="R1182" s="189">
        <f t="shared" si="22"/>
        <v>0</v>
      </c>
      <c r="S1182" s="189">
        <v>0</v>
      </c>
      <c r="T1182" s="190">
        <f t="shared" si="23"/>
        <v>0</v>
      </c>
      <c r="U1182" s="32"/>
      <c r="V1182" s="32"/>
      <c r="W1182" s="32"/>
      <c r="X1182" s="32"/>
      <c r="Y1182" s="32"/>
      <c r="Z1182" s="32"/>
      <c r="AA1182" s="32"/>
      <c r="AB1182" s="32"/>
      <c r="AC1182" s="32"/>
      <c r="AD1182" s="32"/>
      <c r="AE1182" s="32"/>
      <c r="AR1182" s="191" t="s">
        <v>181</v>
      </c>
      <c r="AT1182" s="191" t="s">
        <v>142</v>
      </c>
      <c r="AU1182" s="191" t="s">
        <v>81</v>
      </c>
      <c r="AY1182" s="18" t="s">
        <v>141</v>
      </c>
      <c r="BE1182" s="192">
        <f t="shared" si="24"/>
        <v>0</v>
      </c>
      <c r="BF1182" s="192">
        <f t="shared" si="25"/>
        <v>0</v>
      </c>
      <c r="BG1182" s="192">
        <f t="shared" si="26"/>
        <v>0</v>
      </c>
      <c r="BH1182" s="192">
        <f t="shared" si="27"/>
        <v>0</v>
      </c>
      <c r="BI1182" s="192">
        <f t="shared" si="28"/>
        <v>0</v>
      </c>
      <c r="BJ1182" s="18" t="s">
        <v>79</v>
      </c>
      <c r="BK1182" s="192">
        <f t="shared" si="29"/>
        <v>0</v>
      </c>
      <c r="BL1182" s="18" t="s">
        <v>181</v>
      </c>
      <c r="BM1182" s="191" t="s">
        <v>1758</v>
      </c>
    </row>
    <row r="1183" spans="1:65" s="2" customFormat="1" ht="33" customHeight="1">
      <c r="A1183" s="32"/>
      <c r="B1183" s="33"/>
      <c r="C1183" s="181" t="s">
        <v>1759</v>
      </c>
      <c r="D1183" s="181" t="s">
        <v>142</v>
      </c>
      <c r="E1183" s="182" t="s">
        <v>1760</v>
      </c>
      <c r="F1183" s="183" t="s">
        <v>1761</v>
      </c>
      <c r="G1183" s="184" t="s">
        <v>221</v>
      </c>
      <c r="H1183" s="185">
        <v>1</v>
      </c>
      <c r="I1183" s="257"/>
      <c r="J1183" s="186">
        <f t="shared" si="20"/>
        <v>0</v>
      </c>
      <c r="K1183" s="183" t="s">
        <v>1</v>
      </c>
      <c r="L1183" s="37"/>
      <c r="M1183" s="187" t="s">
        <v>1</v>
      </c>
      <c r="N1183" s="188" t="s">
        <v>36</v>
      </c>
      <c r="O1183" s="189">
        <v>0</v>
      </c>
      <c r="P1183" s="189">
        <f t="shared" si="21"/>
        <v>0</v>
      </c>
      <c r="Q1183" s="189">
        <v>0</v>
      </c>
      <c r="R1183" s="189">
        <f t="shared" si="22"/>
        <v>0</v>
      </c>
      <c r="S1183" s="189">
        <v>0</v>
      </c>
      <c r="T1183" s="190">
        <f t="shared" si="23"/>
        <v>0</v>
      </c>
      <c r="U1183" s="32"/>
      <c r="V1183" s="32"/>
      <c r="W1183" s="32"/>
      <c r="X1183" s="267"/>
      <c r="Y1183" s="267"/>
      <c r="Z1183" s="267"/>
      <c r="AA1183" s="267"/>
      <c r="AB1183" s="32"/>
      <c r="AC1183" s="32"/>
      <c r="AD1183" s="32"/>
      <c r="AE1183" s="32"/>
      <c r="AR1183" s="191" t="s">
        <v>181</v>
      </c>
      <c r="AT1183" s="191" t="s">
        <v>142</v>
      </c>
      <c r="AU1183" s="191" t="s">
        <v>81</v>
      </c>
      <c r="AY1183" s="18" t="s">
        <v>141</v>
      </c>
      <c r="BE1183" s="192">
        <f t="shared" si="24"/>
        <v>0</v>
      </c>
      <c r="BF1183" s="192">
        <f t="shared" si="25"/>
        <v>0</v>
      </c>
      <c r="BG1183" s="192">
        <f t="shared" si="26"/>
        <v>0</v>
      </c>
      <c r="BH1183" s="192">
        <f t="shared" si="27"/>
        <v>0</v>
      </c>
      <c r="BI1183" s="192">
        <f t="shared" si="28"/>
        <v>0</v>
      </c>
      <c r="BJ1183" s="18" t="s">
        <v>79</v>
      </c>
      <c r="BK1183" s="192">
        <f t="shared" si="29"/>
        <v>0</v>
      </c>
      <c r="BL1183" s="18" t="s">
        <v>181</v>
      </c>
      <c r="BM1183" s="191" t="s">
        <v>1762</v>
      </c>
    </row>
    <row r="1184" spans="1:65" s="13" customFormat="1">
      <c r="B1184" s="193"/>
      <c r="C1184" s="194"/>
      <c r="D1184" s="195" t="s">
        <v>147</v>
      </c>
      <c r="E1184" s="196" t="s">
        <v>1</v>
      </c>
      <c r="F1184" s="197" t="s">
        <v>1763</v>
      </c>
      <c r="G1184" s="194"/>
      <c r="H1184" s="196" t="s">
        <v>1</v>
      </c>
      <c r="I1184" s="194"/>
      <c r="J1184" s="194"/>
      <c r="K1184" s="194"/>
      <c r="L1184" s="198"/>
      <c r="M1184" s="199"/>
      <c r="N1184" s="200"/>
      <c r="O1184" s="200"/>
      <c r="P1184" s="200"/>
      <c r="Q1184" s="200"/>
      <c r="R1184" s="200"/>
      <c r="S1184" s="200"/>
      <c r="T1184" s="201"/>
      <c r="X1184" s="264"/>
      <c r="Y1184" s="264"/>
      <c r="Z1184" s="264"/>
      <c r="AA1184" s="264"/>
      <c r="AT1184" s="202" t="s">
        <v>147</v>
      </c>
      <c r="AU1184" s="202" t="s">
        <v>81</v>
      </c>
      <c r="AV1184" s="13" t="s">
        <v>79</v>
      </c>
      <c r="AW1184" s="13" t="s">
        <v>26</v>
      </c>
      <c r="AX1184" s="13" t="s">
        <v>71</v>
      </c>
      <c r="AY1184" s="202" t="s">
        <v>141</v>
      </c>
    </row>
    <row r="1185" spans="1:65" s="14" customFormat="1">
      <c r="B1185" s="203"/>
      <c r="C1185" s="204"/>
      <c r="D1185" s="195" t="s">
        <v>147</v>
      </c>
      <c r="E1185" s="205" t="s">
        <v>1</v>
      </c>
      <c r="F1185" s="206" t="s">
        <v>79</v>
      </c>
      <c r="G1185" s="204"/>
      <c r="H1185" s="207">
        <v>1</v>
      </c>
      <c r="I1185" s="204"/>
      <c r="J1185" s="204"/>
      <c r="K1185" s="204"/>
      <c r="L1185" s="208"/>
      <c r="M1185" s="209"/>
      <c r="N1185" s="210"/>
      <c r="O1185" s="210"/>
      <c r="P1185" s="210"/>
      <c r="Q1185" s="210"/>
      <c r="R1185" s="210"/>
      <c r="S1185" s="210"/>
      <c r="T1185" s="211"/>
      <c r="X1185" s="268"/>
      <c r="Y1185" s="268"/>
      <c r="Z1185" s="268"/>
      <c r="AA1185" s="268"/>
      <c r="AT1185" s="212" t="s">
        <v>147</v>
      </c>
      <c r="AU1185" s="212" t="s">
        <v>81</v>
      </c>
      <c r="AV1185" s="14" t="s">
        <v>81</v>
      </c>
      <c r="AW1185" s="14" t="s">
        <v>26</v>
      </c>
      <c r="AX1185" s="14" t="s">
        <v>79</v>
      </c>
      <c r="AY1185" s="212" t="s">
        <v>141</v>
      </c>
    </row>
    <row r="1186" spans="1:65" s="2" customFormat="1" ht="21.75" customHeight="1">
      <c r="A1186" s="32"/>
      <c r="B1186" s="33"/>
      <c r="C1186" s="181" t="s">
        <v>1764</v>
      </c>
      <c r="D1186" s="181" t="s">
        <v>142</v>
      </c>
      <c r="E1186" s="182" t="s">
        <v>1765</v>
      </c>
      <c r="F1186" s="183" t="s">
        <v>1766</v>
      </c>
      <c r="G1186" s="184" t="s">
        <v>221</v>
      </c>
      <c r="H1186" s="185">
        <v>2</v>
      </c>
      <c r="I1186" s="257"/>
      <c r="J1186" s="186">
        <f>ROUND(I1186*H1186,2)</f>
        <v>0</v>
      </c>
      <c r="K1186" s="183" t="s">
        <v>1</v>
      </c>
      <c r="L1186" s="37"/>
      <c r="M1186" s="187" t="s">
        <v>1</v>
      </c>
      <c r="N1186" s="188" t="s">
        <v>36</v>
      </c>
      <c r="O1186" s="189">
        <v>0</v>
      </c>
      <c r="P1186" s="189">
        <f>O1186*H1186</f>
        <v>0</v>
      </c>
      <c r="Q1186" s="189">
        <v>0</v>
      </c>
      <c r="R1186" s="189">
        <f>Q1186*H1186</f>
        <v>0</v>
      </c>
      <c r="S1186" s="189">
        <v>0</v>
      </c>
      <c r="T1186" s="190">
        <f>S1186*H1186</f>
        <v>0</v>
      </c>
      <c r="U1186" s="32"/>
      <c r="V1186" s="32"/>
      <c r="W1186" s="32"/>
      <c r="X1186" s="267"/>
      <c r="Y1186" s="267"/>
      <c r="Z1186" s="267"/>
      <c r="AA1186" s="267"/>
      <c r="AB1186" s="32"/>
      <c r="AC1186" s="32"/>
      <c r="AD1186" s="32"/>
      <c r="AE1186" s="32"/>
      <c r="AR1186" s="191" t="s">
        <v>181</v>
      </c>
      <c r="AT1186" s="191" t="s">
        <v>142</v>
      </c>
      <c r="AU1186" s="191" t="s">
        <v>81</v>
      </c>
      <c r="AY1186" s="18" t="s">
        <v>141</v>
      </c>
      <c r="BE1186" s="192">
        <f>IF(N1186="základní",J1186,0)</f>
        <v>0</v>
      </c>
      <c r="BF1186" s="192">
        <f>IF(N1186="snížená",J1186,0)</f>
        <v>0</v>
      </c>
      <c r="BG1186" s="192">
        <f>IF(N1186="zákl. přenesená",J1186,0)</f>
        <v>0</v>
      </c>
      <c r="BH1186" s="192">
        <f>IF(N1186="sníž. přenesená",J1186,0)</f>
        <v>0</v>
      </c>
      <c r="BI1186" s="192">
        <f>IF(N1186="nulová",J1186,0)</f>
        <v>0</v>
      </c>
      <c r="BJ1186" s="18" t="s">
        <v>79</v>
      </c>
      <c r="BK1186" s="192">
        <f>ROUND(I1186*H1186,2)</f>
        <v>0</v>
      </c>
      <c r="BL1186" s="18" t="s">
        <v>181</v>
      </c>
      <c r="BM1186" s="191" t="s">
        <v>1767</v>
      </c>
    </row>
    <row r="1187" spans="1:65" s="2" customFormat="1" ht="21.75" customHeight="1">
      <c r="A1187" s="32"/>
      <c r="B1187" s="33"/>
      <c r="C1187" s="181" t="s">
        <v>1768</v>
      </c>
      <c r="D1187" s="181" t="s">
        <v>142</v>
      </c>
      <c r="E1187" s="182" t="s">
        <v>1769</v>
      </c>
      <c r="F1187" s="183" t="s">
        <v>1770</v>
      </c>
      <c r="G1187" s="184" t="s">
        <v>249</v>
      </c>
      <c r="H1187" s="185">
        <v>138.34200000000001</v>
      </c>
      <c r="I1187" s="257"/>
      <c r="J1187" s="186">
        <f>ROUND(I1187*H1187,2)</f>
        <v>0</v>
      </c>
      <c r="K1187" s="183" t="s">
        <v>1</v>
      </c>
      <c r="L1187" s="37"/>
      <c r="M1187" s="187" t="s">
        <v>1</v>
      </c>
      <c r="N1187" s="188" t="s">
        <v>36</v>
      </c>
      <c r="O1187" s="189">
        <v>0</v>
      </c>
      <c r="P1187" s="189">
        <f>O1187*H1187</f>
        <v>0</v>
      </c>
      <c r="Q1187" s="189">
        <v>0</v>
      </c>
      <c r="R1187" s="189">
        <f>Q1187*H1187</f>
        <v>0</v>
      </c>
      <c r="S1187" s="189">
        <v>0</v>
      </c>
      <c r="T1187" s="190">
        <f>S1187*H1187</f>
        <v>0</v>
      </c>
      <c r="U1187" s="32"/>
      <c r="V1187" s="32"/>
      <c r="W1187" s="32"/>
      <c r="X1187" s="267"/>
      <c r="Y1187" s="267"/>
      <c r="Z1187" s="267"/>
      <c r="AA1187" s="267"/>
      <c r="AB1187" s="32"/>
      <c r="AC1187" s="32"/>
      <c r="AD1187" s="32"/>
      <c r="AE1187" s="32"/>
      <c r="AR1187" s="191" t="s">
        <v>181</v>
      </c>
      <c r="AT1187" s="191" t="s">
        <v>142</v>
      </c>
      <c r="AU1187" s="191" t="s">
        <v>81</v>
      </c>
      <c r="AY1187" s="18" t="s">
        <v>141</v>
      </c>
      <c r="BE1187" s="192">
        <f>IF(N1187="základní",J1187,0)</f>
        <v>0</v>
      </c>
      <c r="BF1187" s="192">
        <f>IF(N1187="snížená",J1187,0)</f>
        <v>0</v>
      </c>
      <c r="BG1187" s="192">
        <f>IF(N1187="zákl. přenesená",J1187,0)</f>
        <v>0</v>
      </c>
      <c r="BH1187" s="192">
        <f>IF(N1187="sníž. přenesená",J1187,0)</f>
        <v>0</v>
      </c>
      <c r="BI1187" s="192">
        <f>IF(N1187="nulová",J1187,0)</f>
        <v>0</v>
      </c>
      <c r="BJ1187" s="18" t="s">
        <v>79</v>
      </c>
      <c r="BK1187" s="192">
        <f>ROUND(I1187*H1187,2)</f>
        <v>0</v>
      </c>
      <c r="BL1187" s="18" t="s">
        <v>181</v>
      </c>
      <c r="BM1187" s="191" t="s">
        <v>1771</v>
      </c>
    </row>
    <row r="1188" spans="1:65" s="13" customFormat="1" ht="22.5">
      <c r="B1188" s="193"/>
      <c r="C1188" s="194"/>
      <c r="D1188" s="195" t="s">
        <v>147</v>
      </c>
      <c r="E1188" s="196" t="s">
        <v>1</v>
      </c>
      <c r="F1188" s="197" t="s">
        <v>1772</v>
      </c>
      <c r="G1188" s="194"/>
      <c r="H1188" s="196" t="s">
        <v>1</v>
      </c>
      <c r="I1188" s="194"/>
      <c r="J1188" s="194"/>
      <c r="K1188" s="194"/>
      <c r="L1188" s="198"/>
      <c r="M1188" s="199"/>
      <c r="N1188" s="200"/>
      <c r="O1188" s="200"/>
      <c r="P1188" s="200"/>
      <c r="Q1188" s="200"/>
      <c r="R1188" s="200"/>
      <c r="S1188" s="200"/>
      <c r="T1188" s="201"/>
      <c r="X1188" s="264"/>
      <c r="Y1188" s="264"/>
      <c r="Z1188" s="264"/>
      <c r="AA1188" s="264"/>
      <c r="AT1188" s="202" t="s">
        <v>147</v>
      </c>
      <c r="AU1188" s="202" t="s">
        <v>81</v>
      </c>
      <c r="AV1188" s="13" t="s">
        <v>79</v>
      </c>
      <c r="AW1188" s="13" t="s">
        <v>26</v>
      </c>
      <c r="AX1188" s="13" t="s">
        <v>71</v>
      </c>
      <c r="AY1188" s="202" t="s">
        <v>141</v>
      </c>
    </row>
    <row r="1189" spans="1:65" s="13" customFormat="1">
      <c r="B1189" s="193"/>
      <c r="C1189" s="194"/>
      <c r="D1189" s="195" t="s">
        <v>147</v>
      </c>
      <c r="E1189" s="196" t="s">
        <v>1</v>
      </c>
      <c r="F1189" s="197" t="s">
        <v>1773</v>
      </c>
      <c r="G1189" s="194"/>
      <c r="H1189" s="196" t="s">
        <v>1</v>
      </c>
      <c r="I1189" s="194"/>
      <c r="J1189" s="194"/>
      <c r="K1189" s="194"/>
      <c r="L1189" s="198"/>
      <c r="M1189" s="199"/>
      <c r="N1189" s="200"/>
      <c r="O1189" s="200"/>
      <c r="P1189" s="200"/>
      <c r="Q1189" s="200"/>
      <c r="R1189" s="200"/>
      <c r="S1189" s="200"/>
      <c r="T1189" s="201"/>
      <c r="X1189" s="264"/>
      <c r="Y1189" s="264"/>
      <c r="Z1189" s="264"/>
      <c r="AA1189" s="264"/>
      <c r="AT1189" s="202" t="s">
        <v>147</v>
      </c>
      <c r="AU1189" s="202" t="s">
        <v>81</v>
      </c>
      <c r="AV1189" s="13" t="s">
        <v>79</v>
      </c>
      <c r="AW1189" s="13" t="s">
        <v>26</v>
      </c>
      <c r="AX1189" s="13" t="s">
        <v>71</v>
      </c>
      <c r="AY1189" s="202" t="s">
        <v>141</v>
      </c>
    </row>
    <row r="1190" spans="1:65" s="13" customFormat="1">
      <c r="B1190" s="193"/>
      <c r="C1190" s="194"/>
      <c r="D1190" s="195" t="s">
        <v>147</v>
      </c>
      <c r="E1190" s="196" t="s">
        <v>1</v>
      </c>
      <c r="F1190" s="197" t="s">
        <v>1774</v>
      </c>
      <c r="G1190" s="194"/>
      <c r="H1190" s="196" t="s">
        <v>1</v>
      </c>
      <c r="I1190" s="194"/>
      <c r="J1190" s="194"/>
      <c r="K1190" s="194"/>
      <c r="L1190" s="198"/>
      <c r="M1190" s="199"/>
      <c r="N1190" s="200"/>
      <c r="O1190" s="200"/>
      <c r="P1190" s="200"/>
      <c r="Q1190" s="200"/>
      <c r="R1190" s="200"/>
      <c r="S1190" s="200"/>
      <c r="T1190" s="201"/>
      <c r="X1190" s="264"/>
      <c r="Y1190" s="264"/>
      <c r="Z1190" s="264"/>
      <c r="AA1190" s="264"/>
      <c r="AT1190" s="202" t="s">
        <v>147</v>
      </c>
      <c r="AU1190" s="202" t="s">
        <v>81</v>
      </c>
      <c r="AV1190" s="13" t="s">
        <v>79</v>
      </c>
      <c r="AW1190" s="13" t="s">
        <v>26</v>
      </c>
      <c r="AX1190" s="13" t="s">
        <v>71</v>
      </c>
      <c r="AY1190" s="202" t="s">
        <v>141</v>
      </c>
    </row>
    <row r="1191" spans="1:65" s="13" customFormat="1" ht="33.75">
      <c r="B1191" s="193"/>
      <c r="C1191" s="194"/>
      <c r="D1191" s="195" t="s">
        <v>147</v>
      </c>
      <c r="E1191" s="196" t="s">
        <v>1</v>
      </c>
      <c r="F1191" s="197" t="s">
        <v>613</v>
      </c>
      <c r="G1191" s="194"/>
      <c r="H1191" s="196" t="s">
        <v>1</v>
      </c>
      <c r="I1191" s="194"/>
      <c r="J1191" s="194"/>
      <c r="K1191" s="194"/>
      <c r="L1191" s="198"/>
      <c r="M1191" s="199"/>
      <c r="N1191" s="200"/>
      <c r="O1191" s="200"/>
      <c r="P1191" s="200"/>
      <c r="Q1191" s="200"/>
      <c r="R1191" s="200"/>
      <c r="S1191" s="200"/>
      <c r="T1191" s="201"/>
      <c r="X1191" s="264"/>
      <c r="Y1191" s="264"/>
      <c r="Z1191" s="264"/>
      <c r="AA1191" s="264"/>
      <c r="AT1191" s="202" t="s">
        <v>147</v>
      </c>
      <c r="AU1191" s="202" t="s">
        <v>81</v>
      </c>
      <c r="AV1191" s="13" t="s">
        <v>79</v>
      </c>
      <c r="AW1191" s="13" t="s">
        <v>26</v>
      </c>
      <c r="AX1191" s="13" t="s">
        <v>71</v>
      </c>
      <c r="AY1191" s="202" t="s">
        <v>141</v>
      </c>
    </row>
    <row r="1192" spans="1:65" s="13" customFormat="1" ht="33.75">
      <c r="B1192" s="193"/>
      <c r="C1192" s="194"/>
      <c r="D1192" s="195" t="s">
        <v>147</v>
      </c>
      <c r="E1192" s="196" t="s">
        <v>1</v>
      </c>
      <c r="F1192" s="197" t="s">
        <v>614</v>
      </c>
      <c r="G1192" s="194"/>
      <c r="H1192" s="196" t="s">
        <v>1</v>
      </c>
      <c r="I1192" s="194"/>
      <c r="J1192" s="194"/>
      <c r="K1192" s="194"/>
      <c r="L1192" s="198"/>
      <c r="M1192" s="199"/>
      <c r="N1192" s="200"/>
      <c r="O1192" s="200"/>
      <c r="P1192" s="200"/>
      <c r="Q1192" s="200"/>
      <c r="R1192" s="200"/>
      <c r="S1192" s="200"/>
      <c r="T1192" s="201"/>
      <c r="X1192" s="264"/>
      <c r="Y1192" s="264"/>
      <c r="Z1192" s="264"/>
      <c r="AA1192" s="264"/>
      <c r="AC1192" s="264"/>
      <c r="AT1192" s="202" t="s">
        <v>147</v>
      </c>
      <c r="AU1192" s="202" t="s">
        <v>81</v>
      </c>
      <c r="AV1192" s="13" t="s">
        <v>79</v>
      </c>
      <c r="AW1192" s="13" t="s">
        <v>26</v>
      </c>
      <c r="AX1192" s="13" t="s">
        <v>71</v>
      </c>
      <c r="AY1192" s="202" t="s">
        <v>141</v>
      </c>
    </row>
    <row r="1193" spans="1:65" s="13" customFormat="1" ht="22.5">
      <c r="B1193" s="193"/>
      <c r="C1193" s="194"/>
      <c r="D1193" s="195" t="s">
        <v>147</v>
      </c>
      <c r="E1193" s="196" t="s">
        <v>1</v>
      </c>
      <c r="F1193" s="197" t="s">
        <v>615</v>
      </c>
      <c r="G1193" s="194"/>
      <c r="H1193" s="196" t="s">
        <v>1</v>
      </c>
      <c r="I1193" s="194"/>
      <c r="J1193" s="194"/>
      <c r="K1193" s="194"/>
      <c r="L1193" s="198"/>
      <c r="M1193" s="199"/>
      <c r="N1193" s="200"/>
      <c r="O1193" s="200"/>
      <c r="P1193" s="200"/>
      <c r="Q1193" s="200"/>
      <c r="R1193" s="200"/>
      <c r="S1193" s="200"/>
      <c r="T1193" s="201"/>
      <c r="AT1193" s="202" t="s">
        <v>147</v>
      </c>
      <c r="AU1193" s="202" t="s">
        <v>81</v>
      </c>
      <c r="AV1193" s="13" t="s">
        <v>79</v>
      </c>
      <c r="AW1193" s="13" t="s">
        <v>26</v>
      </c>
      <c r="AX1193" s="13" t="s">
        <v>71</v>
      </c>
      <c r="AY1193" s="202" t="s">
        <v>141</v>
      </c>
    </row>
    <row r="1194" spans="1:65" s="14" customFormat="1">
      <c r="B1194" s="203"/>
      <c r="C1194" s="204"/>
      <c r="D1194" s="195" t="s">
        <v>147</v>
      </c>
      <c r="E1194" s="205" t="s">
        <v>1</v>
      </c>
      <c r="F1194" s="206" t="s">
        <v>79</v>
      </c>
      <c r="G1194" s="204"/>
      <c r="H1194" s="207">
        <v>1</v>
      </c>
      <c r="I1194" s="204"/>
      <c r="J1194" s="204"/>
      <c r="K1194" s="204"/>
      <c r="L1194" s="208"/>
      <c r="M1194" s="209"/>
      <c r="N1194" s="210"/>
      <c r="O1194" s="210"/>
      <c r="P1194" s="210"/>
      <c r="Q1194" s="210"/>
      <c r="R1194" s="210"/>
      <c r="S1194" s="210"/>
      <c r="T1194" s="211"/>
      <c r="AT1194" s="212" t="s">
        <v>147</v>
      </c>
      <c r="AU1194" s="212" t="s">
        <v>81</v>
      </c>
      <c r="AV1194" s="14" t="s">
        <v>81</v>
      </c>
      <c r="AW1194" s="14" t="s">
        <v>26</v>
      </c>
      <c r="AX1194" s="14" t="s">
        <v>71</v>
      </c>
      <c r="AY1194" s="212" t="s">
        <v>141</v>
      </c>
    </row>
    <row r="1195" spans="1:65" s="13" customFormat="1">
      <c r="B1195" s="193"/>
      <c r="C1195" s="194"/>
      <c r="D1195" s="195" t="s">
        <v>147</v>
      </c>
      <c r="E1195" s="196" t="s">
        <v>1</v>
      </c>
      <c r="F1195" s="197" t="s">
        <v>617</v>
      </c>
      <c r="G1195" s="194"/>
      <c r="H1195" s="196" t="s">
        <v>1</v>
      </c>
      <c r="I1195" s="194"/>
      <c r="J1195" s="194"/>
      <c r="K1195" s="194"/>
      <c r="L1195" s="198"/>
      <c r="M1195" s="199"/>
      <c r="N1195" s="200"/>
      <c r="O1195" s="200"/>
      <c r="P1195" s="200"/>
      <c r="Q1195" s="200"/>
      <c r="R1195" s="200"/>
      <c r="S1195" s="200"/>
      <c r="T1195" s="201"/>
      <c r="AT1195" s="202" t="s">
        <v>147</v>
      </c>
      <c r="AU1195" s="202" t="s">
        <v>81</v>
      </c>
      <c r="AV1195" s="13" t="s">
        <v>79</v>
      </c>
      <c r="AW1195" s="13" t="s">
        <v>26</v>
      </c>
      <c r="AX1195" s="13" t="s">
        <v>71</v>
      </c>
      <c r="AY1195" s="202" t="s">
        <v>141</v>
      </c>
    </row>
    <row r="1196" spans="1:65" s="14" customFormat="1">
      <c r="B1196" s="203"/>
      <c r="C1196" s="204"/>
      <c r="D1196" s="195" t="s">
        <v>147</v>
      </c>
      <c r="E1196" s="205" t="s">
        <v>1</v>
      </c>
      <c r="F1196" s="206" t="s">
        <v>545</v>
      </c>
      <c r="G1196" s="204"/>
      <c r="H1196" s="207">
        <v>50</v>
      </c>
      <c r="I1196" s="204"/>
      <c r="J1196" s="204"/>
      <c r="K1196" s="204"/>
      <c r="L1196" s="208"/>
      <c r="M1196" s="209"/>
      <c r="N1196" s="210"/>
      <c r="O1196" s="210"/>
      <c r="P1196" s="210"/>
      <c r="Q1196" s="210"/>
      <c r="R1196" s="210"/>
      <c r="S1196" s="210"/>
      <c r="T1196" s="211"/>
      <c r="AT1196" s="212" t="s">
        <v>147</v>
      </c>
      <c r="AU1196" s="212" t="s">
        <v>81</v>
      </c>
      <c r="AV1196" s="14" t="s">
        <v>81</v>
      </c>
      <c r="AW1196" s="14" t="s">
        <v>26</v>
      </c>
      <c r="AX1196" s="14" t="s">
        <v>71</v>
      </c>
      <c r="AY1196" s="212" t="s">
        <v>141</v>
      </c>
    </row>
    <row r="1197" spans="1:65" s="13" customFormat="1">
      <c r="B1197" s="193"/>
      <c r="C1197" s="194"/>
      <c r="D1197" s="195" t="s">
        <v>147</v>
      </c>
      <c r="E1197" s="196" t="s">
        <v>1</v>
      </c>
      <c r="F1197" s="197" t="s">
        <v>619</v>
      </c>
      <c r="G1197" s="194"/>
      <c r="H1197" s="196" t="s">
        <v>1</v>
      </c>
      <c r="I1197" s="194"/>
      <c r="J1197" s="194"/>
      <c r="K1197" s="194"/>
      <c r="L1197" s="198"/>
      <c r="M1197" s="199"/>
      <c r="N1197" s="200"/>
      <c r="O1197" s="200"/>
      <c r="P1197" s="200"/>
      <c r="Q1197" s="200"/>
      <c r="R1197" s="200"/>
      <c r="S1197" s="200"/>
      <c r="T1197" s="201"/>
      <c r="AT1197" s="202" t="s">
        <v>147</v>
      </c>
      <c r="AU1197" s="202" t="s">
        <v>81</v>
      </c>
      <c r="AV1197" s="13" t="s">
        <v>79</v>
      </c>
      <c r="AW1197" s="13" t="s">
        <v>26</v>
      </c>
      <c r="AX1197" s="13" t="s">
        <v>71</v>
      </c>
      <c r="AY1197" s="202" t="s">
        <v>141</v>
      </c>
    </row>
    <row r="1198" spans="1:65" s="14" customFormat="1">
      <c r="B1198" s="203"/>
      <c r="C1198" s="204"/>
      <c r="D1198" s="195" t="s">
        <v>147</v>
      </c>
      <c r="E1198" s="205" t="s">
        <v>1</v>
      </c>
      <c r="F1198" s="206" t="s">
        <v>1183</v>
      </c>
      <c r="G1198" s="204"/>
      <c r="H1198" s="207">
        <v>27.4</v>
      </c>
      <c r="I1198" s="204"/>
      <c r="J1198" s="204"/>
      <c r="K1198" s="204"/>
      <c r="L1198" s="208"/>
      <c r="M1198" s="209"/>
      <c r="N1198" s="210"/>
      <c r="O1198" s="210"/>
      <c r="P1198" s="210"/>
      <c r="Q1198" s="210"/>
      <c r="R1198" s="210"/>
      <c r="S1198" s="210"/>
      <c r="T1198" s="211"/>
      <c r="AT1198" s="212" t="s">
        <v>147</v>
      </c>
      <c r="AU1198" s="212" t="s">
        <v>81</v>
      </c>
      <c r="AV1198" s="14" t="s">
        <v>81</v>
      </c>
      <c r="AW1198" s="14" t="s">
        <v>26</v>
      </c>
      <c r="AX1198" s="14" t="s">
        <v>71</v>
      </c>
      <c r="AY1198" s="212" t="s">
        <v>141</v>
      </c>
    </row>
    <row r="1199" spans="1:65" s="13" customFormat="1">
      <c r="B1199" s="193"/>
      <c r="C1199" s="194"/>
      <c r="D1199" s="195" t="s">
        <v>147</v>
      </c>
      <c r="E1199" s="196" t="s">
        <v>1</v>
      </c>
      <c r="F1199" s="197" t="s">
        <v>621</v>
      </c>
      <c r="G1199" s="194"/>
      <c r="H1199" s="196" t="s">
        <v>1</v>
      </c>
      <c r="I1199" s="194"/>
      <c r="J1199" s="194"/>
      <c r="K1199" s="194"/>
      <c r="L1199" s="198"/>
      <c r="M1199" s="199"/>
      <c r="N1199" s="200"/>
      <c r="O1199" s="200"/>
      <c r="P1199" s="200"/>
      <c r="Q1199" s="200"/>
      <c r="R1199" s="200"/>
      <c r="S1199" s="200"/>
      <c r="T1199" s="201"/>
      <c r="AT1199" s="202" t="s">
        <v>147</v>
      </c>
      <c r="AU1199" s="202" t="s">
        <v>81</v>
      </c>
      <c r="AV1199" s="13" t="s">
        <v>79</v>
      </c>
      <c r="AW1199" s="13" t="s">
        <v>26</v>
      </c>
      <c r="AX1199" s="13" t="s">
        <v>71</v>
      </c>
      <c r="AY1199" s="202" t="s">
        <v>141</v>
      </c>
    </row>
    <row r="1200" spans="1:65" s="14" customFormat="1">
      <c r="B1200" s="203"/>
      <c r="C1200" s="204"/>
      <c r="D1200" s="195" t="s">
        <v>147</v>
      </c>
      <c r="E1200" s="205" t="s">
        <v>1</v>
      </c>
      <c r="F1200" s="206" t="s">
        <v>1184</v>
      </c>
      <c r="G1200" s="204"/>
      <c r="H1200" s="207">
        <v>6.5</v>
      </c>
      <c r="I1200" s="204"/>
      <c r="J1200" s="204"/>
      <c r="K1200" s="204"/>
      <c r="L1200" s="208"/>
      <c r="M1200" s="209"/>
      <c r="N1200" s="210"/>
      <c r="O1200" s="210"/>
      <c r="P1200" s="210"/>
      <c r="Q1200" s="210"/>
      <c r="R1200" s="210"/>
      <c r="S1200" s="210"/>
      <c r="T1200" s="211"/>
      <c r="AT1200" s="212" t="s">
        <v>147</v>
      </c>
      <c r="AU1200" s="212" t="s">
        <v>81</v>
      </c>
      <c r="AV1200" s="14" t="s">
        <v>81</v>
      </c>
      <c r="AW1200" s="14" t="s">
        <v>26</v>
      </c>
      <c r="AX1200" s="14" t="s">
        <v>71</v>
      </c>
      <c r="AY1200" s="212" t="s">
        <v>141</v>
      </c>
    </row>
    <row r="1201" spans="1:65" s="13" customFormat="1">
      <c r="B1201" s="193"/>
      <c r="C1201" s="194"/>
      <c r="D1201" s="195" t="s">
        <v>147</v>
      </c>
      <c r="E1201" s="196" t="s">
        <v>1</v>
      </c>
      <c r="F1201" s="197" t="s">
        <v>623</v>
      </c>
      <c r="G1201" s="194"/>
      <c r="H1201" s="196" t="s">
        <v>1</v>
      </c>
      <c r="I1201" s="194"/>
      <c r="J1201" s="194"/>
      <c r="K1201" s="194"/>
      <c r="L1201" s="198"/>
      <c r="M1201" s="199"/>
      <c r="N1201" s="200"/>
      <c r="O1201" s="200"/>
      <c r="P1201" s="200"/>
      <c r="Q1201" s="200"/>
      <c r="R1201" s="200"/>
      <c r="S1201" s="200"/>
      <c r="T1201" s="201"/>
      <c r="AT1201" s="202" t="s">
        <v>147</v>
      </c>
      <c r="AU1201" s="202" t="s">
        <v>81</v>
      </c>
      <c r="AV1201" s="13" t="s">
        <v>79</v>
      </c>
      <c r="AW1201" s="13" t="s">
        <v>26</v>
      </c>
      <c r="AX1201" s="13" t="s">
        <v>71</v>
      </c>
      <c r="AY1201" s="202" t="s">
        <v>141</v>
      </c>
    </row>
    <row r="1202" spans="1:65" s="14" customFormat="1">
      <c r="B1202" s="203"/>
      <c r="C1202" s="204"/>
      <c r="D1202" s="195" t="s">
        <v>147</v>
      </c>
      <c r="E1202" s="205" t="s">
        <v>1</v>
      </c>
      <c r="F1202" s="206" t="s">
        <v>1185</v>
      </c>
      <c r="G1202" s="204"/>
      <c r="H1202" s="207">
        <v>62.7</v>
      </c>
      <c r="I1202" s="204"/>
      <c r="J1202" s="204"/>
      <c r="K1202" s="204"/>
      <c r="L1202" s="208"/>
      <c r="M1202" s="209"/>
      <c r="N1202" s="210"/>
      <c r="O1202" s="210"/>
      <c r="P1202" s="210"/>
      <c r="Q1202" s="210"/>
      <c r="R1202" s="210"/>
      <c r="S1202" s="210"/>
      <c r="T1202" s="211"/>
      <c r="AT1202" s="212" t="s">
        <v>147</v>
      </c>
      <c r="AU1202" s="212" t="s">
        <v>81</v>
      </c>
      <c r="AV1202" s="14" t="s">
        <v>81</v>
      </c>
      <c r="AW1202" s="14" t="s">
        <v>26</v>
      </c>
      <c r="AX1202" s="14" t="s">
        <v>71</v>
      </c>
      <c r="AY1202" s="212" t="s">
        <v>141</v>
      </c>
    </row>
    <row r="1203" spans="1:65" s="16" customFormat="1">
      <c r="B1203" s="241"/>
      <c r="C1203" s="242"/>
      <c r="D1203" s="195" t="s">
        <v>147</v>
      </c>
      <c r="E1203" s="243" t="s">
        <v>1</v>
      </c>
      <c r="F1203" s="244" t="s">
        <v>629</v>
      </c>
      <c r="G1203" s="242"/>
      <c r="H1203" s="245">
        <v>147.60000000000002</v>
      </c>
      <c r="I1203" s="242"/>
      <c r="J1203" s="242"/>
      <c r="K1203" s="242"/>
      <c r="L1203" s="246"/>
      <c r="M1203" s="247"/>
      <c r="N1203" s="248"/>
      <c r="O1203" s="248"/>
      <c r="P1203" s="248"/>
      <c r="Q1203" s="248"/>
      <c r="R1203" s="248"/>
      <c r="S1203" s="248"/>
      <c r="T1203" s="249"/>
      <c r="AT1203" s="250" t="s">
        <v>147</v>
      </c>
      <c r="AU1203" s="250" t="s">
        <v>81</v>
      </c>
      <c r="AV1203" s="16" t="s">
        <v>153</v>
      </c>
      <c r="AW1203" s="16" t="s">
        <v>26</v>
      </c>
      <c r="AX1203" s="16" t="s">
        <v>71</v>
      </c>
      <c r="AY1203" s="250" t="s">
        <v>141</v>
      </c>
    </row>
    <row r="1204" spans="1:65" s="14" customFormat="1">
      <c r="B1204" s="203"/>
      <c r="C1204" s="204"/>
      <c r="D1204" s="195" t="s">
        <v>147</v>
      </c>
      <c r="E1204" s="205" t="s">
        <v>1</v>
      </c>
      <c r="F1204" s="206" t="s">
        <v>715</v>
      </c>
      <c r="G1204" s="204"/>
      <c r="H1204" s="207">
        <v>-17.861000000000001</v>
      </c>
      <c r="I1204" s="204"/>
      <c r="J1204" s="204"/>
      <c r="K1204" s="204"/>
      <c r="L1204" s="208"/>
      <c r="M1204" s="209"/>
      <c r="N1204" s="210"/>
      <c r="O1204" s="210"/>
      <c r="P1204" s="210"/>
      <c r="Q1204" s="210"/>
      <c r="R1204" s="210"/>
      <c r="S1204" s="210"/>
      <c r="T1204" s="211"/>
      <c r="AT1204" s="212" t="s">
        <v>147</v>
      </c>
      <c r="AU1204" s="212" t="s">
        <v>81</v>
      </c>
      <c r="AV1204" s="14" t="s">
        <v>81</v>
      </c>
      <c r="AW1204" s="14" t="s">
        <v>26</v>
      </c>
      <c r="AX1204" s="14" t="s">
        <v>71</v>
      </c>
      <c r="AY1204" s="212" t="s">
        <v>141</v>
      </c>
    </row>
    <row r="1205" spans="1:65" s="16" customFormat="1">
      <c r="B1205" s="241"/>
      <c r="C1205" s="242"/>
      <c r="D1205" s="195" t="s">
        <v>147</v>
      </c>
      <c r="E1205" s="243" t="s">
        <v>1</v>
      </c>
      <c r="F1205" s="244" t="s">
        <v>629</v>
      </c>
      <c r="G1205" s="242"/>
      <c r="H1205" s="245">
        <v>-17.861000000000001</v>
      </c>
      <c r="I1205" s="242"/>
      <c r="J1205" s="242"/>
      <c r="K1205" s="242"/>
      <c r="L1205" s="246"/>
      <c r="M1205" s="247"/>
      <c r="N1205" s="248"/>
      <c r="O1205" s="248"/>
      <c r="P1205" s="248"/>
      <c r="Q1205" s="248"/>
      <c r="R1205" s="248"/>
      <c r="S1205" s="248"/>
      <c r="T1205" s="249"/>
      <c r="AT1205" s="250" t="s">
        <v>147</v>
      </c>
      <c r="AU1205" s="250" t="s">
        <v>81</v>
      </c>
      <c r="AV1205" s="16" t="s">
        <v>153</v>
      </c>
      <c r="AW1205" s="16" t="s">
        <v>26</v>
      </c>
      <c r="AX1205" s="16" t="s">
        <v>71</v>
      </c>
      <c r="AY1205" s="250" t="s">
        <v>141</v>
      </c>
    </row>
    <row r="1206" spans="1:65" s="13" customFormat="1">
      <c r="B1206" s="193"/>
      <c r="C1206" s="194"/>
      <c r="D1206" s="195" t="s">
        <v>147</v>
      </c>
      <c r="E1206" s="196" t="s">
        <v>1</v>
      </c>
      <c r="F1206" s="197" t="s">
        <v>631</v>
      </c>
      <c r="G1206" s="194"/>
      <c r="H1206" s="196" t="s">
        <v>1</v>
      </c>
      <c r="I1206" s="194"/>
      <c r="J1206" s="194"/>
      <c r="K1206" s="194"/>
      <c r="L1206" s="198"/>
      <c r="M1206" s="199"/>
      <c r="N1206" s="200"/>
      <c r="O1206" s="200"/>
      <c r="P1206" s="200"/>
      <c r="Q1206" s="200"/>
      <c r="R1206" s="200"/>
      <c r="S1206" s="200"/>
      <c r="T1206" s="201"/>
      <c r="AT1206" s="202" t="s">
        <v>147</v>
      </c>
      <c r="AU1206" s="202" t="s">
        <v>81</v>
      </c>
      <c r="AV1206" s="13" t="s">
        <v>79</v>
      </c>
      <c r="AW1206" s="13" t="s">
        <v>26</v>
      </c>
      <c r="AX1206" s="13" t="s">
        <v>71</v>
      </c>
      <c r="AY1206" s="202" t="s">
        <v>141</v>
      </c>
    </row>
    <row r="1207" spans="1:65" s="14" customFormat="1">
      <c r="B1207" s="203"/>
      <c r="C1207" s="204"/>
      <c r="D1207" s="195" t="s">
        <v>147</v>
      </c>
      <c r="E1207" s="205" t="s">
        <v>1</v>
      </c>
      <c r="F1207" s="206" t="s">
        <v>1775</v>
      </c>
      <c r="G1207" s="204"/>
      <c r="H1207" s="207">
        <v>8.6029999999999998</v>
      </c>
      <c r="I1207" s="204"/>
      <c r="J1207" s="204"/>
      <c r="K1207" s="204"/>
      <c r="L1207" s="208"/>
      <c r="M1207" s="209"/>
      <c r="N1207" s="210"/>
      <c r="O1207" s="210"/>
      <c r="P1207" s="210"/>
      <c r="Q1207" s="210"/>
      <c r="R1207" s="210"/>
      <c r="S1207" s="210"/>
      <c r="T1207" s="211"/>
      <c r="AT1207" s="212" t="s">
        <v>147</v>
      </c>
      <c r="AU1207" s="212" t="s">
        <v>81</v>
      </c>
      <c r="AV1207" s="14" t="s">
        <v>81</v>
      </c>
      <c r="AW1207" s="14" t="s">
        <v>26</v>
      </c>
      <c r="AX1207" s="14" t="s">
        <v>71</v>
      </c>
      <c r="AY1207" s="212" t="s">
        <v>141</v>
      </c>
    </row>
    <row r="1208" spans="1:65" s="15" customFormat="1">
      <c r="B1208" s="219"/>
      <c r="C1208" s="220"/>
      <c r="D1208" s="195" t="s">
        <v>147</v>
      </c>
      <c r="E1208" s="221" t="s">
        <v>1</v>
      </c>
      <c r="F1208" s="222" t="s">
        <v>254</v>
      </c>
      <c r="G1208" s="220"/>
      <c r="H1208" s="223">
        <v>138.34200000000004</v>
      </c>
      <c r="I1208" s="220"/>
      <c r="J1208" s="220"/>
      <c r="K1208" s="220"/>
      <c r="L1208" s="224"/>
      <c r="M1208" s="225"/>
      <c r="N1208" s="226"/>
      <c r="O1208" s="226"/>
      <c r="P1208" s="226"/>
      <c r="Q1208" s="226"/>
      <c r="R1208" s="226"/>
      <c r="S1208" s="226"/>
      <c r="T1208" s="227"/>
      <c r="AT1208" s="228" t="s">
        <v>147</v>
      </c>
      <c r="AU1208" s="228" t="s">
        <v>81</v>
      </c>
      <c r="AV1208" s="15" t="s">
        <v>146</v>
      </c>
      <c r="AW1208" s="15" t="s">
        <v>26</v>
      </c>
      <c r="AX1208" s="15" t="s">
        <v>79</v>
      </c>
      <c r="AY1208" s="228" t="s">
        <v>141</v>
      </c>
    </row>
    <row r="1209" spans="1:65" s="2" customFormat="1" ht="21.75" customHeight="1">
      <c r="A1209" s="32"/>
      <c r="B1209" s="33"/>
      <c r="C1209" s="181" t="s">
        <v>1776</v>
      </c>
      <c r="D1209" s="181" t="s">
        <v>142</v>
      </c>
      <c r="E1209" s="182" t="s">
        <v>1777</v>
      </c>
      <c r="F1209" s="183" t="s">
        <v>1778</v>
      </c>
      <c r="G1209" s="184" t="s">
        <v>221</v>
      </c>
      <c r="H1209" s="185">
        <v>2</v>
      </c>
      <c r="I1209" s="257"/>
      <c r="J1209" s="186">
        <f t="shared" ref="J1209:J1216" si="30">ROUND(I1209*H1209,2)</f>
        <v>0</v>
      </c>
      <c r="K1209" s="183" t="s">
        <v>1</v>
      </c>
      <c r="L1209" s="37"/>
      <c r="M1209" s="187" t="s">
        <v>1</v>
      </c>
      <c r="N1209" s="188" t="s">
        <v>36</v>
      </c>
      <c r="O1209" s="189">
        <v>0</v>
      </c>
      <c r="P1209" s="189">
        <f t="shared" ref="P1209:P1216" si="31">O1209*H1209</f>
        <v>0</v>
      </c>
      <c r="Q1209" s="189">
        <v>0</v>
      </c>
      <c r="R1209" s="189">
        <f t="shared" ref="R1209:R1216" si="32">Q1209*H1209</f>
        <v>0</v>
      </c>
      <c r="S1209" s="189">
        <v>0</v>
      </c>
      <c r="T1209" s="190">
        <f t="shared" ref="T1209:T1216" si="33">S1209*H1209</f>
        <v>0</v>
      </c>
      <c r="U1209" s="32"/>
      <c r="V1209" s="32"/>
      <c r="W1209" s="32"/>
      <c r="X1209" s="32"/>
      <c r="Y1209" s="32"/>
      <c r="Z1209" s="32"/>
      <c r="AA1209" s="32"/>
      <c r="AB1209" s="32"/>
      <c r="AC1209" s="32"/>
      <c r="AD1209" s="32"/>
      <c r="AE1209" s="32"/>
      <c r="AR1209" s="191" t="s">
        <v>181</v>
      </c>
      <c r="AT1209" s="191" t="s">
        <v>142</v>
      </c>
      <c r="AU1209" s="191" t="s">
        <v>81</v>
      </c>
      <c r="AY1209" s="18" t="s">
        <v>141</v>
      </c>
      <c r="BE1209" s="192">
        <f t="shared" ref="BE1209:BE1216" si="34">IF(N1209="základní",J1209,0)</f>
        <v>0</v>
      </c>
      <c r="BF1209" s="192">
        <f t="shared" ref="BF1209:BF1216" si="35">IF(N1209="snížená",J1209,0)</f>
        <v>0</v>
      </c>
      <c r="BG1209" s="192">
        <f t="shared" ref="BG1209:BG1216" si="36">IF(N1209="zákl. přenesená",J1209,0)</f>
        <v>0</v>
      </c>
      <c r="BH1209" s="192">
        <f t="shared" ref="BH1209:BH1216" si="37">IF(N1209="sníž. přenesená",J1209,0)</f>
        <v>0</v>
      </c>
      <c r="BI1209" s="192">
        <f t="shared" ref="BI1209:BI1216" si="38">IF(N1209="nulová",J1209,0)</f>
        <v>0</v>
      </c>
      <c r="BJ1209" s="18" t="s">
        <v>79</v>
      </c>
      <c r="BK1209" s="192">
        <f t="shared" ref="BK1209:BK1216" si="39">ROUND(I1209*H1209,2)</f>
        <v>0</v>
      </c>
      <c r="BL1209" s="18" t="s">
        <v>181</v>
      </c>
      <c r="BM1209" s="191" t="s">
        <v>1779</v>
      </c>
    </row>
    <row r="1210" spans="1:65" s="2" customFormat="1" ht="21.75" customHeight="1">
      <c r="A1210" s="32"/>
      <c r="B1210" s="33"/>
      <c r="C1210" s="181" t="s">
        <v>1780</v>
      </c>
      <c r="D1210" s="181" t="s">
        <v>142</v>
      </c>
      <c r="E1210" s="182" t="s">
        <v>1781</v>
      </c>
      <c r="F1210" s="183" t="s">
        <v>1782</v>
      </c>
      <c r="G1210" s="184" t="s">
        <v>221</v>
      </c>
      <c r="H1210" s="185">
        <v>1</v>
      </c>
      <c r="I1210" s="257"/>
      <c r="J1210" s="186">
        <f t="shared" si="30"/>
        <v>0</v>
      </c>
      <c r="K1210" s="183" t="s">
        <v>1</v>
      </c>
      <c r="L1210" s="37"/>
      <c r="M1210" s="187" t="s">
        <v>1</v>
      </c>
      <c r="N1210" s="188" t="s">
        <v>36</v>
      </c>
      <c r="O1210" s="189">
        <v>0</v>
      </c>
      <c r="P1210" s="189">
        <f t="shared" si="31"/>
        <v>0</v>
      </c>
      <c r="Q1210" s="189">
        <v>0</v>
      </c>
      <c r="R1210" s="189">
        <f t="shared" si="32"/>
        <v>0</v>
      </c>
      <c r="S1210" s="189">
        <v>0</v>
      </c>
      <c r="T1210" s="190">
        <f t="shared" si="33"/>
        <v>0</v>
      </c>
      <c r="U1210" s="32"/>
      <c r="V1210" s="32"/>
      <c r="W1210" s="32"/>
      <c r="X1210" s="32"/>
      <c r="Y1210" s="32"/>
      <c r="Z1210" s="32"/>
      <c r="AA1210" s="32"/>
      <c r="AB1210" s="32"/>
      <c r="AC1210" s="32"/>
      <c r="AD1210" s="32"/>
      <c r="AE1210" s="32"/>
      <c r="AR1210" s="191" t="s">
        <v>181</v>
      </c>
      <c r="AT1210" s="191" t="s">
        <v>142</v>
      </c>
      <c r="AU1210" s="191" t="s">
        <v>81</v>
      </c>
      <c r="AY1210" s="18" t="s">
        <v>141</v>
      </c>
      <c r="BE1210" s="192">
        <f t="shared" si="34"/>
        <v>0</v>
      </c>
      <c r="BF1210" s="192">
        <f t="shared" si="35"/>
        <v>0</v>
      </c>
      <c r="BG1210" s="192">
        <f t="shared" si="36"/>
        <v>0</v>
      </c>
      <c r="BH1210" s="192">
        <f t="shared" si="37"/>
        <v>0</v>
      </c>
      <c r="BI1210" s="192">
        <f t="shared" si="38"/>
        <v>0</v>
      </c>
      <c r="BJ1210" s="18" t="s">
        <v>79</v>
      </c>
      <c r="BK1210" s="192">
        <f t="shared" si="39"/>
        <v>0</v>
      </c>
      <c r="BL1210" s="18" t="s">
        <v>181</v>
      </c>
      <c r="BM1210" s="191" t="s">
        <v>1783</v>
      </c>
    </row>
    <row r="1211" spans="1:65" s="2" customFormat="1" ht="21.75" customHeight="1">
      <c r="A1211" s="32"/>
      <c r="B1211" s="33"/>
      <c r="C1211" s="181" t="s">
        <v>1784</v>
      </c>
      <c r="D1211" s="181" t="s">
        <v>142</v>
      </c>
      <c r="E1211" s="182" t="s">
        <v>1785</v>
      </c>
      <c r="F1211" s="183" t="s">
        <v>1786</v>
      </c>
      <c r="G1211" s="184" t="s">
        <v>221</v>
      </c>
      <c r="H1211" s="185">
        <v>1</v>
      </c>
      <c r="I1211" s="257"/>
      <c r="J1211" s="186">
        <f t="shared" si="30"/>
        <v>0</v>
      </c>
      <c r="K1211" s="183" t="s">
        <v>1</v>
      </c>
      <c r="L1211" s="37"/>
      <c r="M1211" s="187" t="s">
        <v>1</v>
      </c>
      <c r="N1211" s="188" t="s">
        <v>36</v>
      </c>
      <c r="O1211" s="189">
        <v>0</v>
      </c>
      <c r="P1211" s="189">
        <f t="shared" si="31"/>
        <v>0</v>
      </c>
      <c r="Q1211" s="189">
        <v>0</v>
      </c>
      <c r="R1211" s="189">
        <f t="shared" si="32"/>
        <v>0</v>
      </c>
      <c r="S1211" s="189">
        <v>0</v>
      </c>
      <c r="T1211" s="190">
        <f t="shared" si="33"/>
        <v>0</v>
      </c>
      <c r="U1211" s="32"/>
      <c r="V1211" s="32"/>
      <c r="W1211" s="32"/>
      <c r="X1211" s="32"/>
      <c r="Y1211" s="32"/>
      <c r="Z1211" s="32"/>
      <c r="AA1211" s="32"/>
      <c r="AB1211" s="32"/>
      <c r="AC1211" s="32"/>
      <c r="AD1211" s="32"/>
      <c r="AE1211" s="32"/>
      <c r="AR1211" s="191" t="s">
        <v>181</v>
      </c>
      <c r="AT1211" s="191" t="s">
        <v>142</v>
      </c>
      <c r="AU1211" s="191" t="s">
        <v>81</v>
      </c>
      <c r="AY1211" s="18" t="s">
        <v>141</v>
      </c>
      <c r="BE1211" s="192">
        <f t="shared" si="34"/>
        <v>0</v>
      </c>
      <c r="BF1211" s="192">
        <f t="shared" si="35"/>
        <v>0</v>
      </c>
      <c r="BG1211" s="192">
        <f t="shared" si="36"/>
        <v>0</v>
      </c>
      <c r="BH1211" s="192">
        <f t="shared" si="37"/>
        <v>0</v>
      </c>
      <c r="BI1211" s="192">
        <f t="shared" si="38"/>
        <v>0</v>
      </c>
      <c r="BJ1211" s="18" t="s">
        <v>79</v>
      </c>
      <c r="BK1211" s="192">
        <f t="shared" si="39"/>
        <v>0</v>
      </c>
      <c r="BL1211" s="18" t="s">
        <v>181</v>
      </c>
      <c r="BM1211" s="191" t="s">
        <v>1787</v>
      </c>
    </row>
    <row r="1212" spans="1:65" s="2" customFormat="1" ht="16.5" customHeight="1">
      <c r="A1212" s="32"/>
      <c r="B1212" s="33"/>
      <c r="C1212" s="181" t="s">
        <v>1788</v>
      </c>
      <c r="D1212" s="181" t="s">
        <v>142</v>
      </c>
      <c r="E1212" s="182" t="s">
        <v>1789</v>
      </c>
      <c r="F1212" s="183" t="s">
        <v>1790</v>
      </c>
      <c r="G1212" s="184" t="s">
        <v>221</v>
      </c>
      <c r="H1212" s="185">
        <v>1</v>
      </c>
      <c r="I1212" s="257"/>
      <c r="J1212" s="186">
        <f t="shared" si="30"/>
        <v>0</v>
      </c>
      <c r="K1212" s="183" t="s">
        <v>1</v>
      </c>
      <c r="L1212" s="37"/>
      <c r="M1212" s="187" t="s">
        <v>1</v>
      </c>
      <c r="N1212" s="188" t="s">
        <v>36</v>
      </c>
      <c r="O1212" s="189">
        <v>0</v>
      </c>
      <c r="P1212" s="189">
        <f t="shared" si="31"/>
        <v>0</v>
      </c>
      <c r="Q1212" s="189">
        <v>0</v>
      </c>
      <c r="R1212" s="189">
        <f t="shared" si="32"/>
        <v>0</v>
      </c>
      <c r="S1212" s="189">
        <v>0</v>
      </c>
      <c r="T1212" s="190">
        <f t="shared" si="33"/>
        <v>0</v>
      </c>
      <c r="U1212" s="32"/>
      <c r="V1212" s="32"/>
      <c r="W1212" s="32"/>
      <c r="X1212" s="32"/>
      <c r="Y1212" s="32"/>
      <c r="Z1212" s="32"/>
      <c r="AA1212" s="32"/>
      <c r="AB1212" s="32"/>
      <c r="AC1212" s="32"/>
      <c r="AD1212" s="32"/>
      <c r="AE1212" s="32"/>
      <c r="AR1212" s="191" t="s">
        <v>181</v>
      </c>
      <c r="AT1212" s="191" t="s">
        <v>142</v>
      </c>
      <c r="AU1212" s="191" t="s">
        <v>81</v>
      </c>
      <c r="AY1212" s="18" t="s">
        <v>141</v>
      </c>
      <c r="BE1212" s="192">
        <f t="shared" si="34"/>
        <v>0</v>
      </c>
      <c r="BF1212" s="192">
        <f t="shared" si="35"/>
        <v>0</v>
      </c>
      <c r="BG1212" s="192">
        <f t="shared" si="36"/>
        <v>0</v>
      </c>
      <c r="BH1212" s="192">
        <f t="shared" si="37"/>
        <v>0</v>
      </c>
      <c r="BI1212" s="192">
        <f t="shared" si="38"/>
        <v>0</v>
      </c>
      <c r="BJ1212" s="18" t="s">
        <v>79</v>
      </c>
      <c r="BK1212" s="192">
        <f t="shared" si="39"/>
        <v>0</v>
      </c>
      <c r="BL1212" s="18" t="s">
        <v>181</v>
      </c>
      <c r="BM1212" s="191" t="s">
        <v>1791</v>
      </c>
    </row>
    <row r="1213" spans="1:65" s="2" customFormat="1" ht="21.75" customHeight="1">
      <c r="A1213" s="32"/>
      <c r="B1213" s="33"/>
      <c r="C1213" s="181" t="s">
        <v>1792</v>
      </c>
      <c r="D1213" s="181" t="s">
        <v>142</v>
      </c>
      <c r="E1213" s="182" t="s">
        <v>1793</v>
      </c>
      <c r="F1213" s="183" t="s">
        <v>1794</v>
      </c>
      <c r="G1213" s="184" t="s">
        <v>221</v>
      </c>
      <c r="H1213" s="185">
        <v>1</v>
      </c>
      <c r="I1213" s="257"/>
      <c r="J1213" s="186">
        <f t="shared" si="30"/>
        <v>0</v>
      </c>
      <c r="K1213" s="183" t="s">
        <v>1</v>
      </c>
      <c r="L1213" s="37"/>
      <c r="M1213" s="187" t="s">
        <v>1</v>
      </c>
      <c r="N1213" s="188" t="s">
        <v>36</v>
      </c>
      <c r="O1213" s="189">
        <v>0</v>
      </c>
      <c r="P1213" s="189">
        <f t="shared" si="31"/>
        <v>0</v>
      </c>
      <c r="Q1213" s="189">
        <v>0</v>
      </c>
      <c r="R1213" s="189">
        <f t="shared" si="32"/>
        <v>0</v>
      </c>
      <c r="S1213" s="189">
        <v>0</v>
      </c>
      <c r="T1213" s="190">
        <f t="shared" si="33"/>
        <v>0</v>
      </c>
      <c r="U1213" s="32"/>
      <c r="V1213" s="32"/>
      <c r="W1213" s="32"/>
      <c r="X1213" s="32"/>
      <c r="Y1213" s="32"/>
      <c r="Z1213" s="32"/>
      <c r="AA1213" s="32"/>
      <c r="AB1213" s="32"/>
      <c r="AC1213" s="32"/>
      <c r="AD1213" s="32"/>
      <c r="AE1213" s="32"/>
      <c r="AR1213" s="191" t="s">
        <v>181</v>
      </c>
      <c r="AT1213" s="191" t="s">
        <v>142</v>
      </c>
      <c r="AU1213" s="191" t="s">
        <v>81</v>
      </c>
      <c r="AY1213" s="18" t="s">
        <v>141</v>
      </c>
      <c r="BE1213" s="192">
        <f t="shared" si="34"/>
        <v>0</v>
      </c>
      <c r="BF1213" s="192">
        <f t="shared" si="35"/>
        <v>0</v>
      </c>
      <c r="BG1213" s="192">
        <f t="shared" si="36"/>
        <v>0</v>
      </c>
      <c r="BH1213" s="192">
        <f t="shared" si="37"/>
        <v>0</v>
      </c>
      <c r="BI1213" s="192">
        <f t="shared" si="38"/>
        <v>0</v>
      </c>
      <c r="BJ1213" s="18" t="s">
        <v>79</v>
      </c>
      <c r="BK1213" s="192">
        <f t="shared" si="39"/>
        <v>0</v>
      </c>
      <c r="BL1213" s="18" t="s">
        <v>181</v>
      </c>
      <c r="BM1213" s="191" t="s">
        <v>1795</v>
      </c>
    </row>
    <row r="1214" spans="1:65" s="2" customFormat="1" ht="21.75" customHeight="1">
      <c r="A1214" s="32"/>
      <c r="B1214" s="33"/>
      <c r="C1214" s="181" t="s">
        <v>1796</v>
      </c>
      <c r="D1214" s="181" t="s">
        <v>142</v>
      </c>
      <c r="E1214" s="182" t="s">
        <v>1797</v>
      </c>
      <c r="F1214" s="183" t="s">
        <v>1798</v>
      </c>
      <c r="G1214" s="184" t="s">
        <v>221</v>
      </c>
      <c r="H1214" s="185">
        <v>1</v>
      </c>
      <c r="I1214" s="257"/>
      <c r="J1214" s="186">
        <f t="shared" si="30"/>
        <v>0</v>
      </c>
      <c r="K1214" s="183" t="s">
        <v>1</v>
      </c>
      <c r="L1214" s="37"/>
      <c r="M1214" s="187" t="s">
        <v>1</v>
      </c>
      <c r="N1214" s="188" t="s">
        <v>36</v>
      </c>
      <c r="O1214" s="189">
        <v>0</v>
      </c>
      <c r="P1214" s="189">
        <f t="shared" si="31"/>
        <v>0</v>
      </c>
      <c r="Q1214" s="189">
        <v>0</v>
      </c>
      <c r="R1214" s="189">
        <f t="shared" si="32"/>
        <v>0</v>
      </c>
      <c r="S1214" s="189">
        <v>0</v>
      </c>
      <c r="T1214" s="190">
        <f t="shared" si="33"/>
        <v>0</v>
      </c>
      <c r="U1214" s="32"/>
      <c r="V1214" s="32"/>
      <c r="W1214" s="32"/>
      <c r="X1214" s="32"/>
      <c r="Y1214" s="32"/>
      <c r="Z1214" s="32"/>
      <c r="AA1214" s="32"/>
      <c r="AB1214" s="32"/>
      <c r="AC1214" s="32"/>
      <c r="AD1214" s="32"/>
      <c r="AE1214" s="32"/>
      <c r="AR1214" s="191" t="s">
        <v>181</v>
      </c>
      <c r="AT1214" s="191" t="s">
        <v>142</v>
      </c>
      <c r="AU1214" s="191" t="s">
        <v>81</v>
      </c>
      <c r="AY1214" s="18" t="s">
        <v>141</v>
      </c>
      <c r="BE1214" s="192">
        <f t="shared" si="34"/>
        <v>0</v>
      </c>
      <c r="BF1214" s="192">
        <f t="shared" si="35"/>
        <v>0</v>
      </c>
      <c r="BG1214" s="192">
        <f t="shared" si="36"/>
        <v>0</v>
      </c>
      <c r="BH1214" s="192">
        <f t="shared" si="37"/>
        <v>0</v>
      </c>
      <c r="BI1214" s="192">
        <f t="shared" si="38"/>
        <v>0</v>
      </c>
      <c r="BJ1214" s="18" t="s">
        <v>79</v>
      </c>
      <c r="BK1214" s="192">
        <f t="shared" si="39"/>
        <v>0</v>
      </c>
      <c r="BL1214" s="18" t="s">
        <v>181</v>
      </c>
      <c r="BM1214" s="191" t="s">
        <v>1799</v>
      </c>
    </row>
    <row r="1215" spans="1:65" s="2" customFormat="1" ht="21.75" customHeight="1">
      <c r="A1215" s="32"/>
      <c r="B1215" s="33"/>
      <c r="C1215" s="181" t="s">
        <v>1800</v>
      </c>
      <c r="D1215" s="181" t="s">
        <v>142</v>
      </c>
      <c r="E1215" s="182" t="s">
        <v>1801</v>
      </c>
      <c r="F1215" s="183" t="s">
        <v>1802</v>
      </c>
      <c r="G1215" s="184" t="s">
        <v>221</v>
      </c>
      <c r="H1215" s="185">
        <v>1</v>
      </c>
      <c r="I1215" s="257"/>
      <c r="J1215" s="186">
        <f t="shared" si="30"/>
        <v>0</v>
      </c>
      <c r="K1215" s="183" t="s">
        <v>1</v>
      </c>
      <c r="L1215" s="37"/>
      <c r="M1215" s="187" t="s">
        <v>1</v>
      </c>
      <c r="N1215" s="188" t="s">
        <v>36</v>
      </c>
      <c r="O1215" s="189">
        <v>0</v>
      </c>
      <c r="P1215" s="189">
        <f t="shared" si="31"/>
        <v>0</v>
      </c>
      <c r="Q1215" s="189">
        <v>0</v>
      </c>
      <c r="R1215" s="189">
        <f t="shared" si="32"/>
        <v>0</v>
      </c>
      <c r="S1215" s="189">
        <v>0</v>
      </c>
      <c r="T1215" s="190">
        <f t="shared" si="33"/>
        <v>0</v>
      </c>
      <c r="U1215" s="32"/>
      <c r="V1215" s="32"/>
      <c r="W1215" s="32"/>
      <c r="X1215" s="32"/>
      <c r="Y1215" s="32"/>
      <c r="Z1215" s="32"/>
      <c r="AA1215" s="32"/>
      <c r="AB1215" s="32"/>
      <c r="AC1215" s="32"/>
      <c r="AD1215" s="32"/>
      <c r="AE1215" s="32"/>
      <c r="AR1215" s="191" t="s">
        <v>181</v>
      </c>
      <c r="AT1215" s="191" t="s">
        <v>142</v>
      </c>
      <c r="AU1215" s="191" t="s">
        <v>81</v>
      </c>
      <c r="AY1215" s="18" t="s">
        <v>141</v>
      </c>
      <c r="BE1215" s="192">
        <f t="shared" si="34"/>
        <v>0</v>
      </c>
      <c r="BF1215" s="192">
        <f t="shared" si="35"/>
        <v>0</v>
      </c>
      <c r="BG1215" s="192">
        <f t="shared" si="36"/>
        <v>0</v>
      </c>
      <c r="BH1215" s="192">
        <f t="shared" si="37"/>
        <v>0</v>
      </c>
      <c r="BI1215" s="192">
        <f t="shared" si="38"/>
        <v>0</v>
      </c>
      <c r="BJ1215" s="18" t="s">
        <v>79</v>
      </c>
      <c r="BK1215" s="192">
        <f t="shared" si="39"/>
        <v>0</v>
      </c>
      <c r="BL1215" s="18" t="s">
        <v>181</v>
      </c>
      <c r="BM1215" s="191" t="s">
        <v>1803</v>
      </c>
    </row>
    <row r="1216" spans="1:65" s="2" customFormat="1" ht="21.75" customHeight="1">
      <c r="A1216" s="32"/>
      <c r="B1216" s="33"/>
      <c r="C1216" s="181" t="s">
        <v>1804</v>
      </c>
      <c r="D1216" s="181" t="s">
        <v>142</v>
      </c>
      <c r="E1216" s="182" t="s">
        <v>1805</v>
      </c>
      <c r="F1216" s="183" t="s">
        <v>1806</v>
      </c>
      <c r="G1216" s="184" t="s">
        <v>221</v>
      </c>
      <c r="H1216" s="185">
        <v>1</v>
      </c>
      <c r="I1216" s="257"/>
      <c r="J1216" s="186">
        <f t="shared" si="30"/>
        <v>0</v>
      </c>
      <c r="K1216" s="183" t="s">
        <v>1</v>
      </c>
      <c r="L1216" s="37"/>
      <c r="M1216" s="187" t="s">
        <v>1</v>
      </c>
      <c r="N1216" s="188" t="s">
        <v>36</v>
      </c>
      <c r="O1216" s="189">
        <v>0</v>
      </c>
      <c r="P1216" s="189">
        <f t="shared" si="31"/>
        <v>0</v>
      </c>
      <c r="Q1216" s="189">
        <v>0</v>
      </c>
      <c r="R1216" s="189">
        <f t="shared" si="32"/>
        <v>0</v>
      </c>
      <c r="S1216" s="189">
        <v>0</v>
      </c>
      <c r="T1216" s="190">
        <f t="shared" si="33"/>
        <v>0</v>
      </c>
      <c r="U1216" s="32"/>
      <c r="V1216" s="267"/>
      <c r="W1216" s="267"/>
      <c r="X1216" s="267"/>
      <c r="Y1216" s="32"/>
      <c r="Z1216" s="32"/>
      <c r="AA1216" s="32"/>
      <c r="AB1216" s="32"/>
      <c r="AC1216" s="32"/>
      <c r="AD1216" s="32"/>
      <c r="AE1216" s="32"/>
      <c r="AR1216" s="191" t="s">
        <v>181</v>
      </c>
      <c r="AT1216" s="191" t="s">
        <v>142</v>
      </c>
      <c r="AU1216" s="191" t="s">
        <v>81</v>
      </c>
      <c r="AY1216" s="18" t="s">
        <v>141</v>
      </c>
      <c r="BE1216" s="192">
        <f t="shared" si="34"/>
        <v>0</v>
      </c>
      <c r="BF1216" s="192">
        <f t="shared" si="35"/>
        <v>0</v>
      </c>
      <c r="BG1216" s="192">
        <f t="shared" si="36"/>
        <v>0</v>
      </c>
      <c r="BH1216" s="192">
        <f t="shared" si="37"/>
        <v>0</v>
      </c>
      <c r="BI1216" s="192">
        <f t="shared" si="38"/>
        <v>0</v>
      </c>
      <c r="BJ1216" s="18" t="s">
        <v>79</v>
      </c>
      <c r="BK1216" s="192">
        <f t="shared" si="39"/>
        <v>0</v>
      </c>
      <c r="BL1216" s="18" t="s">
        <v>181</v>
      </c>
      <c r="BM1216" s="191" t="s">
        <v>1807</v>
      </c>
    </row>
    <row r="1217" spans="1:65" s="13" customFormat="1">
      <c r="B1217" s="193"/>
      <c r="C1217" s="194"/>
      <c r="D1217" s="195" t="s">
        <v>147</v>
      </c>
      <c r="E1217" s="196" t="s">
        <v>1</v>
      </c>
      <c r="F1217" s="197" t="s">
        <v>1808</v>
      </c>
      <c r="G1217" s="194"/>
      <c r="H1217" s="196" t="s">
        <v>1</v>
      </c>
      <c r="I1217" s="194"/>
      <c r="J1217" s="194"/>
      <c r="K1217" s="194"/>
      <c r="L1217" s="198"/>
      <c r="M1217" s="199"/>
      <c r="N1217" s="200"/>
      <c r="O1217" s="200"/>
      <c r="P1217" s="200"/>
      <c r="Q1217" s="200"/>
      <c r="R1217" s="200"/>
      <c r="S1217" s="200"/>
      <c r="T1217" s="201"/>
      <c r="V1217" s="264"/>
      <c r="W1217" s="264"/>
      <c r="X1217" s="264"/>
      <c r="AT1217" s="202" t="s">
        <v>147</v>
      </c>
      <c r="AU1217" s="202" t="s">
        <v>81</v>
      </c>
      <c r="AV1217" s="13" t="s">
        <v>79</v>
      </c>
      <c r="AW1217" s="13" t="s">
        <v>26</v>
      </c>
      <c r="AX1217" s="13" t="s">
        <v>71</v>
      </c>
      <c r="AY1217" s="202" t="s">
        <v>141</v>
      </c>
    </row>
    <row r="1218" spans="1:65" s="13" customFormat="1">
      <c r="B1218" s="193"/>
      <c r="C1218" s="194"/>
      <c r="D1218" s="195" t="s">
        <v>147</v>
      </c>
      <c r="E1218" s="196" t="s">
        <v>1</v>
      </c>
      <c r="F1218" s="197" t="s">
        <v>1809</v>
      </c>
      <c r="G1218" s="194"/>
      <c r="H1218" s="196" t="s">
        <v>1</v>
      </c>
      <c r="I1218" s="194"/>
      <c r="J1218" s="194"/>
      <c r="K1218" s="194"/>
      <c r="L1218" s="198"/>
      <c r="M1218" s="199"/>
      <c r="N1218" s="200"/>
      <c r="O1218" s="200"/>
      <c r="P1218" s="200"/>
      <c r="Q1218" s="200"/>
      <c r="R1218" s="200"/>
      <c r="S1218" s="200"/>
      <c r="T1218" s="201"/>
      <c r="V1218" s="264"/>
      <c r="W1218" s="264"/>
      <c r="X1218" s="264"/>
      <c r="AT1218" s="202" t="s">
        <v>147</v>
      </c>
      <c r="AU1218" s="202" t="s">
        <v>81</v>
      </c>
      <c r="AV1218" s="13" t="s">
        <v>79</v>
      </c>
      <c r="AW1218" s="13" t="s">
        <v>26</v>
      </c>
      <c r="AX1218" s="13" t="s">
        <v>71</v>
      </c>
      <c r="AY1218" s="202" t="s">
        <v>141</v>
      </c>
    </row>
    <row r="1219" spans="1:65" s="14" customFormat="1">
      <c r="B1219" s="203"/>
      <c r="C1219" s="204"/>
      <c r="D1219" s="195" t="s">
        <v>147</v>
      </c>
      <c r="E1219" s="205" t="s">
        <v>1</v>
      </c>
      <c r="F1219" s="206" t="s">
        <v>79</v>
      </c>
      <c r="G1219" s="204"/>
      <c r="H1219" s="207">
        <v>1</v>
      </c>
      <c r="I1219" s="204"/>
      <c r="J1219" s="204"/>
      <c r="K1219" s="204"/>
      <c r="L1219" s="208"/>
      <c r="M1219" s="209"/>
      <c r="N1219" s="210"/>
      <c r="O1219" s="210"/>
      <c r="P1219" s="210"/>
      <c r="Q1219" s="210"/>
      <c r="R1219" s="210"/>
      <c r="S1219" s="210"/>
      <c r="T1219" s="211"/>
      <c r="V1219" s="268"/>
      <c r="W1219" s="268"/>
      <c r="X1219" s="268"/>
      <c r="AT1219" s="212" t="s">
        <v>147</v>
      </c>
      <c r="AU1219" s="212" t="s">
        <v>81</v>
      </c>
      <c r="AV1219" s="14" t="s">
        <v>81</v>
      </c>
      <c r="AW1219" s="14" t="s">
        <v>26</v>
      </c>
      <c r="AX1219" s="14" t="s">
        <v>79</v>
      </c>
      <c r="AY1219" s="212" t="s">
        <v>141</v>
      </c>
    </row>
    <row r="1220" spans="1:65" s="2" customFormat="1" ht="21.75" customHeight="1">
      <c r="A1220" s="32"/>
      <c r="B1220" s="33"/>
      <c r="C1220" s="181" t="s">
        <v>1810</v>
      </c>
      <c r="D1220" s="181" t="s">
        <v>142</v>
      </c>
      <c r="E1220" s="182" t="s">
        <v>1811</v>
      </c>
      <c r="F1220" s="183" t="s">
        <v>1812</v>
      </c>
      <c r="G1220" s="184" t="s">
        <v>221</v>
      </c>
      <c r="H1220" s="185">
        <v>2</v>
      </c>
      <c r="I1220" s="257"/>
      <c r="J1220" s="186">
        <f>ROUND(I1220*H1220,2)</f>
        <v>0</v>
      </c>
      <c r="K1220" s="183" t="s">
        <v>1</v>
      </c>
      <c r="L1220" s="37"/>
      <c r="M1220" s="187" t="s">
        <v>1</v>
      </c>
      <c r="N1220" s="188" t="s">
        <v>36</v>
      </c>
      <c r="O1220" s="189">
        <v>0</v>
      </c>
      <c r="P1220" s="189">
        <f>O1220*H1220</f>
        <v>0</v>
      </c>
      <c r="Q1220" s="189">
        <v>0</v>
      </c>
      <c r="R1220" s="189">
        <f>Q1220*H1220</f>
        <v>0</v>
      </c>
      <c r="S1220" s="189">
        <v>0</v>
      </c>
      <c r="T1220" s="190">
        <f>S1220*H1220</f>
        <v>0</v>
      </c>
      <c r="U1220" s="32"/>
      <c r="V1220" s="267"/>
      <c r="W1220" s="267"/>
      <c r="X1220" s="267"/>
      <c r="Y1220" s="32"/>
      <c r="Z1220" s="32"/>
      <c r="AA1220" s="32"/>
      <c r="AB1220" s="32"/>
      <c r="AC1220" s="32"/>
      <c r="AD1220" s="32"/>
      <c r="AE1220" s="32"/>
      <c r="AR1220" s="191" t="s">
        <v>181</v>
      </c>
      <c r="AT1220" s="191" t="s">
        <v>142</v>
      </c>
      <c r="AU1220" s="191" t="s">
        <v>81</v>
      </c>
      <c r="AY1220" s="18" t="s">
        <v>141</v>
      </c>
      <c r="BE1220" s="192">
        <f>IF(N1220="základní",J1220,0)</f>
        <v>0</v>
      </c>
      <c r="BF1220" s="192">
        <f>IF(N1220="snížená",J1220,0)</f>
        <v>0</v>
      </c>
      <c r="BG1220" s="192">
        <f>IF(N1220="zákl. přenesená",J1220,0)</f>
        <v>0</v>
      </c>
      <c r="BH1220" s="192">
        <f>IF(N1220="sníž. přenesená",J1220,0)</f>
        <v>0</v>
      </c>
      <c r="BI1220" s="192">
        <f>IF(N1220="nulová",J1220,0)</f>
        <v>0</v>
      </c>
      <c r="BJ1220" s="18" t="s">
        <v>79</v>
      </c>
      <c r="BK1220" s="192">
        <f>ROUND(I1220*H1220,2)</f>
        <v>0</v>
      </c>
      <c r="BL1220" s="18" t="s">
        <v>181</v>
      </c>
      <c r="BM1220" s="191" t="s">
        <v>1813</v>
      </c>
    </row>
    <row r="1221" spans="1:65" s="13" customFormat="1">
      <c r="B1221" s="193"/>
      <c r="C1221" s="194"/>
      <c r="D1221" s="195" t="s">
        <v>147</v>
      </c>
      <c r="E1221" s="196" t="s">
        <v>1</v>
      </c>
      <c r="F1221" s="197" t="s">
        <v>1808</v>
      </c>
      <c r="G1221" s="194"/>
      <c r="H1221" s="196" t="s">
        <v>1</v>
      </c>
      <c r="I1221" s="194"/>
      <c r="J1221" s="194"/>
      <c r="K1221" s="194"/>
      <c r="L1221" s="198"/>
      <c r="M1221" s="199"/>
      <c r="N1221" s="200"/>
      <c r="O1221" s="200"/>
      <c r="P1221" s="200"/>
      <c r="Q1221" s="200"/>
      <c r="R1221" s="200"/>
      <c r="S1221" s="200"/>
      <c r="T1221" s="201"/>
      <c r="V1221" s="264"/>
      <c r="W1221" s="264"/>
      <c r="X1221" s="264"/>
      <c r="AT1221" s="202" t="s">
        <v>147</v>
      </c>
      <c r="AU1221" s="202" t="s">
        <v>81</v>
      </c>
      <c r="AV1221" s="13" t="s">
        <v>79</v>
      </c>
      <c r="AW1221" s="13" t="s">
        <v>26</v>
      </c>
      <c r="AX1221" s="13" t="s">
        <v>71</v>
      </c>
      <c r="AY1221" s="202" t="s">
        <v>141</v>
      </c>
    </row>
    <row r="1222" spans="1:65" s="13" customFormat="1">
      <c r="B1222" s="193"/>
      <c r="C1222" s="194"/>
      <c r="D1222" s="195" t="s">
        <v>147</v>
      </c>
      <c r="E1222" s="196" t="s">
        <v>1</v>
      </c>
      <c r="F1222" s="197" t="s">
        <v>1809</v>
      </c>
      <c r="G1222" s="194"/>
      <c r="H1222" s="196" t="s">
        <v>1</v>
      </c>
      <c r="I1222" s="194"/>
      <c r="J1222" s="194"/>
      <c r="K1222" s="194"/>
      <c r="L1222" s="198"/>
      <c r="M1222" s="199"/>
      <c r="N1222" s="200"/>
      <c r="O1222" s="200"/>
      <c r="P1222" s="200"/>
      <c r="Q1222" s="200"/>
      <c r="R1222" s="200"/>
      <c r="S1222" s="200"/>
      <c r="T1222" s="201"/>
      <c r="V1222" s="264"/>
      <c r="W1222" s="264"/>
      <c r="X1222" s="264"/>
      <c r="AT1222" s="202" t="s">
        <v>147</v>
      </c>
      <c r="AU1222" s="202" t="s">
        <v>81</v>
      </c>
      <c r="AV1222" s="13" t="s">
        <v>79</v>
      </c>
      <c r="AW1222" s="13" t="s">
        <v>26</v>
      </c>
      <c r="AX1222" s="13" t="s">
        <v>71</v>
      </c>
      <c r="AY1222" s="202" t="s">
        <v>141</v>
      </c>
    </row>
    <row r="1223" spans="1:65" s="14" customFormat="1">
      <c r="B1223" s="203"/>
      <c r="C1223" s="204"/>
      <c r="D1223" s="195" t="s">
        <v>147</v>
      </c>
      <c r="E1223" s="205" t="s">
        <v>1</v>
      </c>
      <c r="F1223" s="206" t="s">
        <v>81</v>
      </c>
      <c r="G1223" s="204"/>
      <c r="H1223" s="207">
        <v>2</v>
      </c>
      <c r="I1223" s="204"/>
      <c r="J1223" s="204"/>
      <c r="K1223" s="204"/>
      <c r="L1223" s="208"/>
      <c r="M1223" s="209"/>
      <c r="N1223" s="210"/>
      <c r="O1223" s="210"/>
      <c r="P1223" s="210"/>
      <c r="Q1223" s="210"/>
      <c r="R1223" s="210"/>
      <c r="S1223" s="210"/>
      <c r="T1223" s="211"/>
      <c r="V1223" s="268"/>
      <c r="W1223" s="268"/>
      <c r="X1223" s="268"/>
      <c r="AT1223" s="212" t="s">
        <v>147</v>
      </c>
      <c r="AU1223" s="212" t="s">
        <v>81</v>
      </c>
      <c r="AV1223" s="14" t="s">
        <v>81</v>
      </c>
      <c r="AW1223" s="14" t="s">
        <v>26</v>
      </c>
      <c r="AX1223" s="14" t="s">
        <v>79</v>
      </c>
      <c r="AY1223" s="212" t="s">
        <v>141</v>
      </c>
    </row>
    <row r="1224" spans="1:65" s="2" customFormat="1" ht="21.75" customHeight="1">
      <c r="A1224" s="32"/>
      <c r="B1224" s="33"/>
      <c r="C1224" s="181" t="s">
        <v>1814</v>
      </c>
      <c r="D1224" s="181" t="s">
        <v>142</v>
      </c>
      <c r="E1224" s="182" t="s">
        <v>1815</v>
      </c>
      <c r="F1224" s="183" t="s">
        <v>1816</v>
      </c>
      <c r="G1224" s="184" t="s">
        <v>221</v>
      </c>
      <c r="H1224" s="185">
        <v>3</v>
      </c>
      <c r="I1224" s="257"/>
      <c r="J1224" s="186">
        <f>ROUND(I1224*H1224,2)</f>
        <v>0</v>
      </c>
      <c r="K1224" s="183" t="s">
        <v>1</v>
      </c>
      <c r="L1224" s="37"/>
      <c r="M1224" s="187" t="s">
        <v>1</v>
      </c>
      <c r="N1224" s="188" t="s">
        <v>36</v>
      </c>
      <c r="O1224" s="189">
        <v>0</v>
      </c>
      <c r="P1224" s="189">
        <f>O1224*H1224</f>
        <v>0</v>
      </c>
      <c r="Q1224" s="189">
        <v>0</v>
      </c>
      <c r="R1224" s="189">
        <f>Q1224*H1224</f>
        <v>0</v>
      </c>
      <c r="S1224" s="189">
        <v>0</v>
      </c>
      <c r="T1224" s="190">
        <f>S1224*H1224</f>
        <v>0</v>
      </c>
      <c r="U1224" s="32"/>
      <c r="V1224" s="267"/>
      <c r="W1224" s="267"/>
      <c r="X1224" s="267"/>
      <c r="Y1224" s="32"/>
      <c r="Z1224" s="32"/>
      <c r="AA1224" s="32"/>
      <c r="AB1224" s="32"/>
      <c r="AC1224" s="32"/>
      <c r="AD1224" s="32"/>
      <c r="AE1224" s="32"/>
      <c r="AR1224" s="191" t="s">
        <v>181</v>
      </c>
      <c r="AT1224" s="191" t="s">
        <v>142</v>
      </c>
      <c r="AU1224" s="191" t="s">
        <v>81</v>
      </c>
      <c r="AY1224" s="18" t="s">
        <v>141</v>
      </c>
      <c r="BE1224" s="192">
        <f>IF(N1224="základní",J1224,0)</f>
        <v>0</v>
      </c>
      <c r="BF1224" s="192">
        <f>IF(N1224="snížená",J1224,0)</f>
        <v>0</v>
      </c>
      <c r="BG1224" s="192">
        <f>IF(N1224="zákl. přenesená",J1224,0)</f>
        <v>0</v>
      </c>
      <c r="BH1224" s="192">
        <f>IF(N1224="sníž. přenesená",J1224,0)</f>
        <v>0</v>
      </c>
      <c r="BI1224" s="192">
        <f>IF(N1224="nulová",J1224,0)</f>
        <v>0</v>
      </c>
      <c r="BJ1224" s="18" t="s">
        <v>79</v>
      </c>
      <c r="BK1224" s="192">
        <f>ROUND(I1224*H1224,2)</f>
        <v>0</v>
      </c>
      <c r="BL1224" s="18" t="s">
        <v>181</v>
      </c>
      <c r="BM1224" s="191" t="s">
        <v>1817</v>
      </c>
    </row>
    <row r="1225" spans="1:65" s="13" customFormat="1">
      <c r="B1225" s="193"/>
      <c r="C1225" s="194"/>
      <c r="D1225" s="195" t="s">
        <v>147</v>
      </c>
      <c r="E1225" s="196" t="s">
        <v>1</v>
      </c>
      <c r="F1225" s="197" t="s">
        <v>1808</v>
      </c>
      <c r="G1225" s="194"/>
      <c r="H1225" s="196" t="s">
        <v>1</v>
      </c>
      <c r="I1225" s="194"/>
      <c r="J1225" s="194"/>
      <c r="K1225" s="194"/>
      <c r="L1225" s="198"/>
      <c r="M1225" s="199"/>
      <c r="N1225" s="200"/>
      <c r="O1225" s="200"/>
      <c r="P1225" s="200"/>
      <c r="Q1225" s="200"/>
      <c r="R1225" s="200"/>
      <c r="S1225" s="200"/>
      <c r="T1225" s="201"/>
      <c r="V1225" s="264"/>
      <c r="W1225" s="264"/>
      <c r="X1225" s="264"/>
      <c r="AT1225" s="202" t="s">
        <v>147</v>
      </c>
      <c r="AU1225" s="202" t="s">
        <v>81</v>
      </c>
      <c r="AV1225" s="13" t="s">
        <v>79</v>
      </c>
      <c r="AW1225" s="13" t="s">
        <v>26</v>
      </c>
      <c r="AX1225" s="13" t="s">
        <v>71</v>
      </c>
      <c r="AY1225" s="202" t="s">
        <v>141</v>
      </c>
    </row>
    <row r="1226" spans="1:65" s="13" customFormat="1">
      <c r="B1226" s="193"/>
      <c r="C1226" s="194"/>
      <c r="D1226" s="195" t="s">
        <v>147</v>
      </c>
      <c r="E1226" s="196" t="s">
        <v>1</v>
      </c>
      <c r="F1226" s="197" t="s">
        <v>1809</v>
      </c>
      <c r="G1226" s="194"/>
      <c r="H1226" s="196" t="s">
        <v>1</v>
      </c>
      <c r="I1226" s="194"/>
      <c r="J1226" s="194"/>
      <c r="K1226" s="194"/>
      <c r="L1226" s="198"/>
      <c r="M1226" s="199"/>
      <c r="N1226" s="200"/>
      <c r="O1226" s="200"/>
      <c r="P1226" s="200"/>
      <c r="Q1226" s="200"/>
      <c r="R1226" s="200"/>
      <c r="S1226" s="200"/>
      <c r="T1226" s="201"/>
      <c r="V1226" s="264"/>
      <c r="W1226" s="264"/>
      <c r="X1226" s="264"/>
      <c r="AT1226" s="202" t="s">
        <v>147</v>
      </c>
      <c r="AU1226" s="202" t="s">
        <v>81</v>
      </c>
      <c r="AV1226" s="13" t="s">
        <v>79</v>
      </c>
      <c r="AW1226" s="13" t="s">
        <v>26</v>
      </c>
      <c r="AX1226" s="13" t="s">
        <v>71</v>
      </c>
      <c r="AY1226" s="202" t="s">
        <v>141</v>
      </c>
    </row>
    <row r="1227" spans="1:65" s="14" customFormat="1">
      <c r="B1227" s="203"/>
      <c r="C1227" s="204"/>
      <c r="D1227" s="195" t="s">
        <v>147</v>
      </c>
      <c r="E1227" s="205" t="s">
        <v>1</v>
      </c>
      <c r="F1227" s="206" t="s">
        <v>153</v>
      </c>
      <c r="G1227" s="204"/>
      <c r="H1227" s="207">
        <v>3</v>
      </c>
      <c r="I1227" s="204"/>
      <c r="J1227" s="204"/>
      <c r="K1227" s="204"/>
      <c r="L1227" s="208"/>
      <c r="M1227" s="209"/>
      <c r="N1227" s="210"/>
      <c r="O1227" s="210"/>
      <c r="P1227" s="210"/>
      <c r="Q1227" s="210"/>
      <c r="R1227" s="210"/>
      <c r="S1227" s="210"/>
      <c r="T1227" s="211"/>
      <c r="V1227" s="268"/>
      <c r="W1227" s="268"/>
      <c r="X1227" s="268"/>
      <c r="AT1227" s="212" t="s">
        <v>147</v>
      </c>
      <c r="AU1227" s="212" t="s">
        <v>81</v>
      </c>
      <c r="AV1227" s="14" t="s">
        <v>81</v>
      </c>
      <c r="AW1227" s="14" t="s">
        <v>26</v>
      </c>
      <c r="AX1227" s="14" t="s">
        <v>79</v>
      </c>
      <c r="AY1227" s="212" t="s">
        <v>141</v>
      </c>
    </row>
    <row r="1228" spans="1:65" s="2" customFormat="1" ht="16.5" customHeight="1">
      <c r="A1228" s="32"/>
      <c r="B1228" s="33"/>
      <c r="C1228" s="181" t="s">
        <v>1818</v>
      </c>
      <c r="D1228" s="181" t="s">
        <v>142</v>
      </c>
      <c r="E1228" s="182" t="s">
        <v>1819</v>
      </c>
      <c r="F1228" s="183" t="s">
        <v>1820</v>
      </c>
      <c r="G1228" s="184" t="s">
        <v>221</v>
      </c>
      <c r="H1228" s="185">
        <v>2</v>
      </c>
      <c r="I1228" s="257"/>
      <c r="J1228" s="186">
        <f>ROUND(I1228*H1228,2)</f>
        <v>0</v>
      </c>
      <c r="K1228" s="183" t="s">
        <v>1</v>
      </c>
      <c r="L1228" s="37"/>
      <c r="M1228" s="187" t="s">
        <v>1</v>
      </c>
      <c r="N1228" s="188" t="s">
        <v>36</v>
      </c>
      <c r="O1228" s="189">
        <v>0</v>
      </c>
      <c r="P1228" s="189">
        <f>O1228*H1228</f>
        <v>0</v>
      </c>
      <c r="Q1228" s="189">
        <v>0</v>
      </c>
      <c r="R1228" s="189">
        <f>Q1228*H1228</f>
        <v>0</v>
      </c>
      <c r="S1228" s="189">
        <v>0</v>
      </c>
      <c r="T1228" s="190">
        <f>S1228*H1228</f>
        <v>0</v>
      </c>
      <c r="U1228" s="32"/>
      <c r="V1228" s="267"/>
      <c r="W1228" s="267"/>
      <c r="X1228" s="267"/>
      <c r="Y1228" s="32"/>
      <c r="Z1228" s="32"/>
      <c r="AA1228" s="32"/>
      <c r="AB1228" s="32"/>
      <c r="AC1228" s="32"/>
      <c r="AD1228" s="32"/>
      <c r="AE1228" s="32"/>
      <c r="AR1228" s="191" t="s">
        <v>181</v>
      </c>
      <c r="AT1228" s="191" t="s">
        <v>142</v>
      </c>
      <c r="AU1228" s="191" t="s">
        <v>81</v>
      </c>
      <c r="AY1228" s="18" t="s">
        <v>141</v>
      </c>
      <c r="BE1228" s="192">
        <f>IF(N1228="základní",J1228,0)</f>
        <v>0</v>
      </c>
      <c r="BF1228" s="192">
        <f>IF(N1228="snížená",J1228,0)</f>
        <v>0</v>
      </c>
      <c r="BG1228" s="192">
        <f>IF(N1228="zákl. přenesená",J1228,0)</f>
        <v>0</v>
      </c>
      <c r="BH1228" s="192">
        <f>IF(N1228="sníž. přenesená",J1228,0)</f>
        <v>0</v>
      </c>
      <c r="BI1228" s="192">
        <f>IF(N1228="nulová",J1228,0)</f>
        <v>0</v>
      </c>
      <c r="BJ1228" s="18" t="s">
        <v>79</v>
      </c>
      <c r="BK1228" s="192">
        <f>ROUND(I1228*H1228,2)</f>
        <v>0</v>
      </c>
      <c r="BL1228" s="18" t="s">
        <v>181</v>
      </c>
      <c r="BM1228" s="191" t="s">
        <v>1821</v>
      </c>
    </row>
    <row r="1229" spans="1:65" s="13" customFormat="1">
      <c r="B1229" s="193"/>
      <c r="C1229" s="194"/>
      <c r="D1229" s="195" t="s">
        <v>147</v>
      </c>
      <c r="E1229" s="196" t="s">
        <v>1</v>
      </c>
      <c r="F1229" s="197" t="s">
        <v>1809</v>
      </c>
      <c r="G1229" s="194"/>
      <c r="H1229" s="196" t="s">
        <v>1</v>
      </c>
      <c r="I1229" s="194"/>
      <c r="J1229" s="194"/>
      <c r="K1229" s="194"/>
      <c r="L1229" s="198"/>
      <c r="M1229" s="199"/>
      <c r="N1229" s="200"/>
      <c r="O1229" s="200"/>
      <c r="P1229" s="200"/>
      <c r="Q1229" s="200"/>
      <c r="R1229" s="200"/>
      <c r="S1229" s="200"/>
      <c r="T1229" s="201"/>
      <c r="V1229" s="264"/>
      <c r="W1229" s="264"/>
      <c r="X1229" s="264"/>
      <c r="AT1229" s="202" t="s">
        <v>147</v>
      </c>
      <c r="AU1229" s="202" t="s">
        <v>81</v>
      </c>
      <c r="AV1229" s="13" t="s">
        <v>79</v>
      </c>
      <c r="AW1229" s="13" t="s">
        <v>26</v>
      </c>
      <c r="AX1229" s="13" t="s">
        <v>71</v>
      </c>
      <c r="AY1229" s="202" t="s">
        <v>141</v>
      </c>
    </row>
    <row r="1230" spans="1:65" s="14" customFormat="1">
      <c r="B1230" s="203"/>
      <c r="C1230" s="204"/>
      <c r="D1230" s="195" t="s">
        <v>147</v>
      </c>
      <c r="E1230" s="205" t="s">
        <v>1</v>
      </c>
      <c r="F1230" s="206" t="s">
        <v>81</v>
      </c>
      <c r="G1230" s="204"/>
      <c r="H1230" s="207">
        <v>2</v>
      </c>
      <c r="I1230" s="204"/>
      <c r="J1230" s="204"/>
      <c r="K1230" s="204"/>
      <c r="L1230" s="208"/>
      <c r="M1230" s="209"/>
      <c r="N1230" s="210"/>
      <c r="O1230" s="210"/>
      <c r="P1230" s="210"/>
      <c r="Q1230" s="210"/>
      <c r="R1230" s="210"/>
      <c r="S1230" s="210"/>
      <c r="T1230" s="211"/>
      <c r="V1230" s="268"/>
      <c r="W1230" s="268"/>
      <c r="X1230" s="268"/>
      <c r="AT1230" s="212" t="s">
        <v>147</v>
      </c>
      <c r="AU1230" s="212" t="s">
        <v>81</v>
      </c>
      <c r="AV1230" s="14" t="s">
        <v>81</v>
      </c>
      <c r="AW1230" s="14" t="s">
        <v>26</v>
      </c>
      <c r="AX1230" s="14" t="s">
        <v>79</v>
      </c>
      <c r="AY1230" s="212" t="s">
        <v>141</v>
      </c>
    </row>
    <row r="1231" spans="1:65" s="2" customFormat="1" ht="21.75" customHeight="1">
      <c r="A1231" s="32"/>
      <c r="B1231" s="33"/>
      <c r="C1231" s="181" t="s">
        <v>1822</v>
      </c>
      <c r="D1231" s="181" t="s">
        <v>142</v>
      </c>
      <c r="E1231" s="182" t="s">
        <v>1823</v>
      </c>
      <c r="F1231" s="183" t="s">
        <v>1824</v>
      </c>
      <c r="G1231" s="184" t="s">
        <v>221</v>
      </c>
      <c r="H1231" s="185">
        <v>1</v>
      </c>
      <c r="I1231" s="257"/>
      <c r="J1231" s="186">
        <f>ROUND(I1231*H1231,2)</f>
        <v>0</v>
      </c>
      <c r="K1231" s="183" t="s">
        <v>1</v>
      </c>
      <c r="L1231" s="37"/>
      <c r="M1231" s="187" t="s">
        <v>1</v>
      </c>
      <c r="N1231" s="188" t="s">
        <v>36</v>
      </c>
      <c r="O1231" s="189">
        <v>0</v>
      </c>
      <c r="P1231" s="189">
        <f>O1231*H1231</f>
        <v>0</v>
      </c>
      <c r="Q1231" s="189">
        <v>0</v>
      </c>
      <c r="R1231" s="189">
        <f>Q1231*H1231</f>
        <v>0</v>
      </c>
      <c r="S1231" s="189">
        <v>0</v>
      </c>
      <c r="T1231" s="190">
        <f>S1231*H1231</f>
        <v>0</v>
      </c>
      <c r="U1231" s="32"/>
      <c r="V1231" s="267"/>
      <c r="W1231" s="267"/>
      <c r="X1231" s="267"/>
      <c r="Y1231" s="32"/>
      <c r="Z1231" s="32"/>
      <c r="AA1231" s="32"/>
      <c r="AB1231" s="32"/>
      <c r="AC1231" s="32"/>
      <c r="AD1231" s="32"/>
      <c r="AE1231" s="32"/>
      <c r="AR1231" s="191" t="s">
        <v>181</v>
      </c>
      <c r="AT1231" s="191" t="s">
        <v>142</v>
      </c>
      <c r="AU1231" s="191" t="s">
        <v>81</v>
      </c>
      <c r="AY1231" s="18" t="s">
        <v>141</v>
      </c>
      <c r="BE1231" s="192">
        <f>IF(N1231="základní",J1231,0)</f>
        <v>0</v>
      </c>
      <c r="BF1231" s="192">
        <f>IF(N1231="snížená",J1231,0)</f>
        <v>0</v>
      </c>
      <c r="BG1231" s="192">
        <f>IF(N1231="zákl. přenesená",J1231,0)</f>
        <v>0</v>
      </c>
      <c r="BH1231" s="192">
        <f>IF(N1231="sníž. přenesená",J1231,0)</f>
        <v>0</v>
      </c>
      <c r="BI1231" s="192">
        <f>IF(N1231="nulová",J1231,0)</f>
        <v>0</v>
      </c>
      <c r="BJ1231" s="18" t="s">
        <v>79</v>
      </c>
      <c r="BK1231" s="192">
        <f>ROUND(I1231*H1231,2)</f>
        <v>0</v>
      </c>
      <c r="BL1231" s="18" t="s">
        <v>181</v>
      </c>
      <c r="BM1231" s="191" t="s">
        <v>1825</v>
      </c>
    </row>
    <row r="1232" spans="1:65" s="13" customFormat="1">
      <c r="B1232" s="193"/>
      <c r="C1232" s="194"/>
      <c r="D1232" s="195" t="s">
        <v>147</v>
      </c>
      <c r="E1232" s="196" t="s">
        <v>1</v>
      </c>
      <c r="F1232" s="197" t="s">
        <v>1809</v>
      </c>
      <c r="G1232" s="194"/>
      <c r="H1232" s="196" t="s">
        <v>1</v>
      </c>
      <c r="I1232" s="194"/>
      <c r="J1232" s="194"/>
      <c r="K1232" s="194"/>
      <c r="L1232" s="198"/>
      <c r="M1232" s="199"/>
      <c r="N1232" s="200"/>
      <c r="O1232" s="200"/>
      <c r="P1232" s="200"/>
      <c r="Q1232" s="200"/>
      <c r="R1232" s="200"/>
      <c r="S1232" s="200"/>
      <c r="T1232" s="201"/>
      <c r="V1232" s="264"/>
      <c r="W1232" s="264"/>
      <c r="X1232" s="264"/>
      <c r="AT1232" s="202" t="s">
        <v>147</v>
      </c>
      <c r="AU1232" s="202" t="s">
        <v>81</v>
      </c>
      <c r="AV1232" s="13" t="s">
        <v>79</v>
      </c>
      <c r="AW1232" s="13" t="s">
        <v>26</v>
      </c>
      <c r="AX1232" s="13" t="s">
        <v>71</v>
      </c>
      <c r="AY1232" s="202" t="s">
        <v>141</v>
      </c>
    </row>
    <row r="1233" spans="1:65" s="14" customFormat="1">
      <c r="B1233" s="203"/>
      <c r="C1233" s="204"/>
      <c r="D1233" s="195" t="s">
        <v>147</v>
      </c>
      <c r="E1233" s="205" t="s">
        <v>1</v>
      </c>
      <c r="F1233" s="206" t="s">
        <v>79</v>
      </c>
      <c r="G1233" s="204"/>
      <c r="H1233" s="207">
        <v>1</v>
      </c>
      <c r="I1233" s="204"/>
      <c r="J1233" s="204"/>
      <c r="K1233" s="204"/>
      <c r="L1233" s="208"/>
      <c r="M1233" s="209"/>
      <c r="N1233" s="210"/>
      <c r="O1233" s="210"/>
      <c r="P1233" s="210"/>
      <c r="Q1233" s="210"/>
      <c r="R1233" s="210"/>
      <c r="S1233" s="210"/>
      <c r="T1233" s="211"/>
      <c r="V1233" s="268"/>
      <c r="W1233" s="268"/>
      <c r="X1233" s="268"/>
      <c r="AT1233" s="212" t="s">
        <v>147</v>
      </c>
      <c r="AU1233" s="212" t="s">
        <v>81</v>
      </c>
      <c r="AV1233" s="14" t="s">
        <v>81</v>
      </c>
      <c r="AW1233" s="14" t="s">
        <v>26</v>
      </c>
      <c r="AX1233" s="14" t="s">
        <v>79</v>
      </c>
      <c r="AY1233" s="212" t="s">
        <v>141</v>
      </c>
    </row>
    <row r="1234" spans="1:65" s="2" customFormat="1" ht="16.5" customHeight="1">
      <c r="A1234" s="32"/>
      <c r="B1234" s="33"/>
      <c r="C1234" s="181" t="s">
        <v>1826</v>
      </c>
      <c r="D1234" s="181" t="s">
        <v>142</v>
      </c>
      <c r="E1234" s="182" t="s">
        <v>1827</v>
      </c>
      <c r="F1234" s="183" t="s">
        <v>1828</v>
      </c>
      <c r="G1234" s="184" t="s">
        <v>249</v>
      </c>
      <c r="H1234" s="185">
        <v>29.9</v>
      </c>
      <c r="I1234" s="257"/>
      <c r="J1234" s="186">
        <f>ROUND(I1234*H1234,2)</f>
        <v>0</v>
      </c>
      <c r="K1234" s="183" t="s">
        <v>1</v>
      </c>
      <c r="L1234" s="37"/>
      <c r="M1234" s="187" t="s">
        <v>1</v>
      </c>
      <c r="N1234" s="188" t="s">
        <v>36</v>
      </c>
      <c r="O1234" s="189">
        <v>0</v>
      </c>
      <c r="P1234" s="189">
        <f>O1234*H1234</f>
        <v>0</v>
      </c>
      <c r="Q1234" s="189">
        <v>0</v>
      </c>
      <c r="R1234" s="189">
        <f>Q1234*H1234</f>
        <v>0</v>
      </c>
      <c r="S1234" s="189">
        <v>0</v>
      </c>
      <c r="T1234" s="190">
        <f>S1234*H1234</f>
        <v>0</v>
      </c>
      <c r="U1234" s="32"/>
      <c r="V1234" s="267"/>
      <c r="W1234" s="267"/>
      <c r="X1234" s="267"/>
      <c r="Y1234" s="32"/>
      <c r="Z1234" s="32"/>
      <c r="AA1234" s="32"/>
      <c r="AB1234" s="32"/>
      <c r="AC1234" s="32"/>
      <c r="AD1234" s="32"/>
      <c r="AE1234" s="32"/>
      <c r="AR1234" s="191" t="s">
        <v>181</v>
      </c>
      <c r="AT1234" s="191" t="s">
        <v>142</v>
      </c>
      <c r="AU1234" s="191" t="s">
        <v>81</v>
      </c>
      <c r="AY1234" s="18" t="s">
        <v>141</v>
      </c>
      <c r="BE1234" s="192">
        <f>IF(N1234="základní",J1234,0)</f>
        <v>0</v>
      </c>
      <c r="BF1234" s="192">
        <f>IF(N1234="snížená",J1234,0)</f>
        <v>0</v>
      </c>
      <c r="BG1234" s="192">
        <f>IF(N1234="zákl. přenesená",J1234,0)</f>
        <v>0</v>
      </c>
      <c r="BH1234" s="192">
        <f>IF(N1234="sníž. přenesená",J1234,0)</f>
        <v>0</v>
      </c>
      <c r="BI1234" s="192">
        <f>IF(N1234="nulová",J1234,0)</f>
        <v>0</v>
      </c>
      <c r="BJ1234" s="18" t="s">
        <v>79</v>
      </c>
      <c r="BK1234" s="192">
        <f>ROUND(I1234*H1234,2)</f>
        <v>0</v>
      </c>
      <c r="BL1234" s="18" t="s">
        <v>181</v>
      </c>
      <c r="BM1234" s="191" t="s">
        <v>1829</v>
      </c>
    </row>
    <row r="1235" spans="1:65" s="13" customFormat="1">
      <c r="B1235" s="193"/>
      <c r="C1235" s="194"/>
      <c r="D1235" s="195" t="s">
        <v>147</v>
      </c>
      <c r="E1235" s="196" t="s">
        <v>1</v>
      </c>
      <c r="F1235" s="197" t="s">
        <v>1830</v>
      </c>
      <c r="G1235" s="194"/>
      <c r="H1235" s="196" t="s">
        <v>1</v>
      </c>
      <c r="I1235" s="194"/>
      <c r="J1235" s="194"/>
      <c r="K1235" s="194"/>
      <c r="L1235" s="198"/>
      <c r="M1235" s="199"/>
      <c r="N1235" s="200"/>
      <c r="O1235" s="200"/>
      <c r="P1235" s="200"/>
      <c r="Q1235" s="200"/>
      <c r="R1235" s="200"/>
      <c r="S1235" s="200"/>
      <c r="T1235" s="201"/>
      <c r="V1235" s="264"/>
      <c r="W1235" s="264"/>
      <c r="X1235" s="264"/>
      <c r="AT1235" s="202" t="s">
        <v>147</v>
      </c>
      <c r="AU1235" s="202" t="s">
        <v>81</v>
      </c>
      <c r="AV1235" s="13" t="s">
        <v>79</v>
      </c>
      <c r="AW1235" s="13" t="s">
        <v>26</v>
      </c>
      <c r="AX1235" s="13" t="s">
        <v>71</v>
      </c>
      <c r="AY1235" s="202" t="s">
        <v>141</v>
      </c>
    </row>
    <row r="1236" spans="1:65" s="13" customFormat="1">
      <c r="B1236" s="193"/>
      <c r="C1236" s="194"/>
      <c r="D1236" s="195" t="s">
        <v>147</v>
      </c>
      <c r="E1236" s="196" t="s">
        <v>1</v>
      </c>
      <c r="F1236" s="197" t="s">
        <v>1831</v>
      </c>
      <c r="G1236" s="194"/>
      <c r="H1236" s="196" t="s">
        <v>1</v>
      </c>
      <c r="I1236" s="194"/>
      <c r="J1236" s="194"/>
      <c r="K1236" s="194"/>
      <c r="L1236" s="198"/>
      <c r="M1236" s="199"/>
      <c r="N1236" s="200"/>
      <c r="O1236" s="200"/>
      <c r="P1236" s="200"/>
      <c r="Q1236" s="200"/>
      <c r="R1236" s="200"/>
      <c r="S1236" s="200"/>
      <c r="T1236" s="201"/>
      <c r="V1236" s="264"/>
      <c r="W1236" s="264"/>
      <c r="X1236" s="264"/>
      <c r="AT1236" s="202" t="s">
        <v>147</v>
      </c>
      <c r="AU1236" s="202" t="s">
        <v>81</v>
      </c>
      <c r="AV1236" s="13" t="s">
        <v>79</v>
      </c>
      <c r="AW1236" s="13" t="s">
        <v>26</v>
      </c>
      <c r="AX1236" s="13" t="s">
        <v>71</v>
      </c>
      <c r="AY1236" s="202" t="s">
        <v>141</v>
      </c>
    </row>
    <row r="1237" spans="1:65" s="14" customFormat="1">
      <c r="B1237" s="203"/>
      <c r="C1237" s="204"/>
      <c r="D1237" s="195" t="s">
        <v>147</v>
      </c>
      <c r="E1237" s="205" t="s">
        <v>1</v>
      </c>
      <c r="F1237" s="206" t="s">
        <v>1832</v>
      </c>
      <c r="G1237" s="204"/>
      <c r="H1237" s="207">
        <v>4.3</v>
      </c>
      <c r="I1237" s="204"/>
      <c r="J1237" s="204"/>
      <c r="K1237" s="204"/>
      <c r="L1237" s="208"/>
      <c r="M1237" s="209"/>
      <c r="N1237" s="210"/>
      <c r="O1237" s="210"/>
      <c r="P1237" s="210"/>
      <c r="Q1237" s="210"/>
      <c r="R1237" s="210"/>
      <c r="S1237" s="210"/>
      <c r="T1237" s="211"/>
      <c r="V1237" s="268"/>
      <c r="W1237" s="268"/>
      <c r="X1237" s="268"/>
      <c r="AT1237" s="212" t="s">
        <v>147</v>
      </c>
      <c r="AU1237" s="212" t="s">
        <v>81</v>
      </c>
      <c r="AV1237" s="14" t="s">
        <v>81</v>
      </c>
      <c r="AW1237" s="14" t="s">
        <v>26</v>
      </c>
      <c r="AX1237" s="14" t="s">
        <v>71</v>
      </c>
      <c r="AY1237" s="212" t="s">
        <v>141</v>
      </c>
    </row>
    <row r="1238" spans="1:65" s="13" customFormat="1">
      <c r="B1238" s="193"/>
      <c r="C1238" s="194"/>
      <c r="D1238" s="195" t="s">
        <v>147</v>
      </c>
      <c r="E1238" s="196" t="s">
        <v>1</v>
      </c>
      <c r="F1238" s="197" t="s">
        <v>1833</v>
      </c>
      <c r="G1238" s="194"/>
      <c r="H1238" s="196" t="s">
        <v>1</v>
      </c>
      <c r="I1238" s="194"/>
      <c r="J1238" s="194"/>
      <c r="K1238" s="194"/>
      <c r="L1238" s="198"/>
      <c r="M1238" s="199"/>
      <c r="N1238" s="200"/>
      <c r="O1238" s="200"/>
      <c r="P1238" s="200"/>
      <c r="Q1238" s="200"/>
      <c r="R1238" s="200"/>
      <c r="S1238" s="200"/>
      <c r="T1238" s="201"/>
      <c r="V1238" s="264"/>
      <c r="W1238" s="264"/>
      <c r="X1238" s="264"/>
      <c r="AT1238" s="202" t="s">
        <v>147</v>
      </c>
      <c r="AU1238" s="202" t="s">
        <v>81</v>
      </c>
      <c r="AV1238" s="13" t="s">
        <v>79</v>
      </c>
      <c r="AW1238" s="13" t="s">
        <v>26</v>
      </c>
      <c r="AX1238" s="13" t="s">
        <v>71</v>
      </c>
      <c r="AY1238" s="202" t="s">
        <v>141</v>
      </c>
    </row>
    <row r="1239" spans="1:65" s="14" customFormat="1">
      <c r="B1239" s="203"/>
      <c r="C1239" s="204"/>
      <c r="D1239" s="195" t="s">
        <v>147</v>
      </c>
      <c r="E1239" s="205" t="s">
        <v>1</v>
      </c>
      <c r="F1239" s="206" t="s">
        <v>1834</v>
      </c>
      <c r="G1239" s="204"/>
      <c r="H1239" s="207">
        <v>13.4</v>
      </c>
      <c r="I1239" s="204"/>
      <c r="J1239" s="204"/>
      <c r="K1239" s="204"/>
      <c r="L1239" s="208"/>
      <c r="M1239" s="209"/>
      <c r="N1239" s="210"/>
      <c r="O1239" s="210"/>
      <c r="P1239" s="210"/>
      <c r="Q1239" s="210"/>
      <c r="R1239" s="210"/>
      <c r="S1239" s="210"/>
      <c r="T1239" s="211"/>
      <c r="V1239" s="268"/>
      <c r="W1239" s="268"/>
      <c r="X1239" s="268"/>
      <c r="AT1239" s="212" t="s">
        <v>147</v>
      </c>
      <c r="AU1239" s="212" t="s">
        <v>81</v>
      </c>
      <c r="AV1239" s="14" t="s">
        <v>81</v>
      </c>
      <c r="AW1239" s="14" t="s">
        <v>26</v>
      </c>
      <c r="AX1239" s="14" t="s">
        <v>71</v>
      </c>
      <c r="AY1239" s="212" t="s">
        <v>141</v>
      </c>
    </row>
    <row r="1240" spans="1:65" s="13" customFormat="1">
      <c r="B1240" s="193"/>
      <c r="C1240" s="194"/>
      <c r="D1240" s="195" t="s">
        <v>147</v>
      </c>
      <c r="E1240" s="196" t="s">
        <v>1</v>
      </c>
      <c r="F1240" s="197" t="s">
        <v>1835</v>
      </c>
      <c r="G1240" s="194"/>
      <c r="H1240" s="196" t="s">
        <v>1</v>
      </c>
      <c r="I1240" s="194"/>
      <c r="J1240" s="194"/>
      <c r="K1240" s="194"/>
      <c r="L1240" s="198"/>
      <c r="M1240" s="199"/>
      <c r="N1240" s="200"/>
      <c r="O1240" s="200"/>
      <c r="P1240" s="200"/>
      <c r="Q1240" s="200"/>
      <c r="R1240" s="200"/>
      <c r="S1240" s="200"/>
      <c r="T1240" s="201"/>
      <c r="V1240" s="264"/>
      <c r="W1240" s="264"/>
      <c r="X1240" s="264"/>
      <c r="AT1240" s="202" t="s">
        <v>147</v>
      </c>
      <c r="AU1240" s="202" t="s">
        <v>81</v>
      </c>
      <c r="AV1240" s="13" t="s">
        <v>79</v>
      </c>
      <c r="AW1240" s="13" t="s">
        <v>26</v>
      </c>
      <c r="AX1240" s="13" t="s">
        <v>71</v>
      </c>
      <c r="AY1240" s="202" t="s">
        <v>141</v>
      </c>
    </row>
    <row r="1241" spans="1:65" s="14" customFormat="1">
      <c r="B1241" s="203"/>
      <c r="C1241" s="204"/>
      <c r="D1241" s="195" t="s">
        <v>147</v>
      </c>
      <c r="E1241" s="205" t="s">
        <v>1</v>
      </c>
      <c r="F1241" s="206" t="s">
        <v>1836</v>
      </c>
      <c r="G1241" s="204"/>
      <c r="H1241" s="207">
        <v>3.9</v>
      </c>
      <c r="I1241" s="204"/>
      <c r="J1241" s="204"/>
      <c r="K1241" s="204"/>
      <c r="L1241" s="208"/>
      <c r="M1241" s="209"/>
      <c r="N1241" s="210"/>
      <c r="O1241" s="210"/>
      <c r="P1241" s="210"/>
      <c r="Q1241" s="210"/>
      <c r="R1241" s="210"/>
      <c r="S1241" s="210"/>
      <c r="T1241" s="211"/>
      <c r="V1241" s="268"/>
      <c r="W1241" s="268"/>
      <c r="X1241" s="268"/>
      <c r="AT1241" s="212" t="s">
        <v>147</v>
      </c>
      <c r="AU1241" s="212" t="s">
        <v>81</v>
      </c>
      <c r="AV1241" s="14" t="s">
        <v>81</v>
      </c>
      <c r="AW1241" s="14" t="s">
        <v>26</v>
      </c>
      <c r="AX1241" s="14" t="s">
        <v>71</v>
      </c>
      <c r="AY1241" s="212" t="s">
        <v>141</v>
      </c>
    </row>
    <row r="1242" spans="1:65" s="13" customFormat="1">
      <c r="B1242" s="193"/>
      <c r="C1242" s="194"/>
      <c r="D1242" s="195" t="s">
        <v>147</v>
      </c>
      <c r="E1242" s="196" t="s">
        <v>1</v>
      </c>
      <c r="F1242" s="197" t="s">
        <v>1837</v>
      </c>
      <c r="G1242" s="194"/>
      <c r="H1242" s="196" t="s">
        <v>1</v>
      </c>
      <c r="I1242" s="194"/>
      <c r="J1242" s="194"/>
      <c r="K1242" s="194"/>
      <c r="L1242" s="198"/>
      <c r="M1242" s="199"/>
      <c r="N1242" s="200"/>
      <c r="O1242" s="200"/>
      <c r="P1242" s="200"/>
      <c r="Q1242" s="200"/>
      <c r="R1242" s="200"/>
      <c r="S1242" s="200"/>
      <c r="T1242" s="201"/>
      <c r="V1242" s="264"/>
      <c r="W1242" s="264"/>
      <c r="X1242" s="264"/>
      <c r="AT1242" s="202" t="s">
        <v>147</v>
      </c>
      <c r="AU1242" s="202" t="s">
        <v>81</v>
      </c>
      <c r="AV1242" s="13" t="s">
        <v>79</v>
      </c>
      <c r="AW1242" s="13" t="s">
        <v>26</v>
      </c>
      <c r="AX1242" s="13" t="s">
        <v>71</v>
      </c>
      <c r="AY1242" s="202" t="s">
        <v>141</v>
      </c>
    </row>
    <row r="1243" spans="1:65" s="14" customFormat="1">
      <c r="B1243" s="203"/>
      <c r="C1243" s="204"/>
      <c r="D1243" s="195" t="s">
        <v>147</v>
      </c>
      <c r="E1243" s="205" t="s">
        <v>1</v>
      </c>
      <c r="F1243" s="206" t="s">
        <v>1838</v>
      </c>
      <c r="G1243" s="204"/>
      <c r="H1243" s="207">
        <v>8.3000000000000007</v>
      </c>
      <c r="I1243" s="204"/>
      <c r="J1243" s="204"/>
      <c r="K1243" s="204"/>
      <c r="L1243" s="208"/>
      <c r="M1243" s="209"/>
      <c r="N1243" s="210"/>
      <c r="O1243" s="210"/>
      <c r="P1243" s="210"/>
      <c r="Q1243" s="210"/>
      <c r="R1243" s="210"/>
      <c r="S1243" s="210"/>
      <c r="T1243" s="211"/>
      <c r="V1243" s="268"/>
      <c r="W1243" s="268"/>
      <c r="X1243" s="268"/>
      <c r="AT1243" s="212" t="s">
        <v>147</v>
      </c>
      <c r="AU1243" s="212" t="s">
        <v>81</v>
      </c>
      <c r="AV1243" s="14" t="s">
        <v>81</v>
      </c>
      <c r="AW1243" s="14" t="s">
        <v>26</v>
      </c>
      <c r="AX1243" s="14" t="s">
        <v>71</v>
      </c>
      <c r="AY1243" s="212" t="s">
        <v>141</v>
      </c>
    </row>
    <row r="1244" spans="1:65" s="15" customFormat="1">
      <c r="B1244" s="219"/>
      <c r="C1244" s="220"/>
      <c r="D1244" s="195" t="s">
        <v>147</v>
      </c>
      <c r="E1244" s="221" t="s">
        <v>1</v>
      </c>
      <c r="F1244" s="222" t="s">
        <v>254</v>
      </c>
      <c r="G1244" s="220"/>
      <c r="H1244" s="223">
        <v>29.9</v>
      </c>
      <c r="I1244" s="220"/>
      <c r="J1244" s="220"/>
      <c r="K1244" s="220"/>
      <c r="L1244" s="224"/>
      <c r="M1244" s="225"/>
      <c r="N1244" s="226"/>
      <c r="O1244" s="226"/>
      <c r="P1244" s="226"/>
      <c r="Q1244" s="226"/>
      <c r="R1244" s="226"/>
      <c r="S1244" s="226"/>
      <c r="T1244" s="227"/>
      <c r="V1244" s="269"/>
      <c r="W1244" s="269"/>
      <c r="X1244" s="269"/>
      <c r="AT1244" s="228" t="s">
        <v>147</v>
      </c>
      <c r="AU1244" s="228" t="s">
        <v>81</v>
      </c>
      <c r="AV1244" s="15" t="s">
        <v>146</v>
      </c>
      <c r="AW1244" s="15" t="s">
        <v>26</v>
      </c>
      <c r="AX1244" s="15" t="s">
        <v>79</v>
      </c>
      <c r="AY1244" s="228" t="s">
        <v>141</v>
      </c>
    </row>
    <row r="1245" spans="1:65" s="2" customFormat="1" ht="16.5" customHeight="1">
      <c r="A1245" s="32"/>
      <c r="B1245" s="33"/>
      <c r="C1245" s="181" t="s">
        <v>1839</v>
      </c>
      <c r="D1245" s="181" t="s">
        <v>142</v>
      </c>
      <c r="E1245" s="182" t="s">
        <v>1840</v>
      </c>
      <c r="F1245" s="183" t="s">
        <v>1841</v>
      </c>
      <c r="G1245" s="184" t="s">
        <v>221</v>
      </c>
      <c r="H1245" s="185">
        <v>2</v>
      </c>
      <c r="I1245" s="257"/>
      <c r="J1245" s="186">
        <f>ROUND(I1245*H1245,2)</f>
        <v>0</v>
      </c>
      <c r="K1245" s="183" t="s">
        <v>1</v>
      </c>
      <c r="L1245" s="37"/>
      <c r="M1245" s="187" t="s">
        <v>1</v>
      </c>
      <c r="N1245" s="188" t="s">
        <v>36</v>
      </c>
      <c r="O1245" s="189">
        <v>0</v>
      </c>
      <c r="P1245" s="189">
        <f>O1245*H1245</f>
        <v>0</v>
      </c>
      <c r="Q1245" s="189">
        <v>0</v>
      </c>
      <c r="R1245" s="189">
        <f>Q1245*H1245</f>
        <v>0</v>
      </c>
      <c r="S1245" s="189">
        <v>0</v>
      </c>
      <c r="T1245" s="190">
        <f>S1245*H1245</f>
        <v>0</v>
      </c>
      <c r="U1245" s="32"/>
      <c r="V1245" s="267"/>
      <c r="W1245" s="267"/>
      <c r="X1245" s="267"/>
      <c r="Y1245" s="32"/>
      <c r="Z1245" s="32"/>
      <c r="AA1245" s="32"/>
      <c r="AB1245" s="32"/>
      <c r="AC1245" s="32"/>
      <c r="AD1245" s="32"/>
      <c r="AE1245" s="32"/>
      <c r="AR1245" s="191" t="s">
        <v>181</v>
      </c>
      <c r="AT1245" s="191" t="s">
        <v>142</v>
      </c>
      <c r="AU1245" s="191" t="s">
        <v>81</v>
      </c>
      <c r="AY1245" s="18" t="s">
        <v>141</v>
      </c>
      <c r="BE1245" s="192">
        <f>IF(N1245="základní",J1245,0)</f>
        <v>0</v>
      </c>
      <c r="BF1245" s="192">
        <f>IF(N1245="snížená",J1245,0)</f>
        <v>0</v>
      </c>
      <c r="BG1245" s="192">
        <f>IF(N1245="zákl. přenesená",J1245,0)</f>
        <v>0</v>
      </c>
      <c r="BH1245" s="192">
        <f>IF(N1245="sníž. přenesená",J1245,0)</f>
        <v>0</v>
      </c>
      <c r="BI1245" s="192">
        <f>IF(N1245="nulová",J1245,0)</f>
        <v>0</v>
      </c>
      <c r="BJ1245" s="18" t="s">
        <v>79</v>
      </c>
      <c r="BK1245" s="192">
        <f>ROUND(I1245*H1245,2)</f>
        <v>0</v>
      </c>
      <c r="BL1245" s="18" t="s">
        <v>181</v>
      </c>
      <c r="BM1245" s="191" t="s">
        <v>1842</v>
      </c>
    </row>
    <row r="1246" spans="1:65" s="2" customFormat="1" ht="21.75" customHeight="1">
      <c r="A1246" s="32"/>
      <c r="B1246" s="33"/>
      <c r="C1246" s="181" t="s">
        <v>1843</v>
      </c>
      <c r="D1246" s="181" t="s">
        <v>142</v>
      </c>
      <c r="E1246" s="266" t="s">
        <v>3313</v>
      </c>
      <c r="F1246" s="183" t="s">
        <v>1844</v>
      </c>
      <c r="G1246" s="184" t="s">
        <v>1845</v>
      </c>
      <c r="H1246" s="185">
        <v>28577</v>
      </c>
      <c r="I1246" s="257"/>
      <c r="J1246" s="186">
        <f>ROUND(I1246*H1246,2)</f>
        <v>0</v>
      </c>
      <c r="K1246" s="183" t="s">
        <v>239</v>
      </c>
      <c r="L1246" s="37"/>
      <c r="M1246" s="187" t="s">
        <v>1</v>
      </c>
      <c r="N1246" s="188" t="s">
        <v>36</v>
      </c>
      <c r="O1246" s="189">
        <v>4.4999999999999998E-2</v>
      </c>
      <c r="P1246" s="189">
        <f>O1246*H1246</f>
        <v>1285.9649999999999</v>
      </c>
      <c r="Q1246" s="189">
        <v>5.0000000000000002E-5</v>
      </c>
      <c r="R1246" s="189">
        <f>Q1246*H1246</f>
        <v>1.4288500000000002</v>
      </c>
      <c r="S1246" s="189">
        <v>0</v>
      </c>
      <c r="T1246" s="190">
        <f>S1246*H1246</f>
        <v>0</v>
      </c>
      <c r="U1246" s="32"/>
      <c r="V1246" s="270"/>
      <c r="W1246" s="271"/>
      <c r="X1246" s="271"/>
      <c r="Y1246" s="256"/>
      <c r="Z1246" s="67"/>
      <c r="AA1246" s="32"/>
      <c r="AB1246" s="32"/>
      <c r="AC1246" s="32"/>
      <c r="AD1246" s="32"/>
      <c r="AE1246" s="32"/>
      <c r="AR1246" s="191" t="s">
        <v>146</v>
      </c>
      <c r="AT1246" s="191" t="s">
        <v>142</v>
      </c>
      <c r="AU1246" s="191" t="s">
        <v>81</v>
      </c>
      <c r="AY1246" s="18" t="s">
        <v>141</v>
      </c>
      <c r="BE1246" s="192">
        <f>IF(N1246="základní",J1246,0)</f>
        <v>0</v>
      </c>
      <c r="BF1246" s="192">
        <f>IF(N1246="snížená",J1246,0)</f>
        <v>0</v>
      </c>
      <c r="BG1246" s="192">
        <f>IF(N1246="zákl. přenesená",J1246,0)</f>
        <v>0</v>
      </c>
      <c r="BH1246" s="192">
        <f>IF(N1246="sníž. přenesená",J1246,0)</f>
        <v>0</v>
      </c>
      <c r="BI1246" s="192">
        <f>IF(N1246="nulová",J1246,0)</f>
        <v>0</v>
      </c>
      <c r="BJ1246" s="18" t="s">
        <v>79</v>
      </c>
      <c r="BK1246" s="192">
        <f>ROUND(I1246*H1246,2)</f>
        <v>0</v>
      </c>
      <c r="BL1246" s="18" t="s">
        <v>146</v>
      </c>
      <c r="BM1246" s="191" t="s">
        <v>1846</v>
      </c>
    </row>
    <row r="1247" spans="1:65" s="13" customFormat="1" ht="22.5">
      <c r="B1247" s="193"/>
      <c r="C1247" s="194"/>
      <c r="D1247" s="195" t="s">
        <v>147</v>
      </c>
      <c r="E1247" s="196" t="s">
        <v>1</v>
      </c>
      <c r="F1247" s="197" t="s">
        <v>1847</v>
      </c>
      <c r="G1247" s="194"/>
      <c r="H1247" s="196" t="s">
        <v>1</v>
      </c>
      <c r="I1247" s="194"/>
      <c r="J1247" s="194"/>
      <c r="K1247" s="194"/>
      <c r="L1247" s="198"/>
      <c r="M1247" s="199"/>
      <c r="N1247" s="200"/>
      <c r="O1247" s="200"/>
      <c r="P1247" s="200"/>
      <c r="Q1247" s="200"/>
      <c r="R1247" s="200"/>
      <c r="S1247" s="200"/>
      <c r="T1247" s="201"/>
      <c r="V1247" s="264"/>
      <c r="W1247" s="264"/>
      <c r="X1247" s="264"/>
      <c r="AT1247" s="202" t="s">
        <v>147</v>
      </c>
      <c r="AU1247" s="202" t="s">
        <v>81</v>
      </c>
      <c r="AV1247" s="13" t="s">
        <v>79</v>
      </c>
      <c r="AW1247" s="13" t="s">
        <v>26</v>
      </c>
      <c r="AX1247" s="13" t="s">
        <v>71</v>
      </c>
      <c r="AY1247" s="202" t="s">
        <v>141</v>
      </c>
    </row>
    <row r="1248" spans="1:65" s="13" customFormat="1">
      <c r="B1248" s="193"/>
      <c r="C1248" s="194"/>
      <c r="D1248" s="195" t="s">
        <v>147</v>
      </c>
      <c r="E1248" s="196" t="s">
        <v>1</v>
      </c>
      <c r="F1248" s="197" t="s">
        <v>1848</v>
      </c>
      <c r="G1248" s="194"/>
      <c r="H1248" s="196" t="s">
        <v>1</v>
      </c>
      <c r="I1248" s="194"/>
      <c r="J1248" s="194"/>
      <c r="K1248" s="194"/>
      <c r="L1248" s="198"/>
      <c r="M1248" s="199"/>
      <c r="N1248" s="200"/>
      <c r="O1248" s="200"/>
      <c r="P1248" s="200"/>
      <c r="Q1248" s="200"/>
      <c r="R1248" s="200"/>
      <c r="S1248" s="200"/>
      <c r="T1248" s="201"/>
      <c r="V1248" s="264"/>
      <c r="W1248" s="264"/>
      <c r="X1248" s="264"/>
      <c r="AT1248" s="202" t="s">
        <v>147</v>
      </c>
      <c r="AU1248" s="202" t="s">
        <v>81</v>
      </c>
      <c r="AV1248" s="13" t="s">
        <v>79</v>
      </c>
      <c r="AW1248" s="13" t="s">
        <v>26</v>
      </c>
      <c r="AX1248" s="13" t="s">
        <v>71</v>
      </c>
      <c r="AY1248" s="202" t="s">
        <v>141</v>
      </c>
    </row>
    <row r="1249" spans="1:65" s="14" customFormat="1">
      <c r="B1249" s="203"/>
      <c r="C1249" s="204"/>
      <c r="D1249" s="195" t="s">
        <v>147</v>
      </c>
      <c r="E1249" s="205" t="s">
        <v>1</v>
      </c>
      <c r="F1249" s="206" t="s">
        <v>1849</v>
      </c>
      <c r="G1249" s="204"/>
      <c r="H1249" s="207">
        <v>28577</v>
      </c>
      <c r="I1249" s="204"/>
      <c r="J1249" s="204"/>
      <c r="K1249" s="204"/>
      <c r="L1249" s="208"/>
      <c r="M1249" s="209"/>
      <c r="N1249" s="210"/>
      <c r="O1249" s="210"/>
      <c r="P1249" s="210"/>
      <c r="Q1249" s="210"/>
      <c r="R1249" s="210"/>
      <c r="S1249" s="210"/>
      <c r="T1249" s="211"/>
      <c r="AT1249" s="212" t="s">
        <v>147</v>
      </c>
      <c r="AU1249" s="212" t="s">
        <v>81</v>
      </c>
      <c r="AV1249" s="14" t="s">
        <v>81</v>
      </c>
      <c r="AW1249" s="14" t="s">
        <v>26</v>
      </c>
      <c r="AX1249" s="14" t="s">
        <v>79</v>
      </c>
      <c r="AY1249" s="212" t="s">
        <v>141</v>
      </c>
    </row>
    <row r="1250" spans="1:65" s="2" customFormat="1" ht="16.5" customHeight="1">
      <c r="A1250" s="32"/>
      <c r="B1250" s="33"/>
      <c r="C1250" s="229" t="s">
        <v>1850</v>
      </c>
      <c r="D1250" s="229" t="s">
        <v>272</v>
      </c>
      <c r="E1250" s="230" t="s">
        <v>455</v>
      </c>
      <c r="F1250" s="231" t="s">
        <v>456</v>
      </c>
      <c r="G1250" s="232" t="s">
        <v>338</v>
      </c>
      <c r="H1250" s="233">
        <v>28.577000000000002</v>
      </c>
      <c r="I1250" s="262"/>
      <c r="J1250" s="234">
        <f>ROUND(I1250*H1250,2)</f>
        <v>0</v>
      </c>
      <c r="K1250" s="231" t="s">
        <v>239</v>
      </c>
      <c r="L1250" s="235"/>
      <c r="M1250" s="236" t="s">
        <v>1</v>
      </c>
      <c r="N1250" s="237" t="s">
        <v>36</v>
      </c>
      <c r="O1250" s="189">
        <v>0</v>
      </c>
      <c r="P1250" s="189">
        <f>O1250*H1250</f>
        <v>0</v>
      </c>
      <c r="Q1250" s="189">
        <v>1</v>
      </c>
      <c r="R1250" s="189">
        <f>Q1250*H1250</f>
        <v>28.577000000000002</v>
      </c>
      <c r="S1250" s="189">
        <v>0</v>
      </c>
      <c r="T1250" s="190">
        <f>S1250*H1250</f>
        <v>0</v>
      </c>
      <c r="U1250" s="32"/>
      <c r="V1250" s="32"/>
      <c r="W1250" s="32"/>
      <c r="X1250" s="32"/>
      <c r="Y1250" s="32"/>
      <c r="Z1250" s="32"/>
      <c r="AA1250" s="32"/>
      <c r="AB1250" s="32"/>
      <c r="AC1250" s="32"/>
      <c r="AD1250" s="32"/>
      <c r="AE1250" s="32"/>
      <c r="AR1250" s="191" t="s">
        <v>159</v>
      </c>
      <c r="AT1250" s="191" t="s">
        <v>272</v>
      </c>
      <c r="AU1250" s="191" t="s">
        <v>81</v>
      </c>
      <c r="AY1250" s="18" t="s">
        <v>141</v>
      </c>
      <c r="BE1250" s="192">
        <f>IF(N1250="základní",J1250,0)</f>
        <v>0</v>
      </c>
      <c r="BF1250" s="192">
        <f>IF(N1250="snížená",J1250,0)</f>
        <v>0</v>
      </c>
      <c r="BG1250" s="192">
        <f>IF(N1250="zákl. přenesená",J1250,0)</f>
        <v>0</v>
      </c>
      <c r="BH1250" s="192">
        <f>IF(N1250="sníž. přenesená",J1250,0)</f>
        <v>0</v>
      </c>
      <c r="BI1250" s="192">
        <f>IF(N1250="nulová",J1250,0)</f>
        <v>0</v>
      </c>
      <c r="BJ1250" s="18" t="s">
        <v>79</v>
      </c>
      <c r="BK1250" s="192">
        <f>ROUND(I1250*H1250,2)</f>
        <v>0</v>
      </c>
      <c r="BL1250" s="18" t="s">
        <v>146</v>
      </c>
      <c r="BM1250" s="191" t="s">
        <v>1851</v>
      </c>
    </row>
    <row r="1251" spans="1:65" s="14" customFormat="1">
      <c r="B1251" s="203"/>
      <c r="C1251" s="204"/>
      <c r="D1251" s="195" t="s">
        <v>147</v>
      </c>
      <c r="E1251" s="205" t="s">
        <v>1</v>
      </c>
      <c r="F1251" s="206" t="s">
        <v>1852</v>
      </c>
      <c r="G1251" s="204"/>
      <c r="H1251" s="207">
        <v>28.577000000000002</v>
      </c>
      <c r="I1251" s="204"/>
      <c r="J1251" s="204"/>
      <c r="K1251" s="204"/>
      <c r="L1251" s="208"/>
      <c r="M1251" s="209"/>
      <c r="N1251" s="210"/>
      <c r="O1251" s="210"/>
      <c r="P1251" s="210"/>
      <c r="Q1251" s="210"/>
      <c r="R1251" s="210"/>
      <c r="S1251" s="210"/>
      <c r="T1251" s="211"/>
      <c r="AT1251" s="212" t="s">
        <v>147</v>
      </c>
      <c r="AU1251" s="212" t="s">
        <v>81</v>
      </c>
      <c r="AV1251" s="14" t="s">
        <v>81</v>
      </c>
      <c r="AW1251" s="14" t="s">
        <v>26</v>
      </c>
      <c r="AX1251" s="14" t="s">
        <v>79</v>
      </c>
      <c r="AY1251" s="212" t="s">
        <v>141</v>
      </c>
    </row>
    <row r="1252" spans="1:65" s="2" customFormat="1" ht="21.75" customHeight="1">
      <c r="A1252" s="32"/>
      <c r="B1252" s="33"/>
      <c r="C1252" s="181" t="s">
        <v>1853</v>
      </c>
      <c r="D1252" s="181" t="s">
        <v>142</v>
      </c>
      <c r="E1252" s="182" t="s">
        <v>1854</v>
      </c>
      <c r="F1252" s="183" t="s">
        <v>1855</v>
      </c>
      <c r="G1252" s="184" t="s">
        <v>338</v>
      </c>
      <c r="H1252" s="185">
        <v>7.73</v>
      </c>
      <c r="I1252" s="257"/>
      <c r="J1252" s="186">
        <f>ROUND(I1252*H1252,2)</f>
        <v>0</v>
      </c>
      <c r="K1252" s="183" t="s">
        <v>239</v>
      </c>
      <c r="L1252" s="37"/>
      <c r="M1252" s="187" t="s">
        <v>1</v>
      </c>
      <c r="N1252" s="188" t="s">
        <v>36</v>
      </c>
      <c r="O1252" s="189">
        <v>3.0059999999999998</v>
      </c>
      <c r="P1252" s="189">
        <f>O1252*H1252</f>
        <v>23.23638</v>
      </c>
      <c r="Q1252" s="189">
        <v>0</v>
      </c>
      <c r="R1252" s="189">
        <f>Q1252*H1252</f>
        <v>0</v>
      </c>
      <c r="S1252" s="189">
        <v>0</v>
      </c>
      <c r="T1252" s="190">
        <f>S1252*H1252</f>
        <v>0</v>
      </c>
      <c r="U1252" s="32"/>
      <c r="V1252" s="32"/>
      <c r="W1252" s="32"/>
      <c r="X1252" s="32"/>
      <c r="Y1252" s="32"/>
      <c r="Z1252" s="32"/>
      <c r="AA1252" s="32"/>
      <c r="AB1252" s="32"/>
      <c r="AC1252" s="32"/>
      <c r="AD1252" s="32"/>
      <c r="AE1252" s="32"/>
      <c r="AR1252" s="191" t="s">
        <v>181</v>
      </c>
      <c r="AT1252" s="191" t="s">
        <v>142</v>
      </c>
      <c r="AU1252" s="191" t="s">
        <v>81</v>
      </c>
      <c r="AY1252" s="18" t="s">
        <v>141</v>
      </c>
      <c r="BE1252" s="192">
        <f>IF(N1252="základní",J1252,0)</f>
        <v>0</v>
      </c>
      <c r="BF1252" s="192">
        <f>IF(N1252="snížená",J1252,0)</f>
        <v>0</v>
      </c>
      <c r="BG1252" s="192">
        <f>IF(N1252="zákl. přenesená",J1252,0)</f>
        <v>0</v>
      </c>
      <c r="BH1252" s="192">
        <f>IF(N1252="sníž. přenesená",J1252,0)</f>
        <v>0</v>
      </c>
      <c r="BI1252" s="192">
        <f>IF(N1252="nulová",J1252,0)</f>
        <v>0</v>
      </c>
      <c r="BJ1252" s="18" t="s">
        <v>79</v>
      </c>
      <c r="BK1252" s="192">
        <f>ROUND(I1252*H1252,2)</f>
        <v>0</v>
      </c>
      <c r="BL1252" s="18" t="s">
        <v>181</v>
      </c>
      <c r="BM1252" s="191" t="s">
        <v>1856</v>
      </c>
    </row>
    <row r="1253" spans="1:65" s="12" customFormat="1" ht="22.9" customHeight="1">
      <c r="B1253" s="168"/>
      <c r="C1253" s="169"/>
      <c r="D1253" s="170" t="s">
        <v>70</v>
      </c>
      <c r="E1253" s="213" t="s">
        <v>1857</v>
      </c>
      <c r="F1253" s="213" t="s">
        <v>1858</v>
      </c>
      <c r="G1253" s="169"/>
      <c r="H1253" s="169"/>
      <c r="I1253" s="169"/>
      <c r="J1253" s="214">
        <f>BK1253</f>
        <v>0</v>
      </c>
      <c r="K1253" s="169"/>
      <c r="L1253" s="173"/>
      <c r="M1253" s="174"/>
      <c r="N1253" s="175"/>
      <c r="O1253" s="175"/>
      <c r="P1253" s="176">
        <f>SUM(P1254:P1361)</f>
        <v>894.54020400000002</v>
      </c>
      <c r="Q1253" s="175"/>
      <c r="R1253" s="176">
        <f>SUM(R1254:R1361)</f>
        <v>18.460453789999999</v>
      </c>
      <c r="S1253" s="175"/>
      <c r="T1253" s="177">
        <f>SUM(T1254:T1361)</f>
        <v>2.3439200000000002</v>
      </c>
      <c r="AR1253" s="178" t="s">
        <v>81</v>
      </c>
      <c r="AT1253" s="179" t="s">
        <v>70</v>
      </c>
      <c r="AU1253" s="179" t="s">
        <v>79</v>
      </c>
      <c r="AY1253" s="178" t="s">
        <v>141</v>
      </c>
      <c r="BK1253" s="180">
        <f>SUM(BK1254:BK1361)</f>
        <v>0</v>
      </c>
    </row>
    <row r="1254" spans="1:65" s="2" customFormat="1" ht="16.5" customHeight="1">
      <c r="A1254" s="32"/>
      <c r="B1254" s="33"/>
      <c r="C1254" s="181" t="s">
        <v>1859</v>
      </c>
      <c r="D1254" s="181" t="s">
        <v>142</v>
      </c>
      <c r="E1254" s="182" t="s">
        <v>1860</v>
      </c>
      <c r="F1254" s="183" t="s">
        <v>1861</v>
      </c>
      <c r="G1254" s="184" t="s">
        <v>249</v>
      </c>
      <c r="H1254" s="185">
        <v>448.048</v>
      </c>
      <c r="I1254" s="257"/>
      <c r="J1254" s="186">
        <f>ROUND(I1254*H1254,2)</f>
        <v>0</v>
      </c>
      <c r="K1254" s="183" t="s">
        <v>239</v>
      </c>
      <c r="L1254" s="37"/>
      <c r="M1254" s="187" t="s">
        <v>1</v>
      </c>
      <c r="N1254" s="188" t="s">
        <v>36</v>
      </c>
      <c r="O1254" s="189">
        <v>2.4E-2</v>
      </c>
      <c r="P1254" s="189">
        <f>O1254*H1254</f>
        <v>10.753152</v>
      </c>
      <c r="Q1254" s="189">
        <v>0</v>
      </c>
      <c r="R1254" s="189">
        <f>Q1254*H1254</f>
        <v>0</v>
      </c>
      <c r="S1254" s="189">
        <v>0</v>
      </c>
      <c r="T1254" s="190">
        <f>S1254*H1254</f>
        <v>0</v>
      </c>
      <c r="U1254" s="32"/>
      <c r="V1254" s="32"/>
      <c r="W1254" s="32"/>
      <c r="X1254" s="32"/>
      <c r="Y1254" s="32"/>
      <c r="Z1254" s="32"/>
      <c r="AA1254" s="32"/>
      <c r="AB1254" s="32"/>
      <c r="AC1254" s="32"/>
      <c r="AD1254" s="32"/>
      <c r="AE1254" s="32"/>
      <c r="AR1254" s="191" t="s">
        <v>181</v>
      </c>
      <c r="AT1254" s="191" t="s">
        <v>142</v>
      </c>
      <c r="AU1254" s="191" t="s">
        <v>81</v>
      </c>
      <c r="AY1254" s="18" t="s">
        <v>141</v>
      </c>
      <c r="BE1254" s="192">
        <f>IF(N1254="základní",J1254,0)</f>
        <v>0</v>
      </c>
      <c r="BF1254" s="192">
        <f>IF(N1254="snížená",J1254,0)</f>
        <v>0</v>
      </c>
      <c r="BG1254" s="192">
        <f>IF(N1254="zákl. přenesená",J1254,0)</f>
        <v>0</v>
      </c>
      <c r="BH1254" s="192">
        <f>IF(N1254="sníž. přenesená",J1254,0)</f>
        <v>0</v>
      </c>
      <c r="BI1254" s="192">
        <f>IF(N1254="nulová",J1254,0)</f>
        <v>0</v>
      </c>
      <c r="BJ1254" s="18" t="s">
        <v>79</v>
      </c>
      <c r="BK1254" s="192">
        <f>ROUND(I1254*H1254,2)</f>
        <v>0</v>
      </c>
      <c r="BL1254" s="18" t="s">
        <v>181</v>
      </c>
      <c r="BM1254" s="191" t="s">
        <v>1862</v>
      </c>
    </row>
    <row r="1255" spans="1:65" s="2" customFormat="1" ht="16.5" customHeight="1">
      <c r="A1255" s="32"/>
      <c r="B1255" s="33"/>
      <c r="C1255" s="181" t="s">
        <v>1863</v>
      </c>
      <c r="D1255" s="181" t="s">
        <v>142</v>
      </c>
      <c r="E1255" s="182" t="s">
        <v>1864</v>
      </c>
      <c r="F1255" s="183" t="s">
        <v>1865</v>
      </c>
      <c r="G1255" s="184" t="s">
        <v>249</v>
      </c>
      <c r="H1255" s="185">
        <v>448.048</v>
      </c>
      <c r="I1255" s="257"/>
      <c r="J1255" s="186">
        <f>ROUND(I1255*H1255,2)</f>
        <v>0</v>
      </c>
      <c r="K1255" s="183" t="s">
        <v>239</v>
      </c>
      <c r="L1255" s="37"/>
      <c r="M1255" s="187" t="s">
        <v>1</v>
      </c>
      <c r="N1255" s="188" t="s">
        <v>36</v>
      </c>
      <c r="O1255" s="189">
        <v>4.3999999999999997E-2</v>
      </c>
      <c r="P1255" s="189">
        <f>O1255*H1255</f>
        <v>19.714112</v>
      </c>
      <c r="Q1255" s="189">
        <v>2.9999999999999997E-4</v>
      </c>
      <c r="R1255" s="189">
        <f>Q1255*H1255</f>
        <v>0.13441439999999999</v>
      </c>
      <c r="S1255" s="189">
        <v>0</v>
      </c>
      <c r="T1255" s="190">
        <f>S1255*H1255</f>
        <v>0</v>
      </c>
      <c r="U1255" s="32"/>
      <c r="V1255" s="32"/>
      <c r="W1255" s="32"/>
      <c r="X1255" s="32"/>
      <c r="Y1255" s="32"/>
      <c r="Z1255" s="32"/>
      <c r="AA1255" s="32"/>
      <c r="AB1255" s="32"/>
      <c r="AC1255" s="32"/>
      <c r="AD1255" s="32"/>
      <c r="AE1255" s="32"/>
      <c r="AR1255" s="191" t="s">
        <v>181</v>
      </c>
      <c r="AT1255" s="191" t="s">
        <v>142</v>
      </c>
      <c r="AU1255" s="191" t="s">
        <v>81</v>
      </c>
      <c r="AY1255" s="18" t="s">
        <v>141</v>
      </c>
      <c r="BE1255" s="192">
        <f>IF(N1255="základní",J1255,0)</f>
        <v>0</v>
      </c>
      <c r="BF1255" s="192">
        <f>IF(N1255="snížená",J1255,0)</f>
        <v>0</v>
      </c>
      <c r="BG1255" s="192">
        <f>IF(N1255="zákl. přenesená",J1255,0)</f>
        <v>0</v>
      </c>
      <c r="BH1255" s="192">
        <f>IF(N1255="sníž. přenesená",J1255,0)</f>
        <v>0</v>
      </c>
      <c r="BI1255" s="192">
        <f>IF(N1255="nulová",J1255,0)</f>
        <v>0</v>
      </c>
      <c r="BJ1255" s="18" t="s">
        <v>79</v>
      </c>
      <c r="BK1255" s="192">
        <f>ROUND(I1255*H1255,2)</f>
        <v>0</v>
      </c>
      <c r="BL1255" s="18" t="s">
        <v>181</v>
      </c>
      <c r="BM1255" s="191" t="s">
        <v>1866</v>
      </c>
    </row>
    <row r="1256" spans="1:65" s="13" customFormat="1">
      <c r="B1256" s="193"/>
      <c r="C1256" s="194"/>
      <c r="D1256" s="195" t="s">
        <v>147</v>
      </c>
      <c r="E1256" s="196" t="s">
        <v>1</v>
      </c>
      <c r="F1256" s="197" t="s">
        <v>725</v>
      </c>
      <c r="G1256" s="194"/>
      <c r="H1256" s="196" t="s">
        <v>1</v>
      </c>
      <c r="I1256" s="194"/>
      <c r="J1256" s="194"/>
      <c r="K1256" s="194"/>
      <c r="L1256" s="198"/>
      <c r="M1256" s="199"/>
      <c r="N1256" s="200"/>
      <c r="O1256" s="200"/>
      <c r="P1256" s="200"/>
      <c r="Q1256" s="200"/>
      <c r="R1256" s="200"/>
      <c r="S1256" s="200"/>
      <c r="T1256" s="201"/>
      <c r="AT1256" s="202" t="s">
        <v>147</v>
      </c>
      <c r="AU1256" s="202" t="s">
        <v>81</v>
      </c>
      <c r="AV1256" s="13" t="s">
        <v>79</v>
      </c>
      <c r="AW1256" s="13" t="s">
        <v>26</v>
      </c>
      <c r="AX1256" s="13" t="s">
        <v>71</v>
      </c>
      <c r="AY1256" s="202" t="s">
        <v>141</v>
      </c>
    </row>
    <row r="1257" spans="1:65" s="14" customFormat="1">
      <c r="B1257" s="203"/>
      <c r="C1257" s="204"/>
      <c r="D1257" s="195" t="s">
        <v>147</v>
      </c>
      <c r="E1257" s="205" t="s">
        <v>1</v>
      </c>
      <c r="F1257" s="206" t="s">
        <v>1867</v>
      </c>
      <c r="G1257" s="204"/>
      <c r="H1257" s="207">
        <v>21.7</v>
      </c>
      <c r="I1257" s="204"/>
      <c r="J1257" s="204"/>
      <c r="K1257" s="204"/>
      <c r="L1257" s="208"/>
      <c r="M1257" s="209"/>
      <c r="N1257" s="210"/>
      <c r="O1257" s="210"/>
      <c r="P1257" s="210"/>
      <c r="Q1257" s="210"/>
      <c r="R1257" s="210"/>
      <c r="S1257" s="210"/>
      <c r="T1257" s="211"/>
      <c r="AT1257" s="212" t="s">
        <v>147</v>
      </c>
      <c r="AU1257" s="212" t="s">
        <v>81</v>
      </c>
      <c r="AV1257" s="14" t="s">
        <v>81</v>
      </c>
      <c r="AW1257" s="14" t="s">
        <v>26</v>
      </c>
      <c r="AX1257" s="14" t="s">
        <v>71</v>
      </c>
      <c r="AY1257" s="212" t="s">
        <v>141</v>
      </c>
    </row>
    <row r="1258" spans="1:65" s="13" customFormat="1">
      <c r="B1258" s="193"/>
      <c r="C1258" s="194"/>
      <c r="D1258" s="195" t="s">
        <v>147</v>
      </c>
      <c r="E1258" s="196" t="s">
        <v>1</v>
      </c>
      <c r="F1258" s="197" t="s">
        <v>1868</v>
      </c>
      <c r="G1258" s="194"/>
      <c r="H1258" s="196" t="s">
        <v>1</v>
      </c>
      <c r="I1258" s="194"/>
      <c r="J1258" s="194"/>
      <c r="K1258" s="194"/>
      <c r="L1258" s="198"/>
      <c r="M1258" s="199"/>
      <c r="N1258" s="200"/>
      <c r="O1258" s="200"/>
      <c r="P1258" s="200"/>
      <c r="Q1258" s="200"/>
      <c r="R1258" s="200"/>
      <c r="S1258" s="200"/>
      <c r="T1258" s="201"/>
      <c r="AT1258" s="202" t="s">
        <v>147</v>
      </c>
      <c r="AU1258" s="202" t="s">
        <v>81</v>
      </c>
      <c r="AV1258" s="13" t="s">
        <v>79</v>
      </c>
      <c r="AW1258" s="13" t="s">
        <v>26</v>
      </c>
      <c r="AX1258" s="13" t="s">
        <v>71</v>
      </c>
      <c r="AY1258" s="202" t="s">
        <v>141</v>
      </c>
    </row>
    <row r="1259" spans="1:65" s="14" customFormat="1">
      <c r="B1259" s="203"/>
      <c r="C1259" s="204"/>
      <c r="D1259" s="195" t="s">
        <v>147</v>
      </c>
      <c r="E1259" s="205" t="s">
        <v>1</v>
      </c>
      <c r="F1259" s="206" t="s">
        <v>1869</v>
      </c>
      <c r="G1259" s="204"/>
      <c r="H1259" s="207">
        <v>66.400000000000006</v>
      </c>
      <c r="I1259" s="204"/>
      <c r="J1259" s="204"/>
      <c r="K1259" s="204"/>
      <c r="L1259" s="208"/>
      <c r="M1259" s="209"/>
      <c r="N1259" s="210"/>
      <c r="O1259" s="210"/>
      <c r="P1259" s="210"/>
      <c r="Q1259" s="210"/>
      <c r="R1259" s="210"/>
      <c r="S1259" s="210"/>
      <c r="T1259" s="211"/>
      <c r="AT1259" s="212" t="s">
        <v>147</v>
      </c>
      <c r="AU1259" s="212" t="s">
        <v>81</v>
      </c>
      <c r="AV1259" s="14" t="s">
        <v>81</v>
      </c>
      <c r="AW1259" s="14" t="s">
        <v>26</v>
      </c>
      <c r="AX1259" s="14" t="s">
        <v>71</v>
      </c>
      <c r="AY1259" s="212" t="s">
        <v>141</v>
      </c>
    </row>
    <row r="1260" spans="1:65" s="13" customFormat="1">
      <c r="B1260" s="193"/>
      <c r="C1260" s="194"/>
      <c r="D1260" s="195" t="s">
        <v>147</v>
      </c>
      <c r="E1260" s="196" t="s">
        <v>1</v>
      </c>
      <c r="F1260" s="197" t="s">
        <v>727</v>
      </c>
      <c r="G1260" s="194"/>
      <c r="H1260" s="196" t="s">
        <v>1</v>
      </c>
      <c r="I1260" s="194"/>
      <c r="J1260" s="194"/>
      <c r="K1260" s="194"/>
      <c r="L1260" s="198"/>
      <c r="M1260" s="199"/>
      <c r="N1260" s="200"/>
      <c r="O1260" s="200"/>
      <c r="P1260" s="200"/>
      <c r="Q1260" s="200"/>
      <c r="R1260" s="200"/>
      <c r="S1260" s="200"/>
      <c r="T1260" s="201"/>
      <c r="AT1260" s="202" t="s">
        <v>147</v>
      </c>
      <c r="AU1260" s="202" t="s">
        <v>81</v>
      </c>
      <c r="AV1260" s="13" t="s">
        <v>79</v>
      </c>
      <c r="AW1260" s="13" t="s">
        <v>26</v>
      </c>
      <c r="AX1260" s="13" t="s">
        <v>71</v>
      </c>
      <c r="AY1260" s="202" t="s">
        <v>141</v>
      </c>
    </row>
    <row r="1261" spans="1:65" s="14" customFormat="1">
      <c r="B1261" s="203"/>
      <c r="C1261" s="204"/>
      <c r="D1261" s="195" t="s">
        <v>147</v>
      </c>
      <c r="E1261" s="205" t="s">
        <v>1</v>
      </c>
      <c r="F1261" s="206" t="s">
        <v>728</v>
      </c>
      <c r="G1261" s="204"/>
      <c r="H1261" s="207">
        <v>10.448</v>
      </c>
      <c r="I1261" s="204"/>
      <c r="J1261" s="204"/>
      <c r="K1261" s="204"/>
      <c r="L1261" s="208"/>
      <c r="M1261" s="209"/>
      <c r="N1261" s="210"/>
      <c r="O1261" s="210"/>
      <c r="P1261" s="210"/>
      <c r="Q1261" s="210"/>
      <c r="R1261" s="210"/>
      <c r="S1261" s="210"/>
      <c r="T1261" s="211"/>
      <c r="AT1261" s="212" t="s">
        <v>147</v>
      </c>
      <c r="AU1261" s="212" t="s">
        <v>81</v>
      </c>
      <c r="AV1261" s="14" t="s">
        <v>81</v>
      </c>
      <c r="AW1261" s="14" t="s">
        <v>26</v>
      </c>
      <c r="AX1261" s="14" t="s">
        <v>71</v>
      </c>
      <c r="AY1261" s="212" t="s">
        <v>141</v>
      </c>
    </row>
    <row r="1262" spans="1:65" s="13" customFormat="1">
      <c r="B1262" s="193"/>
      <c r="C1262" s="194"/>
      <c r="D1262" s="195" t="s">
        <v>147</v>
      </c>
      <c r="E1262" s="196" t="s">
        <v>1</v>
      </c>
      <c r="F1262" s="197" t="s">
        <v>1870</v>
      </c>
      <c r="G1262" s="194"/>
      <c r="H1262" s="196" t="s">
        <v>1</v>
      </c>
      <c r="I1262" s="194"/>
      <c r="J1262" s="194"/>
      <c r="K1262" s="194"/>
      <c r="L1262" s="198"/>
      <c r="M1262" s="199"/>
      <c r="N1262" s="200"/>
      <c r="O1262" s="200"/>
      <c r="P1262" s="200"/>
      <c r="Q1262" s="200"/>
      <c r="R1262" s="200"/>
      <c r="S1262" s="200"/>
      <c r="T1262" s="201"/>
      <c r="AT1262" s="202" t="s">
        <v>147</v>
      </c>
      <c r="AU1262" s="202" t="s">
        <v>81</v>
      </c>
      <c r="AV1262" s="13" t="s">
        <v>79</v>
      </c>
      <c r="AW1262" s="13" t="s">
        <v>26</v>
      </c>
      <c r="AX1262" s="13" t="s">
        <v>71</v>
      </c>
      <c r="AY1262" s="202" t="s">
        <v>141</v>
      </c>
    </row>
    <row r="1263" spans="1:65" s="14" customFormat="1">
      <c r="B1263" s="203"/>
      <c r="C1263" s="204"/>
      <c r="D1263" s="195" t="s">
        <v>147</v>
      </c>
      <c r="E1263" s="205" t="s">
        <v>1</v>
      </c>
      <c r="F1263" s="206" t="s">
        <v>797</v>
      </c>
      <c r="G1263" s="204"/>
      <c r="H1263" s="207">
        <v>349.5</v>
      </c>
      <c r="I1263" s="204"/>
      <c r="J1263" s="204"/>
      <c r="K1263" s="204"/>
      <c r="L1263" s="208"/>
      <c r="M1263" s="209"/>
      <c r="N1263" s="210"/>
      <c r="O1263" s="210"/>
      <c r="P1263" s="210"/>
      <c r="Q1263" s="210"/>
      <c r="R1263" s="210"/>
      <c r="S1263" s="210"/>
      <c r="T1263" s="211"/>
      <c r="AT1263" s="212" t="s">
        <v>147</v>
      </c>
      <c r="AU1263" s="212" t="s">
        <v>81</v>
      </c>
      <c r="AV1263" s="14" t="s">
        <v>81</v>
      </c>
      <c r="AW1263" s="14" t="s">
        <v>26</v>
      </c>
      <c r="AX1263" s="14" t="s">
        <v>71</v>
      </c>
      <c r="AY1263" s="212" t="s">
        <v>141</v>
      </c>
    </row>
    <row r="1264" spans="1:65" s="15" customFormat="1">
      <c r="B1264" s="219"/>
      <c r="C1264" s="220"/>
      <c r="D1264" s="195" t="s">
        <v>147</v>
      </c>
      <c r="E1264" s="221" t="s">
        <v>1</v>
      </c>
      <c r="F1264" s="222" t="s">
        <v>254</v>
      </c>
      <c r="G1264" s="220"/>
      <c r="H1264" s="223">
        <v>448.048</v>
      </c>
      <c r="I1264" s="220"/>
      <c r="J1264" s="220"/>
      <c r="K1264" s="220"/>
      <c r="L1264" s="224"/>
      <c r="M1264" s="225"/>
      <c r="N1264" s="226"/>
      <c r="O1264" s="226"/>
      <c r="P1264" s="226"/>
      <c r="Q1264" s="226"/>
      <c r="R1264" s="226"/>
      <c r="S1264" s="226"/>
      <c r="T1264" s="227"/>
      <c r="AT1264" s="228" t="s">
        <v>147</v>
      </c>
      <c r="AU1264" s="228" t="s">
        <v>81</v>
      </c>
      <c r="AV1264" s="15" t="s">
        <v>146</v>
      </c>
      <c r="AW1264" s="15" t="s">
        <v>26</v>
      </c>
      <c r="AX1264" s="15" t="s">
        <v>79</v>
      </c>
      <c r="AY1264" s="228" t="s">
        <v>141</v>
      </c>
    </row>
    <row r="1265" spans="1:65" s="2" customFormat="1" ht="21.75" customHeight="1">
      <c r="A1265" s="32"/>
      <c r="B1265" s="33"/>
      <c r="C1265" s="181" t="s">
        <v>1871</v>
      </c>
      <c r="D1265" s="181" t="s">
        <v>142</v>
      </c>
      <c r="E1265" s="182" t="s">
        <v>1872</v>
      </c>
      <c r="F1265" s="183" t="s">
        <v>1873</v>
      </c>
      <c r="G1265" s="184" t="s">
        <v>249</v>
      </c>
      <c r="H1265" s="185">
        <v>66.400000000000006</v>
      </c>
      <c r="I1265" s="257"/>
      <c r="J1265" s="186">
        <f>ROUND(I1265*H1265,2)</f>
        <v>0</v>
      </c>
      <c r="K1265" s="183" t="s">
        <v>239</v>
      </c>
      <c r="L1265" s="37"/>
      <c r="M1265" s="187" t="s">
        <v>1</v>
      </c>
      <c r="N1265" s="188" t="s">
        <v>36</v>
      </c>
      <c r="O1265" s="189">
        <v>0.35</v>
      </c>
      <c r="P1265" s="189">
        <f>O1265*H1265</f>
        <v>23.240000000000002</v>
      </c>
      <c r="Q1265" s="189">
        <v>1.4999999999999999E-2</v>
      </c>
      <c r="R1265" s="189">
        <f>Q1265*H1265</f>
        <v>0.996</v>
      </c>
      <c r="S1265" s="189">
        <v>0</v>
      </c>
      <c r="T1265" s="190">
        <f>S1265*H1265</f>
        <v>0</v>
      </c>
      <c r="U1265" s="32"/>
      <c r="V1265" s="32"/>
      <c r="W1265" s="32"/>
      <c r="X1265" s="32"/>
      <c r="Y1265" s="32"/>
      <c r="Z1265" s="32"/>
      <c r="AA1265" s="32"/>
      <c r="AB1265" s="32"/>
      <c r="AC1265" s="32"/>
      <c r="AD1265" s="32"/>
      <c r="AE1265" s="32"/>
      <c r="AR1265" s="191" t="s">
        <v>181</v>
      </c>
      <c r="AT1265" s="191" t="s">
        <v>142</v>
      </c>
      <c r="AU1265" s="191" t="s">
        <v>81</v>
      </c>
      <c r="AY1265" s="18" t="s">
        <v>141</v>
      </c>
      <c r="BE1265" s="192">
        <f>IF(N1265="základní",J1265,0)</f>
        <v>0</v>
      </c>
      <c r="BF1265" s="192">
        <f>IF(N1265="snížená",J1265,0)</f>
        <v>0</v>
      </c>
      <c r="BG1265" s="192">
        <f>IF(N1265="zákl. přenesená",J1265,0)</f>
        <v>0</v>
      </c>
      <c r="BH1265" s="192">
        <f>IF(N1265="sníž. přenesená",J1265,0)</f>
        <v>0</v>
      </c>
      <c r="BI1265" s="192">
        <f>IF(N1265="nulová",J1265,0)</f>
        <v>0</v>
      </c>
      <c r="BJ1265" s="18" t="s">
        <v>79</v>
      </c>
      <c r="BK1265" s="192">
        <f>ROUND(I1265*H1265,2)</f>
        <v>0</v>
      </c>
      <c r="BL1265" s="18" t="s">
        <v>181</v>
      </c>
      <c r="BM1265" s="191" t="s">
        <v>1874</v>
      </c>
    </row>
    <row r="1266" spans="1:65" s="13" customFormat="1">
      <c r="B1266" s="193"/>
      <c r="C1266" s="194"/>
      <c r="D1266" s="195" t="s">
        <v>147</v>
      </c>
      <c r="E1266" s="196" t="s">
        <v>1</v>
      </c>
      <c r="F1266" s="197" t="s">
        <v>1868</v>
      </c>
      <c r="G1266" s="194"/>
      <c r="H1266" s="196" t="s">
        <v>1</v>
      </c>
      <c r="I1266" s="194"/>
      <c r="J1266" s="194"/>
      <c r="K1266" s="194"/>
      <c r="L1266" s="198"/>
      <c r="M1266" s="199"/>
      <c r="N1266" s="200"/>
      <c r="O1266" s="200"/>
      <c r="P1266" s="200"/>
      <c r="Q1266" s="200"/>
      <c r="R1266" s="200"/>
      <c r="S1266" s="200"/>
      <c r="T1266" s="201"/>
      <c r="AT1266" s="202" t="s">
        <v>147</v>
      </c>
      <c r="AU1266" s="202" t="s">
        <v>81</v>
      </c>
      <c r="AV1266" s="13" t="s">
        <v>79</v>
      </c>
      <c r="AW1266" s="13" t="s">
        <v>26</v>
      </c>
      <c r="AX1266" s="13" t="s">
        <v>71</v>
      </c>
      <c r="AY1266" s="202" t="s">
        <v>141</v>
      </c>
    </row>
    <row r="1267" spans="1:65" s="14" customFormat="1">
      <c r="B1267" s="203"/>
      <c r="C1267" s="204"/>
      <c r="D1267" s="195" t="s">
        <v>147</v>
      </c>
      <c r="E1267" s="205" t="s">
        <v>1</v>
      </c>
      <c r="F1267" s="206" t="s">
        <v>1869</v>
      </c>
      <c r="G1267" s="204"/>
      <c r="H1267" s="207">
        <v>66.400000000000006</v>
      </c>
      <c r="I1267" s="204"/>
      <c r="J1267" s="204"/>
      <c r="K1267" s="204"/>
      <c r="L1267" s="208"/>
      <c r="M1267" s="209"/>
      <c r="N1267" s="210"/>
      <c r="O1267" s="210"/>
      <c r="P1267" s="210"/>
      <c r="Q1267" s="210"/>
      <c r="R1267" s="210"/>
      <c r="S1267" s="210"/>
      <c r="T1267" s="211"/>
      <c r="AT1267" s="212" t="s">
        <v>147</v>
      </c>
      <c r="AU1267" s="212" t="s">
        <v>81</v>
      </c>
      <c r="AV1267" s="14" t="s">
        <v>81</v>
      </c>
      <c r="AW1267" s="14" t="s">
        <v>26</v>
      </c>
      <c r="AX1267" s="14" t="s">
        <v>79</v>
      </c>
      <c r="AY1267" s="212" t="s">
        <v>141</v>
      </c>
    </row>
    <row r="1268" spans="1:65" s="2" customFormat="1" ht="21.75" customHeight="1">
      <c r="A1268" s="32"/>
      <c r="B1268" s="33"/>
      <c r="C1268" s="181" t="s">
        <v>1875</v>
      </c>
      <c r="D1268" s="181" t="s">
        <v>142</v>
      </c>
      <c r="E1268" s="182" t="s">
        <v>1876</v>
      </c>
      <c r="F1268" s="183" t="s">
        <v>1877</v>
      </c>
      <c r="G1268" s="184" t="s">
        <v>238</v>
      </c>
      <c r="H1268" s="185">
        <v>24</v>
      </c>
      <c r="I1268" s="257"/>
      <c r="J1268" s="186">
        <f>ROUND(I1268*H1268,2)</f>
        <v>0</v>
      </c>
      <c r="K1268" s="183" t="s">
        <v>239</v>
      </c>
      <c r="L1268" s="37"/>
      <c r="M1268" s="187" t="s">
        <v>1</v>
      </c>
      <c r="N1268" s="188" t="s">
        <v>36</v>
      </c>
      <c r="O1268" s="189">
        <v>0.17</v>
      </c>
      <c r="P1268" s="189">
        <f>O1268*H1268</f>
        <v>4.08</v>
      </c>
      <c r="Q1268" s="189">
        <v>3.4000000000000002E-4</v>
      </c>
      <c r="R1268" s="189">
        <f>Q1268*H1268</f>
        <v>8.1600000000000006E-3</v>
      </c>
      <c r="S1268" s="189">
        <v>0</v>
      </c>
      <c r="T1268" s="190">
        <f>S1268*H1268</f>
        <v>0</v>
      </c>
      <c r="U1268" s="32"/>
      <c r="V1268" s="32"/>
      <c r="W1268" s="32"/>
      <c r="X1268" s="32"/>
      <c r="Y1268" s="267"/>
      <c r="Z1268" s="32"/>
      <c r="AA1268" s="32"/>
      <c r="AB1268" s="32"/>
      <c r="AC1268" s="32"/>
      <c r="AD1268" s="32"/>
      <c r="AE1268" s="32"/>
      <c r="AR1268" s="191" t="s">
        <v>181</v>
      </c>
      <c r="AT1268" s="191" t="s">
        <v>142</v>
      </c>
      <c r="AU1268" s="191" t="s">
        <v>81</v>
      </c>
      <c r="AY1268" s="18" t="s">
        <v>141</v>
      </c>
      <c r="BE1268" s="192">
        <f>IF(N1268="základní",J1268,0)</f>
        <v>0</v>
      </c>
      <c r="BF1268" s="192">
        <f>IF(N1268="snížená",J1268,0)</f>
        <v>0</v>
      </c>
      <c r="BG1268" s="192">
        <f>IF(N1268="zákl. přenesená",J1268,0)</f>
        <v>0</v>
      </c>
      <c r="BH1268" s="192">
        <f>IF(N1268="sníž. přenesená",J1268,0)</f>
        <v>0</v>
      </c>
      <c r="BI1268" s="192">
        <f>IF(N1268="nulová",J1268,0)</f>
        <v>0</v>
      </c>
      <c r="BJ1268" s="18" t="s">
        <v>79</v>
      </c>
      <c r="BK1268" s="192">
        <f>ROUND(I1268*H1268,2)</f>
        <v>0</v>
      </c>
      <c r="BL1268" s="18" t="s">
        <v>181</v>
      </c>
      <c r="BM1268" s="191" t="s">
        <v>1878</v>
      </c>
    </row>
    <row r="1269" spans="1:65" s="14" customFormat="1">
      <c r="B1269" s="203"/>
      <c r="C1269" s="204"/>
      <c r="D1269" s="195" t="s">
        <v>147</v>
      </c>
      <c r="E1269" s="205" t="s">
        <v>1</v>
      </c>
      <c r="F1269" s="206" t="s">
        <v>1879</v>
      </c>
      <c r="G1269" s="204"/>
      <c r="H1269" s="207">
        <v>24</v>
      </c>
      <c r="I1269" s="204"/>
      <c r="J1269" s="204"/>
      <c r="K1269" s="204"/>
      <c r="L1269" s="208"/>
      <c r="M1269" s="209"/>
      <c r="N1269" s="210"/>
      <c r="O1269" s="210"/>
      <c r="P1269" s="210"/>
      <c r="Q1269" s="210"/>
      <c r="R1269" s="210"/>
      <c r="S1269" s="210"/>
      <c r="T1269" s="211"/>
      <c r="AT1269" s="212" t="s">
        <v>147</v>
      </c>
      <c r="AU1269" s="212" t="s">
        <v>81</v>
      </c>
      <c r="AV1269" s="14" t="s">
        <v>81</v>
      </c>
      <c r="AW1269" s="14" t="s">
        <v>26</v>
      </c>
      <c r="AX1269" s="14" t="s">
        <v>79</v>
      </c>
      <c r="AY1269" s="212" t="s">
        <v>141</v>
      </c>
    </row>
    <row r="1270" spans="1:65" s="2" customFormat="1" ht="21.75" customHeight="1">
      <c r="A1270" s="32"/>
      <c r="B1270" s="33"/>
      <c r="C1270" s="229" t="s">
        <v>1880</v>
      </c>
      <c r="D1270" s="229" t="s">
        <v>272</v>
      </c>
      <c r="E1270" s="230" t="s">
        <v>1881</v>
      </c>
      <c r="F1270" s="231" t="s">
        <v>1882</v>
      </c>
      <c r="G1270" s="232" t="s">
        <v>238</v>
      </c>
      <c r="H1270" s="233">
        <v>26.4</v>
      </c>
      <c r="I1270" s="262"/>
      <c r="J1270" s="234">
        <f>ROUND(I1270*H1270,2)</f>
        <v>0</v>
      </c>
      <c r="K1270" s="231" t="s">
        <v>239</v>
      </c>
      <c r="L1270" s="235"/>
      <c r="M1270" s="236" t="s">
        <v>1</v>
      </c>
      <c r="N1270" s="237" t="s">
        <v>36</v>
      </c>
      <c r="O1270" s="189">
        <v>0</v>
      </c>
      <c r="P1270" s="189">
        <f>O1270*H1270</f>
        <v>0</v>
      </c>
      <c r="Q1270" s="189">
        <v>3.6000000000000002E-4</v>
      </c>
      <c r="R1270" s="189">
        <f>Q1270*H1270</f>
        <v>9.5040000000000003E-3</v>
      </c>
      <c r="S1270" s="189">
        <v>0</v>
      </c>
      <c r="T1270" s="190">
        <f>S1270*H1270</f>
        <v>0</v>
      </c>
      <c r="U1270" s="32"/>
      <c r="V1270" s="32"/>
      <c r="W1270" s="32"/>
      <c r="X1270" s="32"/>
      <c r="Y1270" s="32"/>
      <c r="Z1270" s="32"/>
      <c r="AA1270" s="267"/>
      <c r="AB1270" s="32"/>
      <c r="AC1270" s="32"/>
      <c r="AD1270" s="32"/>
      <c r="AE1270" s="32"/>
      <c r="AR1270" s="191" t="s">
        <v>454</v>
      </c>
      <c r="AT1270" s="191" t="s">
        <v>272</v>
      </c>
      <c r="AU1270" s="191" t="s">
        <v>81</v>
      </c>
      <c r="AY1270" s="18" t="s">
        <v>141</v>
      </c>
      <c r="BE1270" s="192">
        <f>IF(N1270="základní",J1270,0)</f>
        <v>0</v>
      </c>
      <c r="BF1270" s="192">
        <f>IF(N1270="snížená",J1270,0)</f>
        <v>0</v>
      </c>
      <c r="BG1270" s="192">
        <f>IF(N1270="zákl. přenesená",J1270,0)</f>
        <v>0</v>
      </c>
      <c r="BH1270" s="192">
        <f>IF(N1270="sníž. přenesená",J1270,0)</f>
        <v>0</v>
      </c>
      <c r="BI1270" s="192">
        <f>IF(N1270="nulová",J1270,0)</f>
        <v>0</v>
      </c>
      <c r="BJ1270" s="18" t="s">
        <v>79</v>
      </c>
      <c r="BK1270" s="192">
        <f>ROUND(I1270*H1270,2)</f>
        <v>0</v>
      </c>
      <c r="BL1270" s="18" t="s">
        <v>181</v>
      </c>
      <c r="BM1270" s="191" t="s">
        <v>1883</v>
      </c>
    </row>
    <row r="1271" spans="1:65" s="14" customFormat="1">
      <c r="B1271" s="203"/>
      <c r="C1271" s="204"/>
      <c r="D1271" s="195" t="s">
        <v>147</v>
      </c>
      <c r="E1271" s="204"/>
      <c r="F1271" s="206" t="s">
        <v>1884</v>
      </c>
      <c r="G1271" s="204"/>
      <c r="H1271" s="207">
        <v>26.4</v>
      </c>
      <c r="I1271" s="204"/>
      <c r="J1271" s="204"/>
      <c r="K1271" s="204"/>
      <c r="L1271" s="208"/>
      <c r="M1271" s="209"/>
      <c r="N1271" s="210"/>
      <c r="O1271" s="210"/>
      <c r="P1271" s="210"/>
      <c r="Q1271" s="210"/>
      <c r="R1271" s="210"/>
      <c r="S1271" s="210"/>
      <c r="T1271" s="211"/>
      <c r="AT1271" s="212" t="s">
        <v>147</v>
      </c>
      <c r="AU1271" s="212" t="s">
        <v>81</v>
      </c>
      <c r="AV1271" s="14" t="s">
        <v>81</v>
      </c>
      <c r="AW1271" s="14" t="s">
        <v>4</v>
      </c>
      <c r="AX1271" s="14" t="s">
        <v>79</v>
      </c>
      <c r="AY1271" s="212" t="s">
        <v>141</v>
      </c>
    </row>
    <row r="1272" spans="1:65" s="2" customFormat="1" ht="21.75" customHeight="1">
      <c r="A1272" s="32"/>
      <c r="B1272" s="33"/>
      <c r="C1272" s="181" t="s">
        <v>1885</v>
      </c>
      <c r="D1272" s="181" t="s">
        <v>142</v>
      </c>
      <c r="E1272" s="182" t="s">
        <v>1886</v>
      </c>
      <c r="F1272" s="183" t="s">
        <v>1887</v>
      </c>
      <c r="G1272" s="184" t="s">
        <v>238</v>
      </c>
      <c r="H1272" s="185">
        <v>24</v>
      </c>
      <c r="I1272" s="257"/>
      <c r="J1272" s="186">
        <f>ROUND(I1272*H1272,2)</f>
        <v>0</v>
      </c>
      <c r="K1272" s="183" t="s">
        <v>239</v>
      </c>
      <c r="L1272" s="37"/>
      <c r="M1272" s="187" t="s">
        <v>1</v>
      </c>
      <c r="N1272" s="188" t="s">
        <v>36</v>
      </c>
      <c r="O1272" s="189">
        <v>0.53900000000000003</v>
      </c>
      <c r="P1272" s="189">
        <f>O1272*H1272</f>
        <v>12.936</v>
      </c>
      <c r="Q1272" s="189">
        <v>1.5299999999999999E-3</v>
      </c>
      <c r="R1272" s="189">
        <f>Q1272*H1272</f>
        <v>3.6719999999999996E-2</v>
      </c>
      <c r="S1272" s="189">
        <v>0</v>
      </c>
      <c r="T1272" s="190">
        <f>S1272*H1272</f>
        <v>0</v>
      </c>
      <c r="U1272" s="32"/>
      <c r="V1272" s="32"/>
      <c r="W1272" s="32"/>
      <c r="X1272" s="32"/>
      <c r="Y1272" s="32"/>
      <c r="Z1272" s="32"/>
      <c r="AA1272" s="32"/>
      <c r="AB1272" s="32"/>
      <c r="AC1272" s="32"/>
      <c r="AD1272" s="32"/>
      <c r="AE1272" s="32"/>
      <c r="AR1272" s="191" t="s">
        <v>181</v>
      </c>
      <c r="AT1272" s="191" t="s">
        <v>142</v>
      </c>
      <c r="AU1272" s="191" t="s">
        <v>81</v>
      </c>
      <c r="AY1272" s="18" t="s">
        <v>141</v>
      </c>
      <c r="BE1272" s="192">
        <f>IF(N1272="základní",J1272,0)</f>
        <v>0</v>
      </c>
      <c r="BF1272" s="192">
        <f>IF(N1272="snížená",J1272,0)</f>
        <v>0</v>
      </c>
      <c r="BG1272" s="192">
        <f>IF(N1272="zákl. přenesená",J1272,0)</f>
        <v>0</v>
      </c>
      <c r="BH1272" s="192">
        <f>IF(N1272="sníž. přenesená",J1272,0)</f>
        <v>0</v>
      </c>
      <c r="BI1272" s="192">
        <f>IF(N1272="nulová",J1272,0)</f>
        <v>0</v>
      </c>
      <c r="BJ1272" s="18" t="s">
        <v>79</v>
      </c>
      <c r="BK1272" s="192">
        <f>ROUND(I1272*H1272,2)</f>
        <v>0</v>
      </c>
      <c r="BL1272" s="18" t="s">
        <v>181</v>
      </c>
      <c r="BM1272" s="191" t="s">
        <v>1888</v>
      </c>
    </row>
    <row r="1273" spans="1:65" s="14" customFormat="1">
      <c r="B1273" s="203"/>
      <c r="C1273" s="204"/>
      <c r="D1273" s="195" t="s">
        <v>147</v>
      </c>
      <c r="E1273" s="205" t="s">
        <v>1</v>
      </c>
      <c r="F1273" s="206" t="s">
        <v>1879</v>
      </c>
      <c r="G1273" s="204"/>
      <c r="H1273" s="207">
        <v>24</v>
      </c>
      <c r="I1273" s="204"/>
      <c r="J1273" s="204"/>
      <c r="K1273" s="204"/>
      <c r="L1273" s="208"/>
      <c r="M1273" s="209"/>
      <c r="N1273" s="210"/>
      <c r="O1273" s="210"/>
      <c r="P1273" s="210"/>
      <c r="Q1273" s="210"/>
      <c r="R1273" s="210"/>
      <c r="S1273" s="210"/>
      <c r="T1273" s="211"/>
      <c r="AT1273" s="212" t="s">
        <v>147</v>
      </c>
      <c r="AU1273" s="212" t="s">
        <v>81</v>
      </c>
      <c r="AV1273" s="14" t="s">
        <v>81</v>
      </c>
      <c r="AW1273" s="14" t="s">
        <v>26</v>
      </c>
      <c r="AX1273" s="14" t="s">
        <v>79</v>
      </c>
      <c r="AY1273" s="212" t="s">
        <v>141</v>
      </c>
    </row>
    <row r="1274" spans="1:65" s="2" customFormat="1" ht="16.5" customHeight="1">
      <c r="A1274" s="32"/>
      <c r="B1274" s="33"/>
      <c r="C1274" s="229" t="s">
        <v>1889</v>
      </c>
      <c r="D1274" s="229" t="s">
        <v>272</v>
      </c>
      <c r="E1274" s="230" t="s">
        <v>1890</v>
      </c>
      <c r="F1274" s="231" t="s">
        <v>1891</v>
      </c>
      <c r="G1274" s="232" t="s">
        <v>221</v>
      </c>
      <c r="H1274" s="233">
        <v>96</v>
      </c>
      <c r="I1274" s="262"/>
      <c r="J1274" s="234">
        <f>ROUND(I1274*H1274,2)</f>
        <v>0</v>
      </c>
      <c r="K1274" s="231" t="s">
        <v>239</v>
      </c>
      <c r="L1274" s="235"/>
      <c r="M1274" s="236" t="s">
        <v>1</v>
      </c>
      <c r="N1274" s="237" t="s">
        <v>36</v>
      </c>
      <c r="O1274" s="189">
        <v>0</v>
      </c>
      <c r="P1274" s="189">
        <f>O1274*H1274</f>
        <v>0</v>
      </c>
      <c r="Q1274" s="189">
        <v>2.0999999999999999E-3</v>
      </c>
      <c r="R1274" s="189">
        <f>Q1274*H1274</f>
        <v>0.2016</v>
      </c>
      <c r="S1274" s="189">
        <v>0</v>
      </c>
      <c r="T1274" s="190">
        <f>S1274*H1274</f>
        <v>0</v>
      </c>
      <c r="U1274" s="32"/>
      <c r="V1274" s="32"/>
      <c r="W1274" s="32"/>
      <c r="X1274" s="32"/>
      <c r="Y1274" s="32"/>
      <c r="Z1274" s="32"/>
      <c r="AA1274" s="32"/>
      <c r="AB1274" s="32"/>
      <c r="AC1274" s="32"/>
      <c r="AD1274" s="32"/>
      <c r="AE1274" s="32"/>
      <c r="AR1274" s="191" t="s">
        <v>454</v>
      </c>
      <c r="AT1274" s="191" t="s">
        <v>272</v>
      </c>
      <c r="AU1274" s="191" t="s">
        <v>81</v>
      </c>
      <c r="AY1274" s="18" t="s">
        <v>141</v>
      </c>
      <c r="BE1274" s="192">
        <f>IF(N1274="základní",J1274,0)</f>
        <v>0</v>
      </c>
      <c r="BF1274" s="192">
        <f>IF(N1274="snížená",J1274,0)</f>
        <v>0</v>
      </c>
      <c r="BG1274" s="192">
        <f>IF(N1274="zákl. přenesená",J1274,0)</f>
        <v>0</v>
      </c>
      <c r="BH1274" s="192">
        <f>IF(N1274="sníž. přenesená",J1274,0)</f>
        <v>0</v>
      </c>
      <c r="BI1274" s="192">
        <f>IF(N1274="nulová",J1274,0)</f>
        <v>0</v>
      </c>
      <c r="BJ1274" s="18" t="s">
        <v>79</v>
      </c>
      <c r="BK1274" s="192">
        <f>ROUND(I1274*H1274,2)</f>
        <v>0</v>
      </c>
      <c r="BL1274" s="18" t="s">
        <v>181</v>
      </c>
      <c r="BM1274" s="191" t="s">
        <v>1892</v>
      </c>
    </row>
    <row r="1275" spans="1:65" s="13" customFormat="1" ht="33.75">
      <c r="B1275" s="193"/>
      <c r="C1275" s="194"/>
      <c r="D1275" s="195" t="s">
        <v>147</v>
      </c>
      <c r="E1275" s="196" t="s">
        <v>1</v>
      </c>
      <c r="F1275" s="197" t="s">
        <v>613</v>
      </c>
      <c r="G1275" s="194"/>
      <c r="H1275" s="196" t="s">
        <v>1</v>
      </c>
      <c r="I1275" s="194"/>
      <c r="J1275" s="194"/>
      <c r="K1275" s="194"/>
      <c r="L1275" s="198"/>
      <c r="M1275" s="199"/>
      <c r="N1275" s="200"/>
      <c r="O1275" s="200"/>
      <c r="P1275" s="200"/>
      <c r="Q1275" s="200"/>
      <c r="R1275" s="200"/>
      <c r="S1275" s="200"/>
      <c r="T1275" s="201"/>
      <c r="AT1275" s="202" t="s">
        <v>147</v>
      </c>
      <c r="AU1275" s="202" t="s">
        <v>81</v>
      </c>
      <c r="AV1275" s="13" t="s">
        <v>79</v>
      </c>
      <c r="AW1275" s="13" t="s">
        <v>26</v>
      </c>
      <c r="AX1275" s="13" t="s">
        <v>71</v>
      </c>
      <c r="AY1275" s="202" t="s">
        <v>141</v>
      </c>
    </row>
    <row r="1276" spans="1:65" s="13" customFormat="1" ht="33.75">
      <c r="B1276" s="193"/>
      <c r="C1276" s="194"/>
      <c r="D1276" s="195" t="s">
        <v>147</v>
      </c>
      <c r="E1276" s="196" t="s">
        <v>1</v>
      </c>
      <c r="F1276" s="197" t="s">
        <v>614</v>
      </c>
      <c r="G1276" s="194"/>
      <c r="H1276" s="196" t="s">
        <v>1</v>
      </c>
      <c r="I1276" s="194"/>
      <c r="J1276" s="194"/>
      <c r="K1276" s="194"/>
      <c r="L1276" s="198"/>
      <c r="M1276" s="199"/>
      <c r="N1276" s="200"/>
      <c r="O1276" s="200"/>
      <c r="P1276" s="200"/>
      <c r="Q1276" s="200"/>
      <c r="R1276" s="200"/>
      <c r="S1276" s="200"/>
      <c r="T1276" s="201"/>
      <c r="AT1276" s="202" t="s">
        <v>147</v>
      </c>
      <c r="AU1276" s="202" t="s">
        <v>81</v>
      </c>
      <c r="AV1276" s="13" t="s">
        <v>79</v>
      </c>
      <c r="AW1276" s="13" t="s">
        <v>26</v>
      </c>
      <c r="AX1276" s="13" t="s">
        <v>71</v>
      </c>
      <c r="AY1276" s="202" t="s">
        <v>141</v>
      </c>
    </row>
    <row r="1277" spans="1:65" s="13" customFormat="1" ht="22.5">
      <c r="B1277" s="193"/>
      <c r="C1277" s="194"/>
      <c r="D1277" s="195" t="s">
        <v>147</v>
      </c>
      <c r="E1277" s="196" t="s">
        <v>1</v>
      </c>
      <c r="F1277" s="197" t="s">
        <v>615</v>
      </c>
      <c r="G1277" s="194"/>
      <c r="H1277" s="196" t="s">
        <v>1</v>
      </c>
      <c r="I1277" s="194"/>
      <c r="J1277" s="194"/>
      <c r="K1277" s="194"/>
      <c r="L1277" s="198"/>
      <c r="M1277" s="199"/>
      <c r="N1277" s="200"/>
      <c r="O1277" s="200"/>
      <c r="P1277" s="200"/>
      <c r="Q1277" s="200"/>
      <c r="R1277" s="200"/>
      <c r="S1277" s="200"/>
      <c r="T1277" s="201"/>
      <c r="AT1277" s="202" t="s">
        <v>147</v>
      </c>
      <c r="AU1277" s="202" t="s">
        <v>81</v>
      </c>
      <c r="AV1277" s="13" t="s">
        <v>79</v>
      </c>
      <c r="AW1277" s="13" t="s">
        <v>26</v>
      </c>
      <c r="AX1277" s="13" t="s">
        <v>71</v>
      </c>
      <c r="AY1277" s="202" t="s">
        <v>141</v>
      </c>
    </row>
    <row r="1278" spans="1:65" s="14" customFormat="1">
      <c r="B1278" s="203"/>
      <c r="C1278" s="204"/>
      <c r="D1278" s="195" t="s">
        <v>147</v>
      </c>
      <c r="E1278" s="205" t="s">
        <v>1</v>
      </c>
      <c r="F1278" s="206" t="s">
        <v>1893</v>
      </c>
      <c r="G1278" s="204"/>
      <c r="H1278" s="207">
        <v>96</v>
      </c>
      <c r="I1278" s="204"/>
      <c r="J1278" s="204"/>
      <c r="K1278" s="204"/>
      <c r="L1278" s="208"/>
      <c r="M1278" s="209"/>
      <c r="N1278" s="210"/>
      <c r="O1278" s="210"/>
      <c r="P1278" s="210"/>
      <c r="Q1278" s="210"/>
      <c r="R1278" s="210"/>
      <c r="S1278" s="210"/>
      <c r="T1278" s="211"/>
      <c r="AT1278" s="212" t="s">
        <v>147</v>
      </c>
      <c r="AU1278" s="212" t="s">
        <v>81</v>
      </c>
      <c r="AV1278" s="14" t="s">
        <v>81</v>
      </c>
      <c r="AW1278" s="14" t="s">
        <v>26</v>
      </c>
      <c r="AX1278" s="14" t="s">
        <v>79</v>
      </c>
      <c r="AY1278" s="212" t="s">
        <v>141</v>
      </c>
    </row>
    <row r="1279" spans="1:65" s="2" customFormat="1" ht="21.75" customHeight="1">
      <c r="A1279" s="32"/>
      <c r="B1279" s="33"/>
      <c r="C1279" s="181" t="s">
        <v>1894</v>
      </c>
      <c r="D1279" s="181" t="s">
        <v>142</v>
      </c>
      <c r="E1279" s="182" t="s">
        <v>1895</v>
      </c>
      <c r="F1279" s="183" t="s">
        <v>1896</v>
      </c>
      <c r="G1279" s="184" t="s">
        <v>238</v>
      </c>
      <c r="H1279" s="185">
        <v>24</v>
      </c>
      <c r="I1279" s="257"/>
      <c r="J1279" s="186">
        <f>ROUND(I1279*H1279,2)</f>
        <v>0</v>
      </c>
      <c r="K1279" s="183" t="s">
        <v>239</v>
      </c>
      <c r="L1279" s="37"/>
      <c r="M1279" s="187" t="s">
        <v>1</v>
      </c>
      <c r="N1279" s="188" t="s">
        <v>36</v>
      </c>
      <c r="O1279" s="189">
        <v>0.27600000000000002</v>
      </c>
      <c r="P1279" s="189">
        <f>O1279*H1279</f>
        <v>6.6240000000000006</v>
      </c>
      <c r="Q1279" s="189">
        <v>1.0200000000000001E-3</v>
      </c>
      <c r="R1279" s="189">
        <f>Q1279*H1279</f>
        <v>2.4480000000000002E-2</v>
      </c>
      <c r="S1279" s="189">
        <v>0</v>
      </c>
      <c r="T1279" s="190">
        <f>S1279*H1279</f>
        <v>0</v>
      </c>
      <c r="U1279" s="32"/>
      <c r="V1279" s="32"/>
      <c r="W1279" s="32"/>
      <c r="X1279" s="32"/>
      <c r="Y1279" s="32"/>
      <c r="Z1279" s="32"/>
      <c r="AA1279" s="32"/>
      <c r="AB1279" s="32"/>
      <c r="AC1279" s="32"/>
      <c r="AD1279" s="32"/>
      <c r="AE1279" s="32"/>
      <c r="AR1279" s="191" t="s">
        <v>181</v>
      </c>
      <c r="AT1279" s="191" t="s">
        <v>142</v>
      </c>
      <c r="AU1279" s="191" t="s">
        <v>81</v>
      </c>
      <c r="AY1279" s="18" t="s">
        <v>141</v>
      </c>
      <c r="BE1279" s="192">
        <f>IF(N1279="základní",J1279,0)</f>
        <v>0</v>
      </c>
      <c r="BF1279" s="192">
        <f>IF(N1279="snížená",J1279,0)</f>
        <v>0</v>
      </c>
      <c r="BG1279" s="192">
        <f>IF(N1279="zákl. přenesená",J1279,0)</f>
        <v>0</v>
      </c>
      <c r="BH1279" s="192">
        <f>IF(N1279="sníž. přenesená",J1279,0)</f>
        <v>0</v>
      </c>
      <c r="BI1279" s="192">
        <f>IF(N1279="nulová",J1279,0)</f>
        <v>0</v>
      </c>
      <c r="BJ1279" s="18" t="s">
        <v>79</v>
      </c>
      <c r="BK1279" s="192">
        <f>ROUND(I1279*H1279,2)</f>
        <v>0</v>
      </c>
      <c r="BL1279" s="18" t="s">
        <v>181</v>
      </c>
      <c r="BM1279" s="191" t="s">
        <v>1897</v>
      </c>
    </row>
    <row r="1280" spans="1:65" s="14" customFormat="1">
      <c r="B1280" s="203"/>
      <c r="C1280" s="204"/>
      <c r="D1280" s="195" t="s">
        <v>147</v>
      </c>
      <c r="E1280" s="205" t="s">
        <v>1</v>
      </c>
      <c r="F1280" s="206" t="s">
        <v>1879</v>
      </c>
      <c r="G1280" s="204"/>
      <c r="H1280" s="207">
        <v>24</v>
      </c>
      <c r="I1280" s="204"/>
      <c r="J1280" s="204"/>
      <c r="K1280" s="204"/>
      <c r="L1280" s="208"/>
      <c r="M1280" s="209"/>
      <c r="N1280" s="210"/>
      <c r="O1280" s="210"/>
      <c r="P1280" s="210"/>
      <c r="Q1280" s="210"/>
      <c r="R1280" s="210"/>
      <c r="S1280" s="210"/>
      <c r="T1280" s="211"/>
      <c r="AT1280" s="212" t="s">
        <v>147</v>
      </c>
      <c r="AU1280" s="212" t="s">
        <v>81</v>
      </c>
      <c r="AV1280" s="14" t="s">
        <v>81</v>
      </c>
      <c r="AW1280" s="14" t="s">
        <v>26</v>
      </c>
      <c r="AX1280" s="14" t="s">
        <v>79</v>
      </c>
      <c r="AY1280" s="212" t="s">
        <v>141</v>
      </c>
    </row>
    <row r="1281" spans="1:65" s="2" customFormat="1" ht="21.75" customHeight="1">
      <c r="A1281" s="32"/>
      <c r="B1281" s="33"/>
      <c r="C1281" s="181" t="s">
        <v>1898</v>
      </c>
      <c r="D1281" s="181" t="s">
        <v>142</v>
      </c>
      <c r="E1281" s="182" t="s">
        <v>1899</v>
      </c>
      <c r="F1281" s="183" t="s">
        <v>1900</v>
      </c>
      <c r="G1281" s="184" t="s">
        <v>238</v>
      </c>
      <c r="H1281" s="185">
        <v>13.6</v>
      </c>
      <c r="I1281" s="257"/>
      <c r="J1281" s="186">
        <f>ROUND(I1281*H1281,2)</f>
        <v>0</v>
      </c>
      <c r="K1281" s="183" t="s">
        <v>239</v>
      </c>
      <c r="L1281" s="37"/>
      <c r="M1281" s="187" t="s">
        <v>1</v>
      </c>
      <c r="N1281" s="188" t="s">
        <v>36</v>
      </c>
      <c r="O1281" s="189">
        <v>0.26900000000000002</v>
      </c>
      <c r="P1281" s="189">
        <f>O1281*H1281</f>
        <v>3.6584000000000003</v>
      </c>
      <c r="Q1281" s="189">
        <v>4.2999999999999999E-4</v>
      </c>
      <c r="R1281" s="189">
        <f>Q1281*H1281</f>
        <v>5.8479999999999999E-3</v>
      </c>
      <c r="S1281" s="189">
        <v>0</v>
      </c>
      <c r="T1281" s="190">
        <f>S1281*H1281</f>
        <v>0</v>
      </c>
      <c r="U1281" s="32"/>
      <c r="V1281" s="32"/>
      <c r="W1281" s="32"/>
      <c r="X1281" s="32"/>
      <c r="Y1281" s="32"/>
      <c r="Z1281" s="32"/>
      <c r="AA1281" s="32"/>
      <c r="AB1281" s="32"/>
      <c r="AC1281" s="32"/>
      <c r="AD1281" s="32"/>
      <c r="AE1281" s="32"/>
      <c r="AR1281" s="191" t="s">
        <v>181</v>
      </c>
      <c r="AT1281" s="191" t="s">
        <v>142</v>
      </c>
      <c r="AU1281" s="191" t="s">
        <v>81</v>
      </c>
      <c r="AY1281" s="18" t="s">
        <v>141</v>
      </c>
      <c r="BE1281" s="192">
        <f>IF(N1281="základní",J1281,0)</f>
        <v>0</v>
      </c>
      <c r="BF1281" s="192">
        <f>IF(N1281="snížená",J1281,0)</f>
        <v>0</v>
      </c>
      <c r="BG1281" s="192">
        <f>IF(N1281="zákl. přenesená",J1281,0)</f>
        <v>0</v>
      </c>
      <c r="BH1281" s="192">
        <f>IF(N1281="sníž. přenesená",J1281,0)</f>
        <v>0</v>
      </c>
      <c r="BI1281" s="192">
        <f>IF(N1281="nulová",J1281,0)</f>
        <v>0</v>
      </c>
      <c r="BJ1281" s="18" t="s">
        <v>79</v>
      </c>
      <c r="BK1281" s="192">
        <f>ROUND(I1281*H1281,2)</f>
        <v>0</v>
      </c>
      <c r="BL1281" s="18" t="s">
        <v>181</v>
      </c>
      <c r="BM1281" s="191" t="s">
        <v>1901</v>
      </c>
    </row>
    <row r="1282" spans="1:65" s="14" customFormat="1">
      <c r="B1282" s="203"/>
      <c r="C1282" s="204"/>
      <c r="D1282" s="195" t="s">
        <v>147</v>
      </c>
      <c r="E1282" s="205" t="s">
        <v>1</v>
      </c>
      <c r="F1282" s="206" t="s">
        <v>1902</v>
      </c>
      <c r="G1282" s="204"/>
      <c r="H1282" s="207">
        <v>13.6</v>
      </c>
      <c r="I1282" s="204"/>
      <c r="J1282" s="204"/>
      <c r="K1282" s="204"/>
      <c r="L1282" s="208"/>
      <c r="M1282" s="209"/>
      <c r="N1282" s="210"/>
      <c r="O1282" s="210"/>
      <c r="P1282" s="210"/>
      <c r="Q1282" s="210"/>
      <c r="R1282" s="210"/>
      <c r="S1282" s="210"/>
      <c r="T1282" s="211"/>
      <c r="AT1282" s="212" t="s">
        <v>147</v>
      </c>
      <c r="AU1282" s="212" t="s">
        <v>81</v>
      </c>
      <c r="AV1282" s="14" t="s">
        <v>81</v>
      </c>
      <c r="AW1282" s="14" t="s">
        <v>26</v>
      </c>
      <c r="AX1282" s="14" t="s">
        <v>79</v>
      </c>
      <c r="AY1282" s="212" t="s">
        <v>141</v>
      </c>
    </row>
    <row r="1283" spans="1:65" s="2" customFormat="1" ht="16.5" customHeight="1">
      <c r="A1283" s="32"/>
      <c r="B1283" s="33"/>
      <c r="C1283" s="229" t="s">
        <v>1903</v>
      </c>
      <c r="D1283" s="229" t="s">
        <v>272</v>
      </c>
      <c r="E1283" s="230" t="s">
        <v>1904</v>
      </c>
      <c r="F1283" s="231" t="s">
        <v>1905</v>
      </c>
      <c r="G1283" s="232" t="s">
        <v>249</v>
      </c>
      <c r="H1283" s="233">
        <v>7.3920000000000003</v>
      </c>
      <c r="I1283" s="262"/>
      <c r="J1283" s="234">
        <f>ROUND(I1283*H1283,2)</f>
        <v>0</v>
      </c>
      <c r="K1283" s="231" t="s">
        <v>239</v>
      </c>
      <c r="L1283" s="235"/>
      <c r="M1283" s="236" t="s">
        <v>1</v>
      </c>
      <c r="N1283" s="237" t="s">
        <v>36</v>
      </c>
      <c r="O1283" s="189">
        <v>0</v>
      </c>
      <c r="P1283" s="189">
        <f>O1283*H1283</f>
        <v>0</v>
      </c>
      <c r="Q1283" s="189">
        <v>1.77E-2</v>
      </c>
      <c r="R1283" s="189">
        <f>Q1283*H1283</f>
        <v>0.13083840000000002</v>
      </c>
      <c r="S1283" s="189">
        <v>0</v>
      </c>
      <c r="T1283" s="190">
        <f>S1283*H1283</f>
        <v>0</v>
      </c>
      <c r="U1283" s="32"/>
      <c r="V1283" s="32"/>
      <c r="W1283" s="32"/>
      <c r="X1283" s="32"/>
      <c r="Y1283" s="32"/>
      <c r="Z1283" s="32"/>
      <c r="AA1283" s="32"/>
      <c r="AB1283" s="32"/>
      <c r="AC1283" s="32"/>
      <c r="AD1283" s="32"/>
      <c r="AE1283" s="32"/>
      <c r="AR1283" s="191" t="s">
        <v>454</v>
      </c>
      <c r="AT1283" s="191" t="s">
        <v>272</v>
      </c>
      <c r="AU1283" s="191" t="s">
        <v>81</v>
      </c>
      <c r="AY1283" s="18" t="s">
        <v>141</v>
      </c>
      <c r="BE1283" s="192">
        <f>IF(N1283="základní",J1283,0)</f>
        <v>0</v>
      </c>
      <c r="BF1283" s="192">
        <f>IF(N1283="snížená",J1283,0)</f>
        <v>0</v>
      </c>
      <c r="BG1283" s="192">
        <f>IF(N1283="zákl. přenesená",J1283,0)</f>
        <v>0</v>
      </c>
      <c r="BH1283" s="192">
        <f>IF(N1283="sníž. přenesená",J1283,0)</f>
        <v>0</v>
      </c>
      <c r="BI1283" s="192">
        <f>IF(N1283="nulová",J1283,0)</f>
        <v>0</v>
      </c>
      <c r="BJ1283" s="18" t="s">
        <v>79</v>
      </c>
      <c r="BK1283" s="192">
        <f>ROUND(I1283*H1283,2)</f>
        <v>0</v>
      </c>
      <c r="BL1283" s="18" t="s">
        <v>181</v>
      </c>
      <c r="BM1283" s="191" t="s">
        <v>1906</v>
      </c>
    </row>
    <row r="1284" spans="1:65" s="13" customFormat="1" ht="33.75">
      <c r="B1284" s="193"/>
      <c r="C1284" s="194"/>
      <c r="D1284" s="195" t="s">
        <v>147</v>
      </c>
      <c r="E1284" s="196" t="s">
        <v>1</v>
      </c>
      <c r="F1284" s="197" t="s">
        <v>613</v>
      </c>
      <c r="G1284" s="194"/>
      <c r="H1284" s="196" t="s">
        <v>1</v>
      </c>
      <c r="I1284" s="194"/>
      <c r="J1284" s="194"/>
      <c r="K1284" s="194"/>
      <c r="L1284" s="198"/>
      <c r="M1284" s="199"/>
      <c r="N1284" s="200"/>
      <c r="O1284" s="200"/>
      <c r="P1284" s="200"/>
      <c r="Q1284" s="200"/>
      <c r="R1284" s="200"/>
      <c r="S1284" s="200"/>
      <c r="T1284" s="201"/>
      <c r="AT1284" s="202" t="s">
        <v>147</v>
      </c>
      <c r="AU1284" s="202" t="s">
        <v>81</v>
      </c>
      <c r="AV1284" s="13" t="s">
        <v>79</v>
      </c>
      <c r="AW1284" s="13" t="s">
        <v>26</v>
      </c>
      <c r="AX1284" s="13" t="s">
        <v>71</v>
      </c>
      <c r="AY1284" s="202" t="s">
        <v>141</v>
      </c>
    </row>
    <row r="1285" spans="1:65" s="13" customFormat="1" ht="33.75">
      <c r="B1285" s="193"/>
      <c r="C1285" s="194"/>
      <c r="D1285" s="195" t="s">
        <v>147</v>
      </c>
      <c r="E1285" s="196" t="s">
        <v>1</v>
      </c>
      <c r="F1285" s="197" t="s">
        <v>614</v>
      </c>
      <c r="G1285" s="194"/>
      <c r="H1285" s="196" t="s">
        <v>1</v>
      </c>
      <c r="I1285" s="194"/>
      <c r="J1285" s="194"/>
      <c r="K1285" s="194"/>
      <c r="L1285" s="198"/>
      <c r="M1285" s="199"/>
      <c r="N1285" s="200"/>
      <c r="O1285" s="200"/>
      <c r="P1285" s="200"/>
      <c r="Q1285" s="200"/>
      <c r="R1285" s="200"/>
      <c r="S1285" s="200"/>
      <c r="T1285" s="201"/>
      <c r="AT1285" s="202" t="s">
        <v>147</v>
      </c>
      <c r="AU1285" s="202" t="s">
        <v>81</v>
      </c>
      <c r="AV1285" s="13" t="s">
        <v>79</v>
      </c>
      <c r="AW1285" s="13" t="s">
        <v>26</v>
      </c>
      <c r="AX1285" s="13" t="s">
        <v>71</v>
      </c>
      <c r="AY1285" s="202" t="s">
        <v>141</v>
      </c>
    </row>
    <row r="1286" spans="1:65" s="13" customFormat="1" ht="22.5">
      <c r="B1286" s="193"/>
      <c r="C1286" s="194"/>
      <c r="D1286" s="195" t="s">
        <v>147</v>
      </c>
      <c r="E1286" s="196" t="s">
        <v>1</v>
      </c>
      <c r="F1286" s="197" t="s">
        <v>615</v>
      </c>
      <c r="G1286" s="194"/>
      <c r="H1286" s="196" t="s">
        <v>1</v>
      </c>
      <c r="I1286" s="194"/>
      <c r="J1286" s="194"/>
      <c r="K1286" s="194"/>
      <c r="L1286" s="198"/>
      <c r="M1286" s="199"/>
      <c r="N1286" s="200"/>
      <c r="O1286" s="200"/>
      <c r="P1286" s="200"/>
      <c r="Q1286" s="200"/>
      <c r="R1286" s="200"/>
      <c r="S1286" s="200"/>
      <c r="T1286" s="201"/>
      <c r="AT1286" s="202" t="s">
        <v>147</v>
      </c>
      <c r="AU1286" s="202" t="s">
        <v>81</v>
      </c>
      <c r="AV1286" s="13" t="s">
        <v>79</v>
      </c>
      <c r="AW1286" s="13" t="s">
        <v>26</v>
      </c>
      <c r="AX1286" s="13" t="s">
        <v>71</v>
      </c>
      <c r="AY1286" s="202" t="s">
        <v>141</v>
      </c>
    </row>
    <row r="1287" spans="1:65" s="13" customFormat="1">
      <c r="B1287" s="193"/>
      <c r="C1287" s="194"/>
      <c r="D1287" s="195" t="s">
        <v>147</v>
      </c>
      <c r="E1287" s="196" t="s">
        <v>1</v>
      </c>
      <c r="F1287" s="197" t="s">
        <v>1907</v>
      </c>
      <c r="G1287" s="194"/>
      <c r="H1287" s="196" t="s">
        <v>1</v>
      </c>
      <c r="I1287" s="194"/>
      <c r="J1287" s="194"/>
      <c r="K1287" s="194"/>
      <c r="L1287" s="198"/>
      <c r="M1287" s="199"/>
      <c r="N1287" s="200"/>
      <c r="O1287" s="200"/>
      <c r="P1287" s="200"/>
      <c r="Q1287" s="200"/>
      <c r="R1287" s="200"/>
      <c r="S1287" s="200"/>
      <c r="T1287" s="201"/>
      <c r="AT1287" s="202" t="s">
        <v>147</v>
      </c>
      <c r="AU1287" s="202" t="s">
        <v>81</v>
      </c>
      <c r="AV1287" s="13" t="s">
        <v>79</v>
      </c>
      <c r="AW1287" s="13" t="s">
        <v>26</v>
      </c>
      <c r="AX1287" s="13" t="s">
        <v>71</v>
      </c>
      <c r="AY1287" s="202" t="s">
        <v>141</v>
      </c>
    </row>
    <row r="1288" spans="1:65" s="14" customFormat="1">
      <c r="B1288" s="203"/>
      <c r="C1288" s="204"/>
      <c r="D1288" s="195" t="s">
        <v>147</v>
      </c>
      <c r="E1288" s="205" t="s">
        <v>1</v>
      </c>
      <c r="F1288" s="206" t="s">
        <v>1908</v>
      </c>
      <c r="G1288" s="204"/>
      <c r="H1288" s="207">
        <v>5.76</v>
      </c>
      <c r="I1288" s="204"/>
      <c r="J1288" s="204"/>
      <c r="K1288" s="204"/>
      <c r="L1288" s="208"/>
      <c r="M1288" s="209"/>
      <c r="N1288" s="210"/>
      <c r="O1288" s="210"/>
      <c r="P1288" s="210"/>
      <c r="Q1288" s="210"/>
      <c r="R1288" s="210"/>
      <c r="S1288" s="210"/>
      <c r="T1288" s="211"/>
      <c r="AT1288" s="212" t="s">
        <v>147</v>
      </c>
      <c r="AU1288" s="212" t="s">
        <v>81</v>
      </c>
      <c r="AV1288" s="14" t="s">
        <v>81</v>
      </c>
      <c r="AW1288" s="14" t="s">
        <v>26</v>
      </c>
      <c r="AX1288" s="14" t="s">
        <v>71</v>
      </c>
      <c r="AY1288" s="212" t="s">
        <v>141</v>
      </c>
    </row>
    <row r="1289" spans="1:65" s="13" customFormat="1">
      <c r="B1289" s="193"/>
      <c r="C1289" s="194"/>
      <c r="D1289" s="195" t="s">
        <v>147</v>
      </c>
      <c r="E1289" s="196" t="s">
        <v>1</v>
      </c>
      <c r="F1289" s="197" t="s">
        <v>1909</v>
      </c>
      <c r="G1289" s="194"/>
      <c r="H1289" s="196" t="s">
        <v>1</v>
      </c>
      <c r="I1289" s="194"/>
      <c r="J1289" s="194"/>
      <c r="K1289" s="194"/>
      <c r="L1289" s="198"/>
      <c r="M1289" s="199"/>
      <c r="N1289" s="200"/>
      <c r="O1289" s="200"/>
      <c r="P1289" s="200"/>
      <c r="Q1289" s="200"/>
      <c r="R1289" s="200"/>
      <c r="S1289" s="200"/>
      <c r="T1289" s="201"/>
      <c r="AT1289" s="202" t="s">
        <v>147</v>
      </c>
      <c r="AU1289" s="202" t="s">
        <v>81</v>
      </c>
      <c r="AV1289" s="13" t="s">
        <v>79</v>
      </c>
      <c r="AW1289" s="13" t="s">
        <v>26</v>
      </c>
      <c r="AX1289" s="13" t="s">
        <v>71</v>
      </c>
      <c r="AY1289" s="202" t="s">
        <v>141</v>
      </c>
    </row>
    <row r="1290" spans="1:65" s="14" customFormat="1">
      <c r="B1290" s="203"/>
      <c r="C1290" s="204"/>
      <c r="D1290" s="195" t="s">
        <v>147</v>
      </c>
      <c r="E1290" s="205" t="s">
        <v>1</v>
      </c>
      <c r="F1290" s="206" t="s">
        <v>1910</v>
      </c>
      <c r="G1290" s="204"/>
      <c r="H1290" s="207">
        <v>1.6319999999999999</v>
      </c>
      <c r="I1290" s="204"/>
      <c r="J1290" s="204"/>
      <c r="K1290" s="204"/>
      <c r="L1290" s="208"/>
      <c r="M1290" s="209"/>
      <c r="N1290" s="210"/>
      <c r="O1290" s="210"/>
      <c r="P1290" s="210"/>
      <c r="Q1290" s="210"/>
      <c r="R1290" s="210"/>
      <c r="S1290" s="210"/>
      <c r="T1290" s="211"/>
      <c r="AT1290" s="212" t="s">
        <v>147</v>
      </c>
      <c r="AU1290" s="212" t="s">
        <v>81</v>
      </c>
      <c r="AV1290" s="14" t="s">
        <v>81</v>
      </c>
      <c r="AW1290" s="14" t="s">
        <v>26</v>
      </c>
      <c r="AX1290" s="14" t="s">
        <v>71</v>
      </c>
      <c r="AY1290" s="212" t="s">
        <v>141</v>
      </c>
    </row>
    <row r="1291" spans="1:65" s="15" customFormat="1">
      <c r="B1291" s="219"/>
      <c r="C1291" s="220"/>
      <c r="D1291" s="195" t="s">
        <v>147</v>
      </c>
      <c r="E1291" s="221" t="s">
        <v>1</v>
      </c>
      <c r="F1291" s="222" t="s">
        <v>254</v>
      </c>
      <c r="G1291" s="220"/>
      <c r="H1291" s="223">
        <v>7.3919999999999995</v>
      </c>
      <c r="I1291" s="220"/>
      <c r="J1291" s="220"/>
      <c r="K1291" s="220"/>
      <c r="L1291" s="224"/>
      <c r="M1291" s="225"/>
      <c r="N1291" s="226"/>
      <c r="O1291" s="226"/>
      <c r="P1291" s="226"/>
      <c r="Q1291" s="226"/>
      <c r="R1291" s="226"/>
      <c r="S1291" s="226"/>
      <c r="T1291" s="227"/>
      <c r="AT1291" s="228" t="s">
        <v>147</v>
      </c>
      <c r="AU1291" s="228" t="s">
        <v>81</v>
      </c>
      <c r="AV1291" s="15" t="s">
        <v>146</v>
      </c>
      <c r="AW1291" s="15" t="s">
        <v>26</v>
      </c>
      <c r="AX1291" s="15" t="s">
        <v>79</v>
      </c>
      <c r="AY1291" s="228" t="s">
        <v>141</v>
      </c>
    </row>
    <row r="1292" spans="1:65" s="2" customFormat="1" ht="21.75" customHeight="1">
      <c r="A1292" s="32"/>
      <c r="B1292" s="33"/>
      <c r="C1292" s="181" t="s">
        <v>1911</v>
      </c>
      <c r="D1292" s="181" t="s">
        <v>142</v>
      </c>
      <c r="E1292" s="182" t="s">
        <v>1912</v>
      </c>
      <c r="F1292" s="183" t="s">
        <v>1913</v>
      </c>
      <c r="G1292" s="184" t="s">
        <v>238</v>
      </c>
      <c r="H1292" s="185">
        <v>389</v>
      </c>
      <c r="I1292" s="257"/>
      <c r="J1292" s="186">
        <f>ROUND(I1292*H1292,2)</f>
        <v>0</v>
      </c>
      <c r="K1292" s="183" t="s">
        <v>239</v>
      </c>
      <c r="L1292" s="37"/>
      <c r="M1292" s="187" t="s">
        <v>1</v>
      </c>
      <c r="N1292" s="188" t="s">
        <v>36</v>
      </c>
      <c r="O1292" s="189">
        <v>0.19</v>
      </c>
      <c r="P1292" s="189">
        <f>O1292*H1292</f>
        <v>73.91</v>
      </c>
      <c r="Q1292" s="189">
        <v>4.2999999999999999E-4</v>
      </c>
      <c r="R1292" s="189">
        <f>Q1292*H1292</f>
        <v>0.16727</v>
      </c>
      <c r="S1292" s="189">
        <v>0</v>
      </c>
      <c r="T1292" s="190">
        <f>S1292*H1292</f>
        <v>0</v>
      </c>
      <c r="U1292" s="32"/>
      <c r="V1292" s="32"/>
      <c r="W1292" s="32"/>
      <c r="X1292" s="32"/>
      <c r="Y1292" s="32"/>
      <c r="Z1292" s="32"/>
      <c r="AA1292" s="32"/>
      <c r="AB1292" s="32"/>
      <c r="AC1292" s="32"/>
      <c r="AD1292" s="32"/>
      <c r="AE1292" s="32"/>
      <c r="AR1292" s="191" t="s">
        <v>181</v>
      </c>
      <c r="AT1292" s="191" t="s">
        <v>142</v>
      </c>
      <c r="AU1292" s="191" t="s">
        <v>81</v>
      </c>
      <c r="AY1292" s="18" t="s">
        <v>141</v>
      </c>
      <c r="BE1292" s="192">
        <f>IF(N1292="základní",J1292,0)</f>
        <v>0</v>
      </c>
      <c r="BF1292" s="192">
        <f>IF(N1292="snížená",J1292,0)</f>
        <v>0</v>
      </c>
      <c r="BG1292" s="192">
        <f>IF(N1292="zákl. přenesená",J1292,0)</f>
        <v>0</v>
      </c>
      <c r="BH1292" s="192">
        <f>IF(N1292="sníž. přenesená",J1292,0)</f>
        <v>0</v>
      </c>
      <c r="BI1292" s="192">
        <f>IF(N1292="nulová",J1292,0)</f>
        <v>0</v>
      </c>
      <c r="BJ1292" s="18" t="s">
        <v>79</v>
      </c>
      <c r="BK1292" s="192">
        <f>ROUND(I1292*H1292,2)</f>
        <v>0</v>
      </c>
      <c r="BL1292" s="18" t="s">
        <v>181</v>
      </c>
      <c r="BM1292" s="191" t="s">
        <v>1914</v>
      </c>
    </row>
    <row r="1293" spans="1:65" s="13" customFormat="1">
      <c r="B1293" s="193"/>
      <c r="C1293" s="194"/>
      <c r="D1293" s="195" t="s">
        <v>147</v>
      </c>
      <c r="E1293" s="196" t="s">
        <v>1</v>
      </c>
      <c r="F1293" s="197" t="s">
        <v>1915</v>
      </c>
      <c r="G1293" s="194"/>
      <c r="H1293" s="196" t="s">
        <v>1</v>
      </c>
      <c r="I1293" s="194"/>
      <c r="J1293" s="194"/>
      <c r="K1293" s="194"/>
      <c r="L1293" s="198"/>
      <c r="M1293" s="199"/>
      <c r="N1293" s="200"/>
      <c r="O1293" s="200"/>
      <c r="P1293" s="200"/>
      <c r="Q1293" s="200"/>
      <c r="R1293" s="200"/>
      <c r="S1293" s="200"/>
      <c r="T1293" s="201"/>
      <c r="AT1293" s="202" t="s">
        <v>147</v>
      </c>
      <c r="AU1293" s="202" t="s">
        <v>81</v>
      </c>
      <c r="AV1293" s="13" t="s">
        <v>79</v>
      </c>
      <c r="AW1293" s="13" t="s">
        <v>26</v>
      </c>
      <c r="AX1293" s="13" t="s">
        <v>71</v>
      </c>
      <c r="AY1293" s="202" t="s">
        <v>141</v>
      </c>
    </row>
    <row r="1294" spans="1:65" s="14" customFormat="1">
      <c r="B1294" s="203"/>
      <c r="C1294" s="204"/>
      <c r="D1294" s="195" t="s">
        <v>147</v>
      </c>
      <c r="E1294" s="205" t="s">
        <v>1</v>
      </c>
      <c r="F1294" s="206" t="s">
        <v>1916</v>
      </c>
      <c r="G1294" s="204"/>
      <c r="H1294" s="207">
        <v>19.8</v>
      </c>
      <c r="I1294" s="204"/>
      <c r="J1294" s="204"/>
      <c r="K1294" s="204"/>
      <c r="L1294" s="208"/>
      <c r="M1294" s="209"/>
      <c r="N1294" s="210"/>
      <c r="O1294" s="210"/>
      <c r="P1294" s="210"/>
      <c r="Q1294" s="210"/>
      <c r="R1294" s="210"/>
      <c r="S1294" s="210"/>
      <c r="T1294" s="211"/>
      <c r="AT1294" s="212" t="s">
        <v>147</v>
      </c>
      <c r="AU1294" s="212" t="s">
        <v>81</v>
      </c>
      <c r="AV1294" s="14" t="s">
        <v>81</v>
      </c>
      <c r="AW1294" s="14" t="s">
        <v>26</v>
      </c>
      <c r="AX1294" s="14" t="s">
        <v>71</v>
      </c>
      <c r="AY1294" s="212" t="s">
        <v>141</v>
      </c>
    </row>
    <row r="1295" spans="1:65" s="13" customFormat="1">
      <c r="B1295" s="193"/>
      <c r="C1295" s="194"/>
      <c r="D1295" s="195" t="s">
        <v>147</v>
      </c>
      <c r="E1295" s="196" t="s">
        <v>1</v>
      </c>
      <c r="F1295" s="197" t="s">
        <v>1917</v>
      </c>
      <c r="G1295" s="194"/>
      <c r="H1295" s="196" t="s">
        <v>1</v>
      </c>
      <c r="I1295" s="194"/>
      <c r="J1295" s="194"/>
      <c r="K1295" s="194"/>
      <c r="L1295" s="198"/>
      <c r="M1295" s="199"/>
      <c r="N1295" s="200"/>
      <c r="O1295" s="200"/>
      <c r="P1295" s="200"/>
      <c r="Q1295" s="200"/>
      <c r="R1295" s="200"/>
      <c r="S1295" s="200"/>
      <c r="T1295" s="201"/>
      <c r="AT1295" s="202" t="s">
        <v>147</v>
      </c>
      <c r="AU1295" s="202" t="s">
        <v>81</v>
      </c>
      <c r="AV1295" s="13" t="s">
        <v>79</v>
      </c>
      <c r="AW1295" s="13" t="s">
        <v>26</v>
      </c>
      <c r="AX1295" s="13" t="s">
        <v>71</v>
      </c>
      <c r="AY1295" s="202" t="s">
        <v>141</v>
      </c>
    </row>
    <row r="1296" spans="1:65" s="14" customFormat="1">
      <c r="B1296" s="203"/>
      <c r="C1296" s="204"/>
      <c r="D1296" s="195" t="s">
        <v>147</v>
      </c>
      <c r="E1296" s="205" t="s">
        <v>1</v>
      </c>
      <c r="F1296" s="206" t="s">
        <v>1918</v>
      </c>
      <c r="G1296" s="204"/>
      <c r="H1296" s="207">
        <v>41.6</v>
      </c>
      <c r="I1296" s="204"/>
      <c r="J1296" s="204"/>
      <c r="K1296" s="204"/>
      <c r="L1296" s="208"/>
      <c r="M1296" s="209"/>
      <c r="N1296" s="210"/>
      <c r="O1296" s="210"/>
      <c r="P1296" s="210"/>
      <c r="Q1296" s="210"/>
      <c r="R1296" s="210"/>
      <c r="S1296" s="210"/>
      <c r="T1296" s="211"/>
      <c r="AT1296" s="212" t="s">
        <v>147</v>
      </c>
      <c r="AU1296" s="212" t="s">
        <v>81</v>
      </c>
      <c r="AV1296" s="14" t="s">
        <v>81</v>
      </c>
      <c r="AW1296" s="14" t="s">
        <v>26</v>
      </c>
      <c r="AX1296" s="14" t="s">
        <v>71</v>
      </c>
      <c r="AY1296" s="212" t="s">
        <v>141</v>
      </c>
    </row>
    <row r="1297" spans="2:51" s="13" customFormat="1">
      <c r="B1297" s="193"/>
      <c r="C1297" s="194"/>
      <c r="D1297" s="195" t="s">
        <v>147</v>
      </c>
      <c r="E1297" s="196" t="s">
        <v>1</v>
      </c>
      <c r="F1297" s="197" t="s">
        <v>1919</v>
      </c>
      <c r="G1297" s="194"/>
      <c r="H1297" s="196" t="s">
        <v>1</v>
      </c>
      <c r="I1297" s="194"/>
      <c r="J1297" s="194"/>
      <c r="K1297" s="194"/>
      <c r="L1297" s="198"/>
      <c r="M1297" s="199"/>
      <c r="N1297" s="200"/>
      <c r="O1297" s="200"/>
      <c r="P1297" s="200"/>
      <c r="Q1297" s="200"/>
      <c r="R1297" s="200"/>
      <c r="S1297" s="200"/>
      <c r="T1297" s="201"/>
      <c r="AT1297" s="202" t="s">
        <v>147</v>
      </c>
      <c r="AU1297" s="202" t="s">
        <v>81</v>
      </c>
      <c r="AV1297" s="13" t="s">
        <v>79</v>
      </c>
      <c r="AW1297" s="13" t="s">
        <v>26</v>
      </c>
      <c r="AX1297" s="13" t="s">
        <v>71</v>
      </c>
      <c r="AY1297" s="202" t="s">
        <v>141</v>
      </c>
    </row>
    <row r="1298" spans="2:51" s="14" customFormat="1">
      <c r="B1298" s="203"/>
      <c r="C1298" s="204"/>
      <c r="D1298" s="195" t="s">
        <v>147</v>
      </c>
      <c r="E1298" s="205" t="s">
        <v>1</v>
      </c>
      <c r="F1298" s="206" t="s">
        <v>1920</v>
      </c>
      <c r="G1298" s="204"/>
      <c r="H1298" s="207">
        <v>7.3</v>
      </c>
      <c r="I1298" s="204"/>
      <c r="J1298" s="204"/>
      <c r="K1298" s="204"/>
      <c r="L1298" s="208"/>
      <c r="M1298" s="209"/>
      <c r="N1298" s="210"/>
      <c r="O1298" s="210"/>
      <c r="P1298" s="210"/>
      <c r="Q1298" s="210"/>
      <c r="R1298" s="210"/>
      <c r="S1298" s="210"/>
      <c r="T1298" s="211"/>
      <c r="AT1298" s="212" t="s">
        <v>147</v>
      </c>
      <c r="AU1298" s="212" t="s">
        <v>81</v>
      </c>
      <c r="AV1298" s="14" t="s">
        <v>81</v>
      </c>
      <c r="AW1298" s="14" t="s">
        <v>26</v>
      </c>
      <c r="AX1298" s="14" t="s">
        <v>71</v>
      </c>
      <c r="AY1298" s="212" t="s">
        <v>141</v>
      </c>
    </row>
    <row r="1299" spans="2:51" s="13" customFormat="1">
      <c r="B1299" s="193"/>
      <c r="C1299" s="194"/>
      <c r="D1299" s="195" t="s">
        <v>147</v>
      </c>
      <c r="E1299" s="196" t="s">
        <v>1</v>
      </c>
      <c r="F1299" s="197" t="s">
        <v>1921</v>
      </c>
      <c r="G1299" s="194"/>
      <c r="H1299" s="196" t="s">
        <v>1</v>
      </c>
      <c r="I1299" s="194"/>
      <c r="J1299" s="194"/>
      <c r="K1299" s="194"/>
      <c r="L1299" s="198"/>
      <c r="M1299" s="199"/>
      <c r="N1299" s="200"/>
      <c r="O1299" s="200"/>
      <c r="P1299" s="200"/>
      <c r="Q1299" s="200"/>
      <c r="R1299" s="200"/>
      <c r="S1299" s="200"/>
      <c r="T1299" s="201"/>
      <c r="AT1299" s="202" t="s">
        <v>147</v>
      </c>
      <c r="AU1299" s="202" t="s">
        <v>81</v>
      </c>
      <c r="AV1299" s="13" t="s">
        <v>79</v>
      </c>
      <c r="AW1299" s="13" t="s">
        <v>26</v>
      </c>
      <c r="AX1299" s="13" t="s">
        <v>71</v>
      </c>
      <c r="AY1299" s="202" t="s">
        <v>141</v>
      </c>
    </row>
    <row r="1300" spans="2:51" s="14" customFormat="1">
      <c r="B1300" s="203"/>
      <c r="C1300" s="204"/>
      <c r="D1300" s="195" t="s">
        <v>147</v>
      </c>
      <c r="E1300" s="205" t="s">
        <v>1</v>
      </c>
      <c r="F1300" s="206" t="s">
        <v>1922</v>
      </c>
      <c r="G1300" s="204"/>
      <c r="H1300" s="207">
        <v>6.2</v>
      </c>
      <c r="I1300" s="204"/>
      <c r="J1300" s="204"/>
      <c r="K1300" s="204"/>
      <c r="L1300" s="208"/>
      <c r="M1300" s="209"/>
      <c r="N1300" s="210"/>
      <c r="O1300" s="210"/>
      <c r="P1300" s="210"/>
      <c r="Q1300" s="210"/>
      <c r="R1300" s="210"/>
      <c r="S1300" s="210"/>
      <c r="T1300" s="211"/>
      <c r="AT1300" s="212" t="s">
        <v>147</v>
      </c>
      <c r="AU1300" s="212" t="s">
        <v>81</v>
      </c>
      <c r="AV1300" s="14" t="s">
        <v>81</v>
      </c>
      <c r="AW1300" s="14" t="s">
        <v>26</v>
      </c>
      <c r="AX1300" s="14" t="s">
        <v>71</v>
      </c>
      <c r="AY1300" s="212" t="s">
        <v>141</v>
      </c>
    </row>
    <row r="1301" spans="2:51" s="13" customFormat="1">
      <c r="B1301" s="193"/>
      <c r="C1301" s="194"/>
      <c r="D1301" s="195" t="s">
        <v>147</v>
      </c>
      <c r="E1301" s="196" t="s">
        <v>1</v>
      </c>
      <c r="F1301" s="197" t="s">
        <v>1923</v>
      </c>
      <c r="G1301" s="194"/>
      <c r="H1301" s="196" t="s">
        <v>1</v>
      </c>
      <c r="I1301" s="194"/>
      <c r="J1301" s="194"/>
      <c r="K1301" s="194"/>
      <c r="L1301" s="198"/>
      <c r="M1301" s="199"/>
      <c r="N1301" s="200"/>
      <c r="O1301" s="200"/>
      <c r="P1301" s="200"/>
      <c r="Q1301" s="200"/>
      <c r="R1301" s="200"/>
      <c r="S1301" s="200"/>
      <c r="T1301" s="201"/>
      <c r="AT1301" s="202" t="s">
        <v>147</v>
      </c>
      <c r="AU1301" s="202" t="s">
        <v>81</v>
      </c>
      <c r="AV1301" s="13" t="s">
        <v>79</v>
      </c>
      <c r="AW1301" s="13" t="s">
        <v>26</v>
      </c>
      <c r="AX1301" s="13" t="s">
        <v>71</v>
      </c>
      <c r="AY1301" s="202" t="s">
        <v>141</v>
      </c>
    </row>
    <row r="1302" spans="2:51" s="14" customFormat="1">
      <c r="B1302" s="203"/>
      <c r="C1302" s="204"/>
      <c r="D1302" s="195" t="s">
        <v>147</v>
      </c>
      <c r="E1302" s="205" t="s">
        <v>1</v>
      </c>
      <c r="F1302" s="206" t="s">
        <v>1924</v>
      </c>
      <c r="G1302" s="204"/>
      <c r="H1302" s="207">
        <v>19.8</v>
      </c>
      <c r="I1302" s="204"/>
      <c r="J1302" s="204"/>
      <c r="K1302" s="204"/>
      <c r="L1302" s="208"/>
      <c r="M1302" s="209"/>
      <c r="N1302" s="210"/>
      <c r="O1302" s="210"/>
      <c r="P1302" s="210"/>
      <c r="Q1302" s="210"/>
      <c r="R1302" s="210"/>
      <c r="S1302" s="210"/>
      <c r="T1302" s="211"/>
      <c r="AT1302" s="212" t="s">
        <v>147</v>
      </c>
      <c r="AU1302" s="212" t="s">
        <v>81</v>
      </c>
      <c r="AV1302" s="14" t="s">
        <v>81</v>
      </c>
      <c r="AW1302" s="14" t="s">
        <v>26</v>
      </c>
      <c r="AX1302" s="14" t="s">
        <v>71</v>
      </c>
      <c r="AY1302" s="212" t="s">
        <v>141</v>
      </c>
    </row>
    <row r="1303" spans="2:51" s="13" customFormat="1">
      <c r="B1303" s="193"/>
      <c r="C1303" s="194"/>
      <c r="D1303" s="195" t="s">
        <v>147</v>
      </c>
      <c r="E1303" s="196" t="s">
        <v>1</v>
      </c>
      <c r="F1303" s="197" t="s">
        <v>1925</v>
      </c>
      <c r="G1303" s="194"/>
      <c r="H1303" s="196" t="s">
        <v>1</v>
      </c>
      <c r="I1303" s="194"/>
      <c r="J1303" s="194"/>
      <c r="K1303" s="194"/>
      <c r="L1303" s="198"/>
      <c r="M1303" s="199"/>
      <c r="N1303" s="200"/>
      <c r="O1303" s="200"/>
      <c r="P1303" s="200"/>
      <c r="Q1303" s="200"/>
      <c r="R1303" s="200"/>
      <c r="S1303" s="200"/>
      <c r="T1303" s="201"/>
      <c r="AT1303" s="202" t="s">
        <v>147</v>
      </c>
      <c r="AU1303" s="202" t="s">
        <v>81</v>
      </c>
      <c r="AV1303" s="13" t="s">
        <v>79</v>
      </c>
      <c r="AW1303" s="13" t="s">
        <v>26</v>
      </c>
      <c r="AX1303" s="13" t="s">
        <v>71</v>
      </c>
      <c r="AY1303" s="202" t="s">
        <v>141</v>
      </c>
    </row>
    <row r="1304" spans="2:51" s="14" customFormat="1">
      <c r="B1304" s="203"/>
      <c r="C1304" s="204"/>
      <c r="D1304" s="195" t="s">
        <v>147</v>
      </c>
      <c r="E1304" s="205" t="s">
        <v>1</v>
      </c>
      <c r="F1304" s="206" t="s">
        <v>1924</v>
      </c>
      <c r="G1304" s="204"/>
      <c r="H1304" s="207">
        <v>19.8</v>
      </c>
      <c r="I1304" s="204"/>
      <c r="J1304" s="204"/>
      <c r="K1304" s="204"/>
      <c r="L1304" s="208"/>
      <c r="M1304" s="209"/>
      <c r="N1304" s="210"/>
      <c r="O1304" s="210"/>
      <c r="P1304" s="210"/>
      <c r="Q1304" s="210"/>
      <c r="R1304" s="210"/>
      <c r="S1304" s="210"/>
      <c r="T1304" s="211"/>
      <c r="AT1304" s="212" t="s">
        <v>147</v>
      </c>
      <c r="AU1304" s="212" t="s">
        <v>81</v>
      </c>
      <c r="AV1304" s="14" t="s">
        <v>81</v>
      </c>
      <c r="AW1304" s="14" t="s">
        <v>26</v>
      </c>
      <c r="AX1304" s="14" t="s">
        <v>71</v>
      </c>
      <c r="AY1304" s="212" t="s">
        <v>141</v>
      </c>
    </row>
    <row r="1305" spans="2:51" s="13" customFormat="1">
      <c r="B1305" s="193"/>
      <c r="C1305" s="194"/>
      <c r="D1305" s="195" t="s">
        <v>147</v>
      </c>
      <c r="E1305" s="196" t="s">
        <v>1</v>
      </c>
      <c r="F1305" s="197" t="s">
        <v>1721</v>
      </c>
      <c r="G1305" s="194"/>
      <c r="H1305" s="196" t="s">
        <v>1</v>
      </c>
      <c r="I1305" s="194"/>
      <c r="J1305" s="194"/>
      <c r="K1305" s="194"/>
      <c r="L1305" s="198"/>
      <c r="M1305" s="199"/>
      <c r="N1305" s="200"/>
      <c r="O1305" s="200"/>
      <c r="P1305" s="200"/>
      <c r="Q1305" s="200"/>
      <c r="R1305" s="200"/>
      <c r="S1305" s="200"/>
      <c r="T1305" s="201"/>
      <c r="AT1305" s="202" t="s">
        <v>147</v>
      </c>
      <c r="AU1305" s="202" t="s">
        <v>81</v>
      </c>
      <c r="AV1305" s="13" t="s">
        <v>79</v>
      </c>
      <c r="AW1305" s="13" t="s">
        <v>26</v>
      </c>
      <c r="AX1305" s="13" t="s">
        <v>71</v>
      </c>
      <c r="AY1305" s="202" t="s">
        <v>141</v>
      </c>
    </row>
    <row r="1306" spans="2:51" s="14" customFormat="1">
      <c r="B1306" s="203"/>
      <c r="C1306" s="204"/>
      <c r="D1306" s="195" t="s">
        <v>147</v>
      </c>
      <c r="E1306" s="205" t="s">
        <v>1</v>
      </c>
      <c r="F1306" s="206" t="s">
        <v>1926</v>
      </c>
      <c r="G1306" s="204"/>
      <c r="H1306" s="207">
        <v>29.8</v>
      </c>
      <c r="I1306" s="204"/>
      <c r="J1306" s="204"/>
      <c r="K1306" s="204"/>
      <c r="L1306" s="208"/>
      <c r="M1306" s="209"/>
      <c r="N1306" s="210"/>
      <c r="O1306" s="210"/>
      <c r="P1306" s="210"/>
      <c r="Q1306" s="210"/>
      <c r="R1306" s="210"/>
      <c r="S1306" s="210"/>
      <c r="T1306" s="211"/>
      <c r="AT1306" s="212" t="s">
        <v>147</v>
      </c>
      <c r="AU1306" s="212" t="s">
        <v>81</v>
      </c>
      <c r="AV1306" s="14" t="s">
        <v>81</v>
      </c>
      <c r="AW1306" s="14" t="s">
        <v>26</v>
      </c>
      <c r="AX1306" s="14" t="s">
        <v>71</v>
      </c>
      <c r="AY1306" s="212" t="s">
        <v>141</v>
      </c>
    </row>
    <row r="1307" spans="2:51" s="13" customFormat="1">
      <c r="B1307" s="193"/>
      <c r="C1307" s="194"/>
      <c r="D1307" s="195" t="s">
        <v>147</v>
      </c>
      <c r="E1307" s="196" t="s">
        <v>1</v>
      </c>
      <c r="F1307" s="197" t="s">
        <v>1927</v>
      </c>
      <c r="G1307" s="194"/>
      <c r="H1307" s="196" t="s">
        <v>1</v>
      </c>
      <c r="I1307" s="194"/>
      <c r="J1307" s="194"/>
      <c r="K1307" s="194"/>
      <c r="L1307" s="198"/>
      <c r="M1307" s="199"/>
      <c r="N1307" s="200"/>
      <c r="O1307" s="200"/>
      <c r="P1307" s="200"/>
      <c r="Q1307" s="200"/>
      <c r="R1307" s="200"/>
      <c r="S1307" s="200"/>
      <c r="T1307" s="201"/>
      <c r="AT1307" s="202" t="s">
        <v>147</v>
      </c>
      <c r="AU1307" s="202" t="s">
        <v>81</v>
      </c>
      <c r="AV1307" s="13" t="s">
        <v>79</v>
      </c>
      <c r="AW1307" s="13" t="s">
        <v>26</v>
      </c>
      <c r="AX1307" s="13" t="s">
        <v>71</v>
      </c>
      <c r="AY1307" s="202" t="s">
        <v>141</v>
      </c>
    </row>
    <row r="1308" spans="2:51" s="14" customFormat="1">
      <c r="B1308" s="203"/>
      <c r="C1308" s="204"/>
      <c r="D1308" s="195" t="s">
        <v>147</v>
      </c>
      <c r="E1308" s="205" t="s">
        <v>1</v>
      </c>
      <c r="F1308" s="206" t="s">
        <v>1928</v>
      </c>
      <c r="G1308" s="204"/>
      <c r="H1308" s="207">
        <v>19.399999999999999</v>
      </c>
      <c r="I1308" s="204"/>
      <c r="J1308" s="204"/>
      <c r="K1308" s="204"/>
      <c r="L1308" s="208"/>
      <c r="M1308" s="209"/>
      <c r="N1308" s="210"/>
      <c r="O1308" s="210"/>
      <c r="P1308" s="210"/>
      <c r="Q1308" s="210"/>
      <c r="R1308" s="210"/>
      <c r="S1308" s="210"/>
      <c r="T1308" s="211"/>
      <c r="AT1308" s="212" t="s">
        <v>147</v>
      </c>
      <c r="AU1308" s="212" t="s">
        <v>81</v>
      </c>
      <c r="AV1308" s="14" t="s">
        <v>81</v>
      </c>
      <c r="AW1308" s="14" t="s">
        <v>26</v>
      </c>
      <c r="AX1308" s="14" t="s">
        <v>71</v>
      </c>
      <c r="AY1308" s="212" t="s">
        <v>141</v>
      </c>
    </row>
    <row r="1309" spans="2:51" s="13" customFormat="1">
      <c r="B1309" s="193"/>
      <c r="C1309" s="194"/>
      <c r="D1309" s="195" t="s">
        <v>147</v>
      </c>
      <c r="E1309" s="196" t="s">
        <v>1</v>
      </c>
      <c r="F1309" s="197" t="s">
        <v>1929</v>
      </c>
      <c r="G1309" s="194"/>
      <c r="H1309" s="196" t="s">
        <v>1</v>
      </c>
      <c r="I1309" s="194"/>
      <c r="J1309" s="194"/>
      <c r="K1309" s="194"/>
      <c r="L1309" s="198"/>
      <c r="M1309" s="199"/>
      <c r="N1309" s="200"/>
      <c r="O1309" s="200"/>
      <c r="P1309" s="200"/>
      <c r="Q1309" s="200"/>
      <c r="R1309" s="200"/>
      <c r="S1309" s="200"/>
      <c r="T1309" s="201"/>
      <c r="AT1309" s="202" t="s">
        <v>147</v>
      </c>
      <c r="AU1309" s="202" t="s">
        <v>81</v>
      </c>
      <c r="AV1309" s="13" t="s">
        <v>79</v>
      </c>
      <c r="AW1309" s="13" t="s">
        <v>26</v>
      </c>
      <c r="AX1309" s="13" t="s">
        <v>71</v>
      </c>
      <c r="AY1309" s="202" t="s">
        <v>141</v>
      </c>
    </row>
    <row r="1310" spans="2:51" s="14" customFormat="1">
      <c r="B1310" s="203"/>
      <c r="C1310" s="204"/>
      <c r="D1310" s="195" t="s">
        <v>147</v>
      </c>
      <c r="E1310" s="205" t="s">
        <v>1</v>
      </c>
      <c r="F1310" s="206" t="s">
        <v>1930</v>
      </c>
      <c r="G1310" s="204"/>
      <c r="H1310" s="207">
        <v>8.3000000000000007</v>
      </c>
      <c r="I1310" s="204"/>
      <c r="J1310" s="204"/>
      <c r="K1310" s="204"/>
      <c r="L1310" s="208"/>
      <c r="M1310" s="209"/>
      <c r="N1310" s="210"/>
      <c r="O1310" s="210"/>
      <c r="P1310" s="210"/>
      <c r="Q1310" s="210"/>
      <c r="R1310" s="210"/>
      <c r="S1310" s="210"/>
      <c r="T1310" s="211"/>
      <c r="AT1310" s="212" t="s">
        <v>147</v>
      </c>
      <c r="AU1310" s="212" t="s">
        <v>81</v>
      </c>
      <c r="AV1310" s="14" t="s">
        <v>81</v>
      </c>
      <c r="AW1310" s="14" t="s">
        <v>26</v>
      </c>
      <c r="AX1310" s="14" t="s">
        <v>71</v>
      </c>
      <c r="AY1310" s="212" t="s">
        <v>141</v>
      </c>
    </row>
    <row r="1311" spans="2:51" s="16" customFormat="1">
      <c r="B1311" s="241"/>
      <c r="C1311" s="242"/>
      <c r="D1311" s="195" t="s">
        <v>147</v>
      </c>
      <c r="E1311" s="243" t="s">
        <v>1</v>
      </c>
      <c r="F1311" s="244" t="s">
        <v>629</v>
      </c>
      <c r="G1311" s="242"/>
      <c r="H1311" s="245">
        <v>172.00000000000003</v>
      </c>
      <c r="I1311" s="242"/>
      <c r="J1311" s="242"/>
      <c r="K1311" s="242"/>
      <c r="L1311" s="246"/>
      <c r="M1311" s="247"/>
      <c r="N1311" s="248"/>
      <c r="O1311" s="248"/>
      <c r="P1311" s="248"/>
      <c r="Q1311" s="248"/>
      <c r="R1311" s="248"/>
      <c r="S1311" s="248"/>
      <c r="T1311" s="249"/>
      <c r="AT1311" s="250" t="s">
        <v>147</v>
      </c>
      <c r="AU1311" s="250" t="s">
        <v>81</v>
      </c>
      <c r="AV1311" s="16" t="s">
        <v>153</v>
      </c>
      <c r="AW1311" s="16" t="s">
        <v>26</v>
      </c>
      <c r="AX1311" s="16" t="s">
        <v>71</v>
      </c>
      <c r="AY1311" s="250" t="s">
        <v>141</v>
      </c>
    </row>
    <row r="1312" spans="2:51" s="13" customFormat="1">
      <c r="B1312" s="193"/>
      <c r="C1312" s="194"/>
      <c r="D1312" s="195" t="s">
        <v>147</v>
      </c>
      <c r="E1312" s="196" t="s">
        <v>1</v>
      </c>
      <c r="F1312" s="197" t="s">
        <v>1931</v>
      </c>
      <c r="G1312" s="194"/>
      <c r="H1312" s="196" t="s">
        <v>1</v>
      </c>
      <c r="I1312" s="194"/>
      <c r="J1312" s="194"/>
      <c r="K1312" s="194"/>
      <c r="L1312" s="198"/>
      <c r="M1312" s="199"/>
      <c r="N1312" s="200"/>
      <c r="O1312" s="200"/>
      <c r="P1312" s="200"/>
      <c r="Q1312" s="200"/>
      <c r="R1312" s="200"/>
      <c r="S1312" s="200"/>
      <c r="T1312" s="201"/>
      <c r="AT1312" s="202" t="s">
        <v>147</v>
      </c>
      <c r="AU1312" s="202" t="s">
        <v>81</v>
      </c>
      <c r="AV1312" s="13" t="s">
        <v>79</v>
      </c>
      <c r="AW1312" s="13" t="s">
        <v>26</v>
      </c>
      <c r="AX1312" s="13" t="s">
        <v>71</v>
      </c>
      <c r="AY1312" s="202" t="s">
        <v>141</v>
      </c>
    </row>
    <row r="1313" spans="2:51" s="14" customFormat="1">
      <c r="B1313" s="203"/>
      <c r="C1313" s="204"/>
      <c r="D1313" s="195" t="s">
        <v>147</v>
      </c>
      <c r="E1313" s="205" t="s">
        <v>1</v>
      </c>
      <c r="F1313" s="206" t="s">
        <v>1932</v>
      </c>
      <c r="G1313" s="204"/>
      <c r="H1313" s="207">
        <v>16.8</v>
      </c>
      <c r="I1313" s="204"/>
      <c r="J1313" s="204"/>
      <c r="K1313" s="204"/>
      <c r="L1313" s="208"/>
      <c r="M1313" s="209"/>
      <c r="N1313" s="210"/>
      <c r="O1313" s="210"/>
      <c r="P1313" s="210"/>
      <c r="Q1313" s="210"/>
      <c r="R1313" s="210"/>
      <c r="S1313" s="210"/>
      <c r="T1313" s="211"/>
      <c r="AT1313" s="212" t="s">
        <v>147</v>
      </c>
      <c r="AU1313" s="212" t="s">
        <v>81</v>
      </c>
      <c r="AV1313" s="14" t="s">
        <v>81</v>
      </c>
      <c r="AW1313" s="14" t="s">
        <v>26</v>
      </c>
      <c r="AX1313" s="14" t="s">
        <v>71</v>
      </c>
      <c r="AY1313" s="212" t="s">
        <v>141</v>
      </c>
    </row>
    <row r="1314" spans="2:51" s="13" customFormat="1">
      <c r="B1314" s="193"/>
      <c r="C1314" s="194"/>
      <c r="D1314" s="195" t="s">
        <v>147</v>
      </c>
      <c r="E1314" s="196" t="s">
        <v>1</v>
      </c>
      <c r="F1314" s="197" t="s">
        <v>1933</v>
      </c>
      <c r="G1314" s="194"/>
      <c r="H1314" s="196" t="s">
        <v>1</v>
      </c>
      <c r="I1314" s="194"/>
      <c r="J1314" s="194"/>
      <c r="K1314" s="194"/>
      <c r="L1314" s="198"/>
      <c r="M1314" s="199"/>
      <c r="N1314" s="200"/>
      <c r="O1314" s="200"/>
      <c r="P1314" s="200"/>
      <c r="Q1314" s="200"/>
      <c r="R1314" s="200"/>
      <c r="S1314" s="200"/>
      <c r="T1314" s="201"/>
      <c r="AT1314" s="202" t="s">
        <v>147</v>
      </c>
      <c r="AU1314" s="202" t="s">
        <v>81</v>
      </c>
      <c r="AV1314" s="13" t="s">
        <v>79</v>
      </c>
      <c r="AW1314" s="13" t="s">
        <v>26</v>
      </c>
      <c r="AX1314" s="13" t="s">
        <v>71</v>
      </c>
      <c r="AY1314" s="202" t="s">
        <v>141</v>
      </c>
    </row>
    <row r="1315" spans="2:51" s="14" customFormat="1">
      <c r="B1315" s="203"/>
      <c r="C1315" s="204"/>
      <c r="D1315" s="195" t="s">
        <v>147</v>
      </c>
      <c r="E1315" s="205" t="s">
        <v>1</v>
      </c>
      <c r="F1315" s="206" t="s">
        <v>1934</v>
      </c>
      <c r="G1315" s="204"/>
      <c r="H1315" s="207">
        <v>32.799999999999997</v>
      </c>
      <c r="I1315" s="204"/>
      <c r="J1315" s="204"/>
      <c r="K1315" s="204"/>
      <c r="L1315" s="208"/>
      <c r="M1315" s="209"/>
      <c r="N1315" s="210"/>
      <c r="O1315" s="210"/>
      <c r="P1315" s="210"/>
      <c r="Q1315" s="210"/>
      <c r="R1315" s="210"/>
      <c r="S1315" s="210"/>
      <c r="T1315" s="211"/>
      <c r="AT1315" s="212" t="s">
        <v>147</v>
      </c>
      <c r="AU1315" s="212" t="s">
        <v>81</v>
      </c>
      <c r="AV1315" s="14" t="s">
        <v>81</v>
      </c>
      <c r="AW1315" s="14" t="s">
        <v>26</v>
      </c>
      <c r="AX1315" s="14" t="s">
        <v>71</v>
      </c>
      <c r="AY1315" s="212" t="s">
        <v>141</v>
      </c>
    </row>
    <row r="1316" spans="2:51" s="13" customFormat="1">
      <c r="B1316" s="193"/>
      <c r="C1316" s="194"/>
      <c r="D1316" s="195" t="s">
        <v>147</v>
      </c>
      <c r="E1316" s="196" t="s">
        <v>1</v>
      </c>
      <c r="F1316" s="197" t="s">
        <v>1935</v>
      </c>
      <c r="G1316" s="194"/>
      <c r="H1316" s="196" t="s">
        <v>1</v>
      </c>
      <c r="I1316" s="194"/>
      <c r="J1316" s="194"/>
      <c r="K1316" s="194"/>
      <c r="L1316" s="198"/>
      <c r="M1316" s="199"/>
      <c r="N1316" s="200"/>
      <c r="O1316" s="200"/>
      <c r="P1316" s="200"/>
      <c r="Q1316" s="200"/>
      <c r="R1316" s="200"/>
      <c r="S1316" s="200"/>
      <c r="T1316" s="201"/>
      <c r="AT1316" s="202" t="s">
        <v>147</v>
      </c>
      <c r="AU1316" s="202" t="s">
        <v>81</v>
      </c>
      <c r="AV1316" s="13" t="s">
        <v>79</v>
      </c>
      <c r="AW1316" s="13" t="s">
        <v>26</v>
      </c>
      <c r="AX1316" s="13" t="s">
        <v>71</v>
      </c>
      <c r="AY1316" s="202" t="s">
        <v>141</v>
      </c>
    </row>
    <row r="1317" spans="2:51" s="14" customFormat="1">
      <c r="B1317" s="203"/>
      <c r="C1317" s="204"/>
      <c r="D1317" s="195" t="s">
        <v>147</v>
      </c>
      <c r="E1317" s="205" t="s">
        <v>1</v>
      </c>
      <c r="F1317" s="206" t="s">
        <v>1936</v>
      </c>
      <c r="G1317" s="204"/>
      <c r="H1317" s="207">
        <v>19.899999999999999</v>
      </c>
      <c r="I1317" s="204"/>
      <c r="J1317" s="204"/>
      <c r="K1317" s="204"/>
      <c r="L1317" s="208"/>
      <c r="M1317" s="209"/>
      <c r="N1317" s="210"/>
      <c r="O1317" s="210"/>
      <c r="P1317" s="210"/>
      <c r="Q1317" s="210"/>
      <c r="R1317" s="210"/>
      <c r="S1317" s="210"/>
      <c r="T1317" s="211"/>
      <c r="AT1317" s="212" t="s">
        <v>147</v>
      </c>
      <c r="AU1317" s="212" t="s">
        <v>81</v>
      </c>
      <c r="AV1317" s="14" t="s">
        <v>81</v>
      </c>
      <c r="AW1317" s="14" t="s">
        <v>26</v>
      </c>
      <c r="AX1317" s="14" t="s">
        <v>71</v>
      </c>
      <c r="AY1317" s="212" t="s">
        <v>141</v>
      </c>
    </row>
    <row r="1318" spans="2:51" s="13" customFormat="1">
      <c r="B1318" s="193"/>
      <c r="C1318" s="194"/>
      <c r="D1318" s="195" t="s">
        <v>147</v>
      </c>
      <c r="E1318" s="196" t="s">
        <v>1</v>
      </c>
      <c r="F1318" s="197" t="s">
        <v>1937</v>
      </c>
      <c r="G1318" s="194"/>
      <c r="H1318" s="196" t="s">
        <v>1</v>
      </c>
      <c r="I1318" s="194"/>
      <c r="J1318" s="194"/>
      <c r="K1318" s="194"/>
      <c r="L1318" s="198"/>
      <c r="M1318" s="199"/>
      <c r="N1318" s="200"/>
      <c r="O1318" s="200"/>
      <c r="P1318" s="200"/>
      <c r="Q1318" s="200"/>
      <c r="R1318" s="200"/>
      <c r="S1318" s="200"/>
      <c r="T1318" s="201"/>
      <c r="AT1318" s="202" t="s">
        <v>147</v>
      </c>
      <c r="AU1318" s="202" t="s">
        <v>81</v>
      </c>
      <c r="AV1318" s="13" t="s">
        <v>79</v>
      </c>
      <c r="AW1318" s="13" t="s">
        <v>26</v>
      </c>
      <c r="AX1318" s="13" t="s">
        <v>71</v>
      </c>
      <c r="AY1318" s="202" t="s">
        <v>141</v>
      </c>
    </row>
    <row r="1319" spans="2:51" s="14" customFormat="1">
      <c r="B1319" s="203"/>
      <c r="C1319" s="204"/>
      <c r="D1319" s="195" t="s">
        <v>147</v>
      </c>
      <c r="E1319" s="205" t="s">
        <v>1</v>
      </c>
      <c r="F1319" s="206" t="s">
        <v>1938</v>
      </c>
      <c r="G1319" s="204"/>
      <c r="H1319" s="207">
        <v>19.7</v>
      </c>
      <c r="I1319" s="204"/>
      <c r="J1319" s="204"/>
      <c r="K1319" s="204"/>
      <c r="L1319" s="208"/>
      <c r="M1319" s="209"/>
      <c r="N1319" s="210"/>
      <c r="O1319" s="210"/>
      <c r="P1319" s="210"/>
      <c r="Q1319" s="210"/>
      <c r="R1319" s="210"/>
      <c r="S1319" s="210"/>
      <c r="T1319" s="211"/>
      <c r="AT1319" s="212" t="s">
        <v>147</v>
      </c>
      <c r="AU1319" s="212" t="s">
        <v>81</v>
      </c>
      <c r="AV1319" s="14" t="s">
        <v>81</v>
      </c>
      <c r="AW1319" s="14" t="s">
        <v>26</v>
      </c>
      <c r="AX1319" s="14" t="s">
        <v>71</v>
      </c>
      <c r="AY1319" s="212" t="s">
        <v>141</v>
      </c>
    </row>
    <row r="1320" spans="2:51" s="13" customFormat="1">
      <c r="B1320" s="193"/>
      <c r="C1320" s="194"/>
      <c r="D1320" s="195" t="s">
        <v>147</v>
      </c>
      <c r="E1320" s="196" t="s">
        <v>1</v>
      </c>
      <c r="F1320" s="197" t="s">
        <v>1939</v>
      </c>
      <c r="G1320" s="194"/>
      <c r="H1320" s="196" t="s">
        <v>1</v>
      </c>
      <c r="I1320" s="194"/>
      <c r="J1320" s="194"/>
      <c r="K1320" s="194"/>
      <c r="L1320" s="198"/>
      <c r="M1320" s="199"/>
      <c r="N1320" s="200"/>
      <c r="O1320" s="200"/>
      <c r="P1320" s="200"/>
      <c r="Q1320" s="200"/>
      <c r="R1320" s="200"/>
      <c r="S1320" s="200"/>
      <c r="T1320" s="201"/>
      <c r="AT1320" s="202" t="s">
        <v>147</v>
      </c>
      <c r="AU1320" s="202" t="s">
        <v>81</v>
      </c>
      <c r="AV1320" s="13" t="s">
        <v>79</v>
      </c>
      <c r="AW1320" s="13" t="s">
        <v>26</v>
      </c>
      <c r="AX1320" s="13" t="s">
        <v>71</v>
      </c>
      <c r="AY1320" s="202" t="s">
        <v>141</v>
      </c>
    </row>
    <row r="1321" spans="2:51" s="14" customFormat="1">
      <c r="B1321" s="203"/>
      <c r="C1321" s="204"/>
      <c r="D1321" s="195" t="s">
        <v>147</v>
      </c>
      <c r="E1321" s="205" t="s">
        <v>1</v>
      </c>
      <c r="F1321" s="206" t="s">
        <v>1938</v>
      </c>
      <c r="G1321" s="204"/>
      <c r="H1321" s="207">
        <v>19.7</v>
      </c>
      <c r="I1321" s="204"/>
      <c r="J1321" s="204"/>
      <c r="K1321" s="204"/>
      <c r="L1321" s="208"/>
      <c r="M1321" s="209"/>
      <c r="N1321" s="210"/>
      <c r="O1321" s="210"/>
      <c r="P1321" s="210"/>
      <c r="Q1321" s="210"/>
      <c r="R1321" s="210"/>
      <c r="S1321" s="210"/>
      <c r="T1321" s="211"/>
      <c r="AT1321" s="212" t="s">
        <v>147</v>
      </c>
      <c r="AU1321" s="212" t="s">
        <v>81</v>
      </c>
      <c r="AV1321" s="14" t="s">
        <v>81</v>
      </c>
      <c r="AW1321" s="14" t="s">
        <v>26</v>
      </c>
      <c r="AX1321" s="14" t="s">
        <v>71</v>
      </c>
      <c r="AY1321" s="212" t="s">
        <v>141</v>
      </c>
    </row>
    <row r="1322" spans="2:51" s="13" customFormat="1">
      <c r="B1322" s="193"/>
      <c r="C1322" s="194"/>
      <c r="D1322" s="195" t="s">
        <v>147</v>
      </c>
      <c r="E1322" s="196" t="s">
        <v>1</v>
      </c>
      <c r="F1322" s="197" t="s">
        <v>1940</v>
      </c>
      <c r="G1322" s="194"/>
      <c r="H1322" s="196" t="s">
        <v>1</v>
      </c>
      <c r="I1322" s="194"/>
      <c r="J1322" s="194"/>
      <c r="K1322" s="194"/>
      <c r="L1322" s="198"/>
      <c r="M1322" s="199"/>
      <c r="N1322" s="200"/>
      <c r="O1322" s="200"/>
      <c r="P1322" s="200"/>
      <c r="Q1322" s="200"/>
      <c r="R1322" s="200"/>
      <c r="S1322" s="200"/>
      <c r="T1322" s="201"/>
      <c r="AT1322" s="202" t="s">
        <v>147</v>
      </c>
      <c r="AU1322" s="202" t="s">
        <v>81</v>
      </c>
      <c r="AV1322" s="13" t="s">
        <v>79</v>
      </c>
      <c r="AW1322" s="13" t="s">
        <v>26</v>
      </c>
      <c r="AX1322" s="13" t="s">
        <v>71</v>
      </c>
      <c r="AY1322" s="202" t="s">
        <v>141</v>
      </c>
    </row>
    <row r="1323" spans="2:51" s="14" customFormat="1">
      <c r="B1323" s="203"/>
      <c r="C1323" s="204"/>
      <c r="D1323" s="195" t="s">
        <v>147</v>
      </c>
      <c r="E1323" s="205" t="s">
        <v>1</v>
      </c>
      <c r="F1323" s="206" t="s">
        <v>1941</v>
      </c>
      <c r="G1323" s="204"/>
      <c r="H1323" s="207">
        <v>38</v>
      </c>
      <c r="I1323" s="204"/>
      <c r="J1323" s="204"/>
      <c r="K1323" s="204"/>
      <c r="L1323" s="208"/>
      <c r="M1323" s="209"/>
      <c r="N1323" s="210"/>
      <c r="O1323" s="210"/>
      <c r="P1323" s="210"/>
      <c r="Q1323" s="210"/>
      <c r="R1323" s="210"/>
      <c r="S1323" s="210"/>
      <c r="T1323" s="211"/>
      <c r="AT1323" s="212" t="s">
        <v>147</v>
      </c>
      <c r="AU1323" s="212" t="s">
        <v>81</v>
      </c>
      <c r="AV1323" s="14" t="s">
        <v>81</v>
      </c>
      <c r="AW1323" s="14" t="s">
        <v>26</v>
      </c>
      <c r="AX1323" s="14" t="s">
        <v>71</v>
      </c>
      <c r="AY1323" s="212" t="s">
        <v>141</v>
      </c>
    </row>
    <row r="1324" spans="2:51" s="13" customFormat="1">
      <c r="B1324" s="193"/>
      <c r="C1324" s="194"/>
      <c r="D1324" s="195" t="s">
        <v>147</v>
      </c>
      <c r="E1324" s="196" t="s">
        <v>1</v>
      </c>
      <c r="F1324" s="197" t="s">
        <v>1942</v>
      </c>
      <c r="G1324" s="194"/>
      <c r="H1324" s="196" t="s">
        <v>1</v>
      </c>
      <c r="I1324" s="194"/>
      <c r="J1324" s="194"/>
      <c r="K1324" s="194"/>
      <c r="L1324" s="198"/>
      <c r="M1324" s="199"/>
      <c r="N1324" s="200"/>
      <c r="O1324" s="200"/>
      <c r="P1324" s="200"/>
      <c r="Q1324" s="200"/>
      <c r="R1324" s="200"/>
      <c r="S1324" s="200"/>
      <c r="T1324" s="201"/>
      <c r="AT1324" s="202" t="s">
        <v>147</v>
      </c>
      <c r="AU1324" s="202" t="s">
        <v>81</v>
      </c>
      <c r="AV1324" s="13" t="s">
        <v>79</v>
      </c>
      <c r="AW1324" s="13" t="s">
        <v>26</v>
      </c>
      <c r="AX1324" s="13" t="s">
        <v>71</v>
      </c>
      <c r="AY1324" s="202" t="s">
        <v>141</v>
      </c>
    </row>
    <row r="1325" spans="2:51" s="14" customFormat="1">
      <c r="B1325" s="203"/>
      <c r="C1325" s="204"/>
      <c r="D1325" s="195" t="s">
        <v>147</v>
      </c>
      <c r="E1325" s="205" t="s">
        <v>1</v>
      </c>
      <c r="F1325" s="206" t="s">
        <v>1943</v>
      </c>
      <c r="G1325" s="204"/>
      <c r="H1325" s="207">
        <v>57.8</v>
      </c>
      <c r="I1325" s="204"/>
      <c r="J1325" s="204"/>
      <c r="K1325" s="204"/>
      <c r="L1325" s="208"/>
      <c r="M1325" s="209"/>
      <c r="N1325" s="210"/>
      <c r="O1325" s="210"/>
      <c r="P1325" s="210"/>
      <c r="Q1325" s="210"/>
      <c r="R1325" s="210"/>
      <c r="S1325" s="210"/>
      <c r="T1325" s="211"/>
      <c r="AT1325" s="212" t="s">
        <v>147</v>
      </c>
      <c r="AU1325" s="212" t="s">
        <v>81</v>
      </c>
      <c r="AV1325" s="14" t="s">
        <v>81</v>
      </c>
      <c r="AW1325" s="14" t="s">
        <v>26</v>
      </c>
      <c r="AX1325" s="14" t="s">
        <v>71</v>
      </c>
      <c r="AY1325" s="212" t="s">
        <v>141</v>
      </c>
    </row>
    <row r="1326" spans="2:51" s="13" customFormat="1">
      <c r="B1326" s="193"/>
      <c r="C1326" s="194"/>
      <c r="D1326" s="195" t="s">
        <v>147</v>
      </c>
      <c r="E1326" s="196" t="s">
        <v>1</v>
      </c>
      <c r="F1326" s="197" t="s">
        <v>1722</v>
      </c>
      <c r="G1326" s="194"/>
      <c r="H1326" s="196" t="s">
        <v>1</v>
      </c>
      <c r="I1326" s="194"/>
      <c r="J1326" s="194"/>
      <c r="K1326" s="194"/>
      <c r="L1326" s="198"/>
      <c r="M1326" s="199"/>
      <c r="N1326" s="200"/>
      <c r="O1326" s="200"/>
      <c r="P1326" s="200"/>
      <c r="Q1326" s="200"/>
      <c r="R1326" s="200"/>
      <c r="S1326" s="200"/>
      <c r="T1326" s="201"/>
      <c r="AT1326" s="202" t="s">
        <v>147</v>
      </c>
      <c r="AU1326" s="202" t="s">
        <v>81</v>
      </c>
      <c r="AV1326" s="13" t="s">
        <v>79</v>
      </c>
      <c r="AW1326" s="13" t="s">
        <v>26</v>
      </c>
      <c r="AX1326" s="13" t="s">
        <v>71</v>
      </c>
      <c r="AY1326" s="202" t="s">
        <v>141</v>
      </c>
    </row>
    <row r="1327" spans="2:51" s="14" customFormat="1">
      <c r="B1327" s="203"/>
      <c r="C1327" s="204"/>
      <c r="D1327" s="195" t="s">
        <v>147</v>
      </c>
      <c r="E1327" s="205" t="s">
        <v>1</v>
      </c>
      <c r="F1327" s="206" t="s">
        <v>1944</v>
      </c>
      <c r="G1327" s="204"/>
      <c r="H1327" s="207">
        <v>12.3</v>
      </c>
      <c r="I1327" s="204"/>
      <c r="J1327" s="204"/>
      <c r="K1327" s="204"/>
      <c r="L1327" s="208"/>
      <c r="M1327" s="209"/>
      <c r="N1327" s="210"/>
      <c r="O1327" s="210"/>
      <c r="P1327" s="210"/>
      <c r="Q1327" s="210"/>
      <c r="R1327" s="210"/>
      <c r="S1327" s="210"/>
      <c r="T1327" s="211"/>
      <c r="AT1327" s="212" t="s">
        <v>147</v>
      </c>
      <c r="AU1327" s="212" t="s">
        <v>81</v>
      </c>
      <c r="AV1327" s="14" t="s">
        <v>81</v>
      </c>
      <c r="AW1327" s="14" t="s">
        <v>26</v>
      </c>
      <c r="AX1327" s="14" t="s">
        <v>71</v>
      </c>
      <c r="AY1327" s="212" t="s">
        <v>141</v>
      </c>
    </row>
    <row r="1328" spans="2:51" s="16" customFormat="1">
      <c r="B1328" s="241"/>
      <c r="C1328" s="242"/>
      <c r="D1328" s="195" t="s">
        <v>147</v>
      </c>
      <c r="E1328" s="243" t="s">
        <v>1</v>
      </c>
      <c r="F1328" s="244" t="s">
        <v>629</v>
      </c>
      <c r="G1328" s="242"/>
      <c r="H1328" s="245">
        <v>217</v>
      </c>
      <c r="I1328" s="242"/>
      <c r="J1328" s="242"/>
      <c r="K1328" s="242"/>
      <c r="L1328" s="246"/>
      <c r="M1328" s="247"/>
      <c r="N1328" s="248"/>
      <c r="O1328" s="248"/>
      <c r="P1328" s="248"/>
      <c r="Q1328" s="248"/>
      <c r="R1328" s="248"/>
      <c r="S1328" s="248"/>
      <c r="T1328" s="249"/>
      <c r="AT1328" s="250" t="s">
        <v>147</v>
      </c>
      <c r="AU1328" s="250" t="s">
        <v>81</v>
      </c>
      <c r="AV1328" s="16" t="s">
        <v>153</v>
      </c>
      <c r="AW1328" s="16" t="s">
        <v>26</v>
      </c>
      <c r="AX1328" s="16" t="s">
        <v>71</v>
      </c>
      <c r="AY1328" s="250" t="s">
        <v>141</v>
      </c>
    </row>
    <row r="1329" spans="1:65" s="15" customFormat="1">
      <c r="B1329" s="219"/>
      <c r="C1329" s="220"/>
      <c r="D1329" s="195" t="s">
        <v>147</v>
      </c>
      <c r="E1329" s="221" t="s">
        <v>1</v>
      </c>
      <c r="F1329" s="222" t="s">
        <v>254</v>
      </c>
      <c r="G1329" s="220"/>
      <c r="H1329" s="223">
        <v>389.00000000000006</v>
      </c>
      <c r="I1329" s="220"/>
      <c r="J1329" s="220"/>
      <c r="K1329" s="220"/>
      <c r="L1329" s="224"/>
      <c r="M1329" s="225"/>
      <c r="N1329" s="226"/>
      <c r="O1329" s="226"/>
      <c r="P1329" s="226"/>
      <c r="Q1329" s="226"/>
      <c r="R1329" s="226"/>
      <c r="S1329" s="226"/>
      <c r="T1329" s="227"/>
      <c r="AT1329" s="228" t="s">
        <v>147</v>
      </c>
      <c r="AU1329" s="228" t="s">
        <v>81</v>
      </c>
      <c r="AV1329" s="15" t="s">
        <v>146</v>
      </c>
      <c r="AW1329" s="15" t="s">
        <v>26</v>
      </c>
      <c r="AX1329" s="15" t="s">
        <v>79</v>
      </c>
      <c r="AY1329" s="228" t="s">
        <v>141</v>
      </c>
    </row>
    <row r="1330" spans="1:65" s="2" customFormat="1" ht="21.75" customHeight="1">
      <c r="A1330" s="32"/>
      <c r="B1330" s="33"/>
      <c r="C1330" s="229" t="s">
        <v>1945</v>
      </c>
      <c r="D1330" s="229" t="s">
        <v>272</v>
      </c>
      <c r="E1330" s="230" t="s">
        <v>1946</v>
      </c>
      <c r="F1330" s="231" t="s">
        <v>1947</v>
      </c>
      <c r="G1330" s="232" t="s">
        <v>221</v>
      </c>
      <c r="H1330" s="233">
        <v>713.16700000000003</v>
      </c>
      <c r="I1330" s="262"/>
      <c r="J1330" s="234">
        <f>ROUND(I1330*H1330,2)</f>
        <v>0</v>
      </c>
      <c r="K1330" s="231" t="s">
        <v>239</v>
      </c>
      <c r="L1330" s="235"/>
      <c r="M1330" s="236" t="s">
        <v>1</v>
      </c>
      <c r="N1330" s="237" t="s">
        <v>36</v>
      </c>
      <c r="O1330" s="189">
        <v>0</v>
      </c>
      <c r="P1330" s="189">
        <f>O1330*H1330</f>
        <v>0</v>
      </c>
      <c r="Q1330" s="189">
        <v>9.7000000000000005E-4</v>
      </c>
      <c r="R1330" s="189">
        <f>Q1330*H1330</f>
        <v>0.69177199000000011</v>
      </c>
      <c r="S1330" s="189">
        <v>0</v>
      </c>
      <c r="T1330" s="190">
        <f>S1330*H1330</f>
        <v>0</v>
      </c>
      <c r="U1330" s="32"/>
      <c r="V1330" s="32"/>
      <c r="W1330" s="32"/>
      <c r="X1330" s="32"/>
      <c r="Y1330" s="32"/>
      <c r="Z1330" s="32"/>
      <c r="AA1330" s="32"/>
      <c r="AB1330" s="32"/>
      <c r="AC1330" s="32"/>
      <c r="AD1330" s="32"/>
      <c r="AE1330" s="32"/>
      <c r="AR1330" s="191" t="s">
        <v>454</v>
      </c>
      <c r="AT1330" s="191" t="s">
        <v>272</v>
      </c>
      <c r="AU1330" s="191" t="s">
        <v>81</v>
      </c>
      <c r="AY1330" s="18" t="s">
        <v>141</v>
      </c>
      <c r="BE1330" s="192">
        <f>IF(N1330="základní",J1330,0)</f>
        <v>0</v>
      </c>
      <c r="BF1330" s="192">
        <f>IF(N1330="snížená",J1330,0)</f>
        <v>0</v>
      </c>
      <c r="BG1330" s="192">
        <f>IF(N1330="zákl. přenesená",J1330,0)</f>
        <v>0</v>
      </c>
      <c r="BH1330" s="192">
        <f>IF(N1330="sníž. přenesená",J1330,0)</f>
        <v>0</v>
      </c>
      <c r="BI1330" s="192">
        <f>IF(N1330="nulová",J1330,0)</f>
        <v>0</v>
      </c>
      <c r="BJ1330" s="18" t="s">
        <v>79</v>
      </c>
      <c r="BK1330" s="192">
        <f>ROUND(I1330*H1330,2)</f>
        <v>0</v>
      </c>
      <c r="BL1330" s="18" t="s">
        <v>181</v>
      </c>
      <c r="BM1330" s="191" t="s">
        <v>1948</v>
      </c>
    </row>
    <row r="1331" spans="1:65" s="13" customFormat="1" ht="33.75">
      <c r="B1331" s="193"/>
      <c r="C1331" s="194"/>
      <c r="D1331" s="195" t="s">
        <v>147</v>
      </c>
      <c r="E1331" s="196" t="s">
        <v>1</v>
      </c>
      <c r="F1331" s="197" t="s">
        <v>613</v>
      </c>
      <c r="G1331" s="194"/>
      <c r="H1331" s="196" t="s">
        <v>1</v>
      </c>
      <c r="I1331" s="194"/>
      <c r="J1331" s="194"/>
      <c r="K1331" s="194"/>
      <c r="L1331" s="198"/>
      <c r="M1331" s="199"/>
      <c r="N1331" s="200"/>
      <c r="O1331" s="200"/>
      <c r="P1331" s="200"/>
      <c r="Q1331" s="200"/>
      <c r="R1331" s="200"/>
      <c r="S1331" s="200"/>
      <c r="T1331" s="201"/>
      <c r="AT1331" s="202" t="s">
        <v>147</v>
      </c>
      <c r="AU1331" s="202" t="s">
        <v>81</v>
      </c>
      <c r="AV1331" s="13" t="s">
        <v>79</v>
      </c>
      <c r="AW1331" s="13" t="s">
        <v>26</v>
      </c>
      <c r="AX1331" s="13" t="s">
        <v>71</v>
      </c>
      <c r="AY1331" s="202" t="s">
        <v>141</v>
      </c>
    </row>
    <row r="1332" spans="1:65" s="13" customFormat="1" ht="33.75">
      <c r="B1332" s="193"/>
      <c r="C1332" s="194"/>
      <c r="D1332" s="195" t="s">
        <v>147</v>
      </c>
      <c r="E1332" s="196" t="s">
        <v>1</v>
      </c>
      <c r="F1332" s="197" t="s">
        <v>614</v>
      </c>
      <c r="G1332" s="194"/>
      <c r="H1332" s="196" t="s">
        <v>1</v>
      </c>
      <c r="I1332" s="194"/>
      <c r="J1332" s="194"/>
      <c r="K1332" s="194"/>
      <c r="L1332" s="198"/>
      <c r="M1332" s="199"/>
      <c r="N1332" s="200"/>
      <c r="O1332" s="200"/>
      <c r="P1332" s="200"/>
      <c r="Q1332" s="200"/>
      <c r="R1332" s="200"/>
      <c r="S1332" s="200"/>
      <c r="T1332" s="201"/>
      <c r="AT1332" s="202" t="s">
        <v>147</v>
      </c>
      <c r="AU1332" s="202" t="s">
        <v>81</v>
      </c>
      <c r="AV1332" s="13" t="s">
        <v>79</v>
      </c>
      <c r="AW1332" s="13" t="s">
        <v>26</v>
      </c>
      <c r="AX1332" s="13" t="s">
        <v>71</v>
      </c>
      <c r="AY1332" s="202" t="s">
        <v>141</v>
      </c>
    </row>
    <row r="1333" spans="1:65" s="13" customFormat="1" ht="22.5">
      <c r="B1333" s="193"/>
      <c r="C1333" s="194"/>
      <c r="D1333" s="195" t="s">
        <v>147</v>
      </c>
      <c r="E1333" s="196" t="s">
        <v>1</v>
      </c>
      <c r="F1333" s="197" t="s">
        <v>615</v>
      </c>
      <c r="G1333" s="194"/>
      <c r="H1333" s="196" t="s">
        <v>1</v>
      </c>
      <c r="I1333" s="194"/>
      <c r="J1333" s="194"/>
      <c r="K1333" s="194"/>
      <c r="L1333" s="198"/>
      <c r="M1333" s="199"/>
      <c r="N1333" s="200"/>
      <c r="O1333" s="200"/>
      <c r="P1333" s="200"/>
      <c r="Q1333" s="200"/>
      <c r="R1333" s="200"/>
      <c r="S1333" s="200"/>
      <c r="T1333" s="201"/>
      <c r="AT1333" s="202" t="s">
        <v>147</v>
      </c>
      <c r="AU1333" s="202" t="s">
        <v>81</v>
      </c>
      <c r="AV1333" s="13" t="s">
        <v>79</v>
      </c>
      <c r="AW1333" s="13" t="s">
        <v>26</v>
      </c>
      <c r="AX1333" s="13" t="s">
        <v>71</v>
      </c>
      <c r="AY1333" s="202" t="s">
        <v>141</v>
      </c>
    </row>
    <row r="1334" spans="1:65" s="14" customFormat="1">
      <c r="B1334" s="203"/>
      <c r="C1334" s="204"/>
      <c r="D1334" s="195" t="s">
        <v>147</v>
      </c>
      <c r="E1334" s="205" t="s">
        <v>1</v>
      </c>
      <c r="F1334" s="206" t="s">
        <v>1949</v>
      </c>
      <c r="G1334" s="204"/>
      <c r="H1334" s="207">
        <v>713.16700000000003</v>
      </c>
      <c r="I1334" s="204"/>
      <c r="J1334" s="204"/>
      <c r="K1334" s="204"/>
      <c r="L1334" s="208"/>
      <c r="M1334" s="209"/>
      <c r="N1334" s="210"/>
      <c r="O1334" s="210"/>
      <c r="P1334" s="210"/>
      <c r="Q1334" s="210"/>
      <c r="R1334" s="210"/>
      <c r="S1334" s="210"/>
      <c r="T1334" s="211"/>
      <c r="AT1334" s="212" t="s">
        <v>147</v>
      </c>
      <c r="AU1334" s="212" t="s">
        <v>81</v>
      </c>
      <c r="AV1334" s="14" t="s">
        <v>81</v>
      </c>
      <c r="AW1334" s="14" t="s">
        <v>26</v>
      </c>
      <c r="AX1334" s="14" t="s">
        <v>79</v>
      </c>
      <c r="AY1334" s="212" t="s">
        <v>141</v>
      </c>
    </row>
    <row r="1335" spans="1:65" s="2" customFormat="1" ht="16.5" customHeight="1">
      <c r="A1335" s="32"/>
      <c r="B1335" s="33"/>
      <c r="C1335" s="181" t="s">
        <v>1950</v>
      </c>
      <c r="D1335" s="181" t="s">
        <v>142</v>
      </c>
      <c r="E1335" s="182" t="s">
        <v>1951</v>
      </c>
      <c r="F1335" s="183" t="s">
        <v>1952</v>
      </c>
      <c r="G1335" s="184" t="s">
        <v>249</v>
      </c>
      <c r="H1335" s="185">
        <v>66.400000000000006</v>
      </c>
      <c r="I1335" s="257"/>
      <c r="J1335" s="186">
        <f>ROUND(I1335*H1335,2)</f>
        <v>0</v>
      </c>
      <c r="K1335" s="183" t="s">
        <v>239</v>
      </c>
      <c r="L1335" s="37"/>
      <c r="M1335" s="187" t="s">
        <v>1</v>
      </c>
      <c r="N1335" s="188" t="s">
        <v>36</v>
      </c>
      <c r="O1335" s="189">
        <v>0.23899999999999999</v>
      </c>
      <c r="P1335" s="189">
        <f>O1335*H1335</f>
        <v>15.8696</v>
      </c>
      <c r="Q1335" s="189">
        <v>0</v>
      </c>
      <c r="R1335" s="189">
        <f>Q1335*H1335</f>
        <v>0</v>
      </c>
      <c r="S1335" s="189">
        <v>3.5299999999999998E-2</v>
      </c>
      <c r="T1335" s="190">
        <f>S1335*H1335</f>
        <v>2.3439200000000002</v>
      </c>
      <c r="U1335" s="32"/>
      <c r="V1335" s="32"/>
      <c r="W1335" s="32"/>
      <c r="X1335" s="32"/>
      <c r="Y1335" s="32"/>
      <c r="Z1335" s="32"/>
      <c r="AA1335" s="32"/>
      <c r="AB1335" s="32"/>
      <c r="AC1335" s="32"/>
      <c r="AD1335" s="32"/>
      <c r="AE1335" s="32"/>
      <c r="AR1335" s="191" t="s">
        <v>181</v>
      </c>
      <c r="AT1335" s="191" t="s">
        <v>142</v>
      </c>
      <c r="AU1335" s="191" t="s">
        <v>81</v>
      </c>
      <c r="AY1335" s="18" t="s">
        <v>141</v>
      </c>
      <c r="BE1335" s="192">
        <f>IF(N1335="základní",J1335,0)</f>
        <v>0</v>
      </c>
      <c r="BF1335" s="192">
        <f>IF(N1335="snížená",J1335,0)</f>
        <v>0</v>
      </c>
      <c r="BG1335" s="192">
        <f>IF(N1335="zákl. přenesená",J1335,0)</f>
        <v>0</v>
      </c>
      <c r="BH1335" s="192">
        <f>IF(N1335="sníž. přenesená",J1335,0)</f>
        <v>0</v>
      </c>
      <c r="BI1335" s="192">
        <f>IF(N1335="nulová",J1335,0)</f>
        <v>0</v>
      </c>
      <c r="BJ1335" s="18" t="s">
        <v>79</v>
      </c>
      <c r="BK1335" s="192">
        <f>ROUND(I1335*H1335,2)</f>
        <v>0</v>
      </c>
      <c r="BL1335" s="18" t="s">
        <v>181</v>
      </c>
      <c r="BM1335" s="191" t="s">
        <v>1953</v>
      </c>
    </row>
    <row r="1336" spans="1:65" s="13" customFormat="1">
      <c r="B1336" s="193"/>
      <c r="C1336" s="194"/>
      <c r="D1336" s="195" t="s">
        <v>147</v>
      </c>
      <c r="E1336" s="196" t="s">
        <v>1</v>
      </c>
      <c r="F1336" s="197" t="s">
        <v>1868</v>
      </c>
      <c r="G1336" s="194"/>
      <c r="H1336" s="196" t="s">
        <v>1</v>
      </c>
      <c r="I1336" s="194"/>
      <c r="J1336" s="194"/>
      <c r="K1336" s="194"/>
      <c r="L1336" s="198"/>
      <c r="M1336" s="199"/>
      <c r="N1336" s="200"/>
      <c r="O1336" s="200"/>
      <c r="P1336" s="200"/>
      <c r="Q1336" s="200"/>
      <c r="R1336" s="200"/>
      <c r="S1336" s="200"/>
      <c r="T1336" s="201"/>
      <c r="AT1336" s="202" t="s">
        <v>147</v>
      </c>
      <c r="AU1336" s="202" t="s">
        <v>81</v>
      </c>
      <c r="AV1336" s="13" t="s">
        <v>79</v>
      </c>
      <c r="AW1336" s="13" t="s">
        <v>26</v>
      </c>
      <c r="AX1336" s="13" t="s">
        <v>71</v>
      </c>
      <c r="AY1336" s="202" t="s">
        <v>141</v>
      </c>
    </row>
    <row r="1337" spans="1:65" s="14" customFormat="1">
      <c r="B1337" s="203"/>
      <c r="C1337" s="204"/>
      <c r="D1337" s="195" t="s">
        <v>147</v>
      </c>
      <c r="E1337" s="205" t="s">
        <v>1</v>
      </c>
      <c r="F1337" s="206" t="s">
        <v>1869</v>
      </c>
      <c r="G1337" s="204"/>
      <c r="H1337" s="207">
        <v>66.400000000000006</v>
      </c>
      <c r="I1337" s="204"/>
      <c r="J1337" s="204"/>
      <c r="K1337" s="204"/>
      <c r="L1337" s="208"/>
      <c r="M1337" s="209"/>
      <c r="N1337" s="210"/>
      <c r="O1337" s="210"/>
      <c r="P1337" s="210"/>
      <c r="Q1337" s="210"/>
      <c r="R1337" s="210"/>
      <c r="S1337" s="210"/>
      <c r="T1337" s="211"/>
      <c r="AT1337" s="212" t="s">
        <v>147</v>
      </c>
      <c r="AU1337" s="212" t="s">
        <v>81</v>
      </c>
      <c r="AV1337" s="14" t="s">
        <v>81</v>
      </c>
      <c r="AW1337" s="14" t="s">
        <v>26</v>
      </c>
      <c r="AX1337" s="14" t="s">
        <v>79</v>
      </c>
      <c r="AY1337" s="212" t="s">
        <v>141</v>
      </c>
    </row>
    <row r="1338" spans="1:65" s="2" customFormat="1" ht="21.75" customHeight="1">
      <c r="A1338" s="32"/>
      <c r="B1338" s="33"/>
      <c r="C1338" s="181" t="s">
        <v>1954</v>
      </c>
      <c r="D1338" s="181" t="s">
        <v>142</v>
      </c>
      <c r="E1338" s="182" t="s">
        <v>1955</v>
      </c>
      <c r="F1338" s="183" t="s">
        <v>1956</v>
      </c>
      <c r="G1338" s="184" t="s">
        <v>249</v>
      </c>
      <c r="H1338" s="185">
        <v>448.048</v>
      </c>
      <c r="I1338" s="257"/>
      <c r="J1338" s="186">
        <f>ROUND(I1338*H1338,2)</f>
        <v>0</v>
      </c>
      <c r="K1338" s="183" t="s">
        <v>239</v>
      </c>
      <c r="L1338" s="37"/>
      <c r="M1338" s="187" t="s">
        <v>1</v>
      </c>
      <c r="N1338" s="188" t="s">
        <v>36</v>
      </c>
      <c r="O1338" s="189">
        <v>1.43</v>
      </c>
      <c r="P1338" s="189">
        <f>O1338*H1338</f>
        <v>640.70863999999995</v>
      </c>
      <c r="Q1338" s="189">
        <v>8.9999999999999993E-3</v>
      </c>
      <c r="R1338" s="189">
        <f>Q1338*H1338</f>
        <v>4.032432</v>
      </c>
      <c r="S1338" s="189">
        <v>0</v>
      </c>
      <c r="T1338" s="190">
        <f>S1338*H1338</f>
        <v>0</v>
      </c>
      <c r="U1338" s="32"/>
      <c r="V1338" s="32"/>
      <c r="W1338" s="32"/>
      <c r="X1338" s="32"/>
      <c r="Y1338" s="32"/>
      <c r="Z1338" s="32"/>
      <c r="AA1338" s="32"/>
      <c r="AB1338" s="32"/>
      <c r="AC1338" s="32"/>
      <c r="AD1338" s="32"/>
      <c r="AE1338" s="32"/>
      <c r="AR1338" s="191" t="s">
        <v>181</v>
      </c>
      <c r="AT1338" s="191" t="s">
        <v>142</v>
      </c>
      <c r="AU1338" s="191" t="s">
        <v>81</v>
      </c>
      <c r="AY1338" s="18" t="s">
        <v>141</v>
      </c>
      <c r="BE1338" s="192">
        <f>IF(N1338="základní",J1338,0)</f>
        <v>0</v>
      </c>
      <c r="BF1338" s="192">
        <f>IF(N1338="snížená",J1338,0)</f>
        <v>0</v>
      </c>
      <c r="BG1338" s="192">
        <f>IF(N1338="zákl. přenesená",J1338,0)</f>
        <v>0</v>
      </c>
      <c r="BH1338" s="192">
        <f>IF(N1338="sníž. přenesená",J1338,0)</f>
        <v>0</v>
      </c>
      <c r="BI1338" s="192">
        <f>IF(N1338="nulová",J1338,0)</f>
        <v>0</v>
      </c>
      <c r="BJ1338" s="18" t="s">
        <v>79</v>
      </c>
      <c r="BK1338" s="192">
        <f>ROUND(I1338*H1338,2)</f>
        <v>0</v>
      </c>
      <c r="BL1338" s="18" t="s">
        <v>181</v>
      </c>
      <c r="BM1338" s="191" t="s">
        <v>1957</v>
      </c>
    </row>
    <row r="1339" spans="1:65" s="13" customFormat="1">
      <c r="B1339" s="193"/>
      <c r="C1339" s="194"/>
      <c r="D1339" s="195" t="s">
        <v>147</v>
      </c>
      <c r="E1339" s="196" t="s">
        <v>1</v>
      </c>
      <c r="F1339" s="197" t="s">
        <v>1958</v>
      </c>
      <c r="G1339" s="194"/>
      <c r="H1339" s="196" t="s">
        <v>1</v>
      </c>
      <c r="I1339" s="194"/>
      <c r="J1339" s="194"/>
      <c r="K1339" s="194"/>
      <c r="L1339" s="198"/>
      <c r="M1339" s="199"/>
      <c r="N1339" s="200"/>
      <c r="O1339" s="200"/>
      <c r="P1339" s="200"/>
      <c r="Q1339" s="200"/>
      <c r="R1339" s="200"/>
      <c r="S1339" s="200"/>
      <c r="T1339" s="201"/>
      <c r="AT1339" s="202" t="s">
        <v>147</v>
      </c>
      <c r="AU1339" s="202" t="s">
        <v>81</v>
      </c>
      <c r="AV1339" s="13" t="s">
        <v>79</v>
      </c>
      <c r="AW1339" s="13" t="s">
        <v>26</v>
      </c>
      <c r="AX1339" s="13" t="s">
        <v>71</v>
      </c>
      <c r="AY1339" s="202" t="s">
        <v>141</v>
      </c>
    </row>
    <row r="1340" spans="1:65" s="13" customFormat="1">
      <c r="B1340" s="193"/>
      <c r="C1340" s="194"/>
      <c r="D1340" s="195" t="s">
        <v>147</v>
      </c>
      <c r="E1340" s="196" t="s">
        <v>1</v>
      </c>
      <c r="F1340" s="197" t="s">
        <v>725</v>
      </c>
      <c r="G1340" s="194"/>
      <c r="H1340" s="196" t="s">
        <v>1</v>
      </c>
      <c r="I1340" s="194"/>
      <c r="J1340" s="194"/>
      <c r="K1340" s="194"/>
      <c r="L1340" s="198"/>
      <c r="M1340" s="199"/>
      <c r="N1340" s="200"/>
      <c r="O1340" s="200"/>
      <c r="P1340" s="200"/>
      <c r="Q1340" s="200"/>
      <c r="R1340" s="200"/>
      <c r="S1340" s="200"/>
      <c r="T1340" s="201"/>
      <c r="AT1340" s="202" t="s">
        <v>147</v>
      </c>
      <c r="AU1340" s="202" t="s">
        <v>81</v>
      </c>
      <c r="AV1340" s="13" t="s">
        <v>79</v>
      </c>
      <c r="AW1340" s="13" t="s">
        <v>26</v>
      </c>
      <c r="AX1340" s="13" t="s">
        <v>71</v>
      </c>
      <c r="AY1340" s="202" t="s">
        <v>141</v>
      </c>
    </row>
    <row r="1341" spans="1:65" s="14" customFormat="1">
      <c r="B1341" s="203"/>
      <c r="C1341" s="204"/>
      <c r="D1341" s="195" t="s">
        <v>147</v>
      </c>
      <c r="E1341" s="205" t="s">
        <v>1</v>
      </c>
      <c r="F1341" s="206" t="s">
        <v>1867</v>
      </c>
      <c r="G1341" s="204"/>
      <c r="H1341" s="207">
        <v>21.7</v>
      </c>
      <c r="I1341" s="204"/>
      <c r="J1341" s="204"/>
      <c r="K1341" s="204"/>
      <c r="L1341" s="208"/>
      <c r="M1341" s="209"/>
      <c r="N1341" s="210"/>
      <c r="O1341" s="210"/>
      <c r="P1341" s="210"/>
      <c r="Q1341" s="210"/>
      <c r="R1341" s="210"/>
      <c r="S1341" s="210"/>
      <c r="T1341" s="211"/>
      <c r="AT1341" s="212" t="s">
        <v>147</v>
      </c>
      <c r="AU1341" s="212" t="s">
        <v>81</v>
      </c>
      <c r="AV1341" s="14" t="s">
        <v>81</v>
      </c>
      <c r="AW1341" s="14" t="s">
        <v>26</v>
      </c>
      <c r="AX1341" s="14" t="s">
        <v>71</v>
      </c>
      <c r="AY1341" s="212" t="s">
        <v>141</v>
      </c>
    </row>
    <row r="1342" spans="1:65" s="13" customFormat="1">
      <c r="B1342" s="193"/>
      <c r="C1342" s="194"/>
      <c r="D1342" s="195" t="s">
        <v>147</v>
      </c>
      <c r="E1342" s="196" t="s">
        <v>1</v>
      </c>
      <c r="F1342" s="197" t="s">
        <v>1868</v>
      </c>
      <c r="G1342" s="194"/>
      <c r="H1342" s="196" t="s">
        <v>1</v>
      </c>
      <c r="I1342" s="194"/>
      <c r="J1342" s="194"/>
      <c r="K1342" s="194"/>
      <c r="L1342" s="198"/>
      <c r="M1342" s="199"/>
      <c r="N1342" s="200"/>
      <c r="O1342" s="200"/>
      <c r="P1342" s="200"/>
      <c r="Q1342" s="200"/>
      <c r="R1342" s="200"/>
      <c r="S1342" s="200"/>
      <c r="T1342" s="201"/>
      <c r="AT1342" s="202" t="s">
        <v>147</v>
      </c>
      <c r="AU1342" s="202" t="s">
        <v>81</v>
      </c>
      <c r="AV1342" s="13" t="s">
        <v>79</v>
      </c>
      <c r="AW1342" s="13" t="s">
        <v>26</v>
      </c>
      <c r="AX1342" s="13" t="s">
        <v>71</v>
      </c>
      <c r="AY1342" s="202" t="s">
        <v>141</v>
      </c>
    </row>
    <row r="1343" spans="1:65" s="14" customFormat="1">
      <c r="B1343" s="203"/>
      <c r="C1343" s="204"/>
      <c r="D1343" s="195" t="s">
        <v>147</v>
      </c>
      <c r="E1343" s="205" t="s">
        <v>1</v>
      </c>
      <c r="F1343" s="206" t="s">
        <v>1869</v>
      </c>
      <c r="G1343" s="204"/>
      <c r="H1343" s="207">
        <v>66.400000000000006</v>
      </c>
      <c r="I1343" s="204"/>
      <c r="J1343" s="204"/>
      <c r="K1343" s="204"/>
      <c r="L1343" s="208"/>
      <c r="M1343" s="209"/>
      <c r="N1343" s="210"/>
      <c r="O1343" s="210"/>
      <c r="P1343" s="210"/>
      <c r="Q1343" s="210"/>
      <c r="R1343" s="210"/>
      <c r="S1343" s="210"/>
      <c r="T1343" s="211"/>
      <c r="AT1343" s="212" t="s">
        <v>147</v>
      </c>
      <c r="AU1343" s="212" t="s">
        <v>81</v>
      </c>
      <c r="AV1343" s="14" t="s">
        <v>81</v>
      </c>
      <c r="AW1343" s="14" t="s">
        <v>26</v>
      </c>
      <c r="AX1343" s="14" t="s">
        <v>71</v>
      </c>
      <c r="AY1343" s="212" t="s">
        <v>141</v>
      </c>
    </row>
    <row r="1344" spans="1:65" s="13" customFormat="1">
      <c r="B1344" s="193"/>
      <c r="C1344" s="194"/>
      <c r="D1344" s="195" t="s">
        <v>147</v>
      </c>
      <c r="E1344" s="196" t="s">
        <v>1</v>
      </c>
      <c r="F1344" s="197" t="s">
        <v>727</v>
      </c>
      <c r="G1344" s="194"/>
      <c r="H1344" s="196" t="s">
        <v>1</v>
      </c>
      <c r="I1344" s="194"/>
      <c r="J1344" s="194"/>
      <c r="K1344" s="194"/>
      <c r="L1344" s="198"/>
      <c r="M1344" s="199"/>
      <c r="N1344" s="200"/>
      <c r="O1344" s="200"/>
      <c r="P1344" s="200"/>
      <c r="Q1344" s="200"/>
      <c r="R1344" s="200"/>
      <c r="S1344" s="200"/>
      <c r="T1344" s="201"/>
      <c r="AT1344" s="202" t="s">
        <v>147</v>
      </c>
      <c r="AU1344" s="202" t="s">
        <v>81</v>
      </c>
      <c r="AV1344" s="13" t="s">
        <v>79</v>
      </c>
      <c r="AW1344" s="13" t="s">
        <v>26</v>
      </c>
      <c r="AX1344" s="13" t="s">
        <v>71</v>
      </c>
      <c r="AY1344" s="202" t="s">
        <v>141</v>
      </c>
    </row>
    <row r="1345" spans="1:65" s="14" customFormat="1">
      <c r="B1345" s="203"/>
      <c r="C1345" s="204"/>
      <c r="D1345" s="195" t="s">
        <v>147</v>
      </c>
      <c r="E1345" s="205" t="s">
        <v>1</v>
      </c>
      <c r="F1345" s="206" t="s">
        <v>728</v>
      </c>
      <c r="G1345" s="204"/>
      <c r="H1345" s="207">
        <v>10.448</v>
      </c>
      <c r="I1345" s="204"/>
      <c r="J1345" s="204"/>
      <c r="K1345" s="204"/>
      <c r="L1345" s="208"/>
      <c r="M1345" s="209"/>
      <c r="N1345" s="210"/>
      <c r="O1345" s="210"/>
      <c r="P1345" s="210"/>
      <c r="Q1345" s="210"/>
      <c r="R1345" s="210"/>
      <c r="S1345" s="210"/>
      <c r="T1345" s="211"/>
      <c r="AT1345" s="212" t="s">
        <v>147</v>
      </c>
      <c r="AU1345" s="212" t="s">
        <v>81</v>
      </c>
      <c r="AV1345" s="14" t="s">
        <v>81</v>
      </c>
      <c r="AW1345" s="14" t="s">
        <v>26</v>
      </c>
      <c r="AX1345" s="14" t="s">
        <v>71</v>
      </c>
      <c r="AY1345" s="212" t="s">
        <v>141</v>
      </c>
    </row>
    <row r="1346" spans="1:65" s="13" customFormat="1">
      <c r="B1346" s="193"/>
      <c r="C1346" s="194"/>
      <c r="D1346" s="195" t="s">
        <v>147</v>
      </c>
      <c r="E1346" s="196" t="s">
        <v>1</v>
      </c>
      <c r="F1346" s="197" t="s">
        <v>1870</v>
      </c>
      <c r="G1346" s="194"/>
      <c r="H1346" s="196" t="s">
        <v>1</v>
      </c>
      <c r="I1346" s="194"/>
      <c r="J1346" s="194"/>
      <c r="K1346" s="194"/>
      <c r="L1346" s="198"/>
      <c r="M1346" s="199"/>
      <c r="N1346" s="200"/>
      <c r="O1346" s="200"/>
      <c r="P1346" s="200"/>
      <c r="Q1346" s="200"/>
      <c r="R1346" s="200"/>
      <c r="S1346" s="200"/>
      <c r="T1346" s="201"/>
      <c r="AT1346" s="202" t="s">
        <v>147</v>
      </c>
      <c r="AU1346" s="202" t="s">
        <v>81</v>
      </c>
      <c r="AV1346" s="13" t="s">
        <v>79</v>
      </c>
      <c r="AW1346" s="13" t="s">
        <v>26</v>
      </c>
      <c r="AX1346" s="13" t="s">
        <v>71</v>
      </c>
      <c r="AY1346" s="202" t="s">
        <v>141</v>
      </c>
    </row>
    <row r="1347" spans="1:65" s="14" customFormat="1">
      <c r="B1347" s="203"/>
      <c r="C1347" s="204"/>
      <c r="D1347" s="195" t="s">
        <v>147</v>
      </c>
      <c r="E1347" s="205" t="s">
        <v>1</v>
      </c>
      <c r="F1347" s="206" t="s">
        <v>797</v>
      </c>
      <c r="G1347" s="204"/>
      <c r="H1347" s="207">
        <v>349.5</v>
      </c>
      <c r="I1347" s="204"/>
      <c r="J1347" s="204"/>
      <c r="K1347" s="204"/>
      <c r="L1347" s="208"/>
      <c r="M1347" s="209"/>
      <c r="N1347" s="210"/>
      <c r="O1347" s="210"/>
      <c r="P1347" s="210"/>
      <c r="Q1347" s="210"/>
      <c r="R1347" s="210"/>
      <c r="S1347" s="210"/>
      <c r="T1347" s="211"/>
      <c r="AT1347" s="212" t="s">
        <v>147</v>
      </c>
      <c r="AU1347" s="212" t="s">
        <v>81</v>
      </c>
      <c r="AV1347" s="14" t="s">
        <v>81</v>
      </c>
      <c r="AW1347" s="14" t="s">
        <v>26</v>
      </c>
      <c r="AX1347" s="14" t="s">
        <v>71</v>
      </c>
      <c r="AY1347" s="212" t="s">
        <v>141</v>
      </c>
    </row>
    <row r="1348" spans="1:65" s="15" customFormat="1">
      <c r="B1348" s="219"/>
      <c r="C1348" s="220"/>
      <c r="D1348" s="195" t="s">
        <v>147</v>
      </c>
      <c r="E1348" s="221" t="s">
        <v>1</v>
      </c>
      <c r="F1348" s="222" t="s">
        <v>254</v>
      </c>
      <c r="G1348" s="220"/>
      <c r="H1348" s="223">
        <v>448.048</v>
      </c>
      <c r="I1348" s="220"/>
      <c r="J1348" s="220"/>
      <c r="K1348" s="220"/>
      <c r="L1348" s="224"/>
      <c r="M1348" s="225"/>
      <c r="N1348" s="226"/>
      <c r="O1348" s="226"/>
      <c r="P1348" s="226"/>
      <c r="Q1348" s="226"/>
      <c r="R1348" s="226"/>
      <c r="S1348" s="226"/>
      <c r="T1348" s="227"/>
      <c r="AT1348" s="228" t="s">
        <v>147</v>
      </c>
      <c r="AU1348" s="228" t="s">
        <v>81</v>
      </c>
      <c r="AV1348" s="15" t="s">
        <v>146</v>
      </c>
      <c r="AW1348" s="15" t="s">
        <v>26</v>
      </c>
      <c r="AX1348" s="15" t="s">
        <v>79</v>
      </c>
      <c r="AY1348" s="228" t="s">
        <v>141</v>
      </c>
    </row>
    <row r="1349" spans="1:65" s="2" customFormat="1" ht="16.5" customHeight="1">
      <c r="A1349" s="32"/>
      <c r="B1349" s="33"/>
      <c r="C1349" s="229" t="s">
        <v>1959</v>
      </c>
      <c r="D1349" s="229" t="s">
        <v>272</v>
      </c>
      <c r="E1349" s="230" t="s">
        <v>1960</v>
      </c>
      <c r="F1349" s="231" t="s">
        <v>1905</v>
      </c>
      <c r="G1349" s="232" t="s">
        <v>249</v>
      </c>
      <c r="H1349" s="233">
        <v>515.255</v>
      </c>
      <c r="I1349" s="262"/>
      <c r="J1349" s="234">
        <f>ROUND(I1349*H1349,2)</f>
        <v>0</v>
      </c>
      <c r="K1349" s="231" t="s">
        <v>239</v>
      </c>
      <c r="L1349" s="235"/>
      <c r="M1349" s="236" t="s">
        <v>1</v>
      </c>
      <c r="N1349" s="237" t="s">
        <v>36</v>
      </c>
      <c r="O1349" s="189">
        <v>0</v>
      </c>
      <c r="P1349" s="189">
        <f>O1349*H1349</f>
        <v>0</v>
      </c>
      <c r="Q1349" s="189">
        <v>2.3E-2</v>
      </c>
      <c r="R1349" s="189">
        <f>Q1349*H1349</f>
        <v>11.850864999999999</v>
      </c>
      <c r="S1349" s="189">
        <v>0</v>
      </c>
      <c r="T1349" s="190">
        <f>S1349*H1349</f>
        <v>0</v>
      </c>
      <c r="U1349" s="32"/>
      <c r="V1349" s="32"/>
      <c r="W1349" s="32"/>
      <c r="X1349" s="32"/>
      <c r="Y1349" s="32"/>
      <c r="Z1349" s="32"/>
      <c r="AA1349" s="32"/>
      <c r="AB1349" s="32"/>
      <c r="AC1349" s="32"/>
      <c r="AD1349" s="32"/>
      <c r="AE1349" s="32"/>
      <c r="AR1349" s="191" t="s">
        <v>454</v>
      </c>
      <c r="AT1349" s="191" t="s">
        <v>272</v>
      </c>
      <c r="AU1349" s="191" t="s">
        <v>81</v>
      </c>
      <c r="AY1349" s="18" t="s">
        <v>141</v>
      </c>
      <c r="BE1349" s="192">
        <f>IF(N1349="základní",J1349,0)</f>
        <v>0</v>
      </c>
      <c r="BF1349" s="192">
        <f>IF(N1349="snížená",J1349,0)</f>
        <v>0</v>
      </c>
      <c r="BG1349" s="192">
        <f>IF(N1349="zákl. přenesená",J1349,0)</f>
        <v>0</v>
      </c>
      <c r="BH1349" s="192">
        <f>IF(N1349="sníž. přenesená",J1349,0)</f>
        <v>0</v>
      </c>
      <c r="BI1349" s="192">
        <f>IF(N1349="nulová",J1349,0)</f>
        <v>0</v>
      </c>
      <c r="BJ1349" s="18" t="s">
        <v>79</v>
      </c>
      <c r="BK1349" s="192">
        <f>ROUND(I1349*H1349,2)</f>
        <v>0</v>
      </c>
      <c r="BL1349" s="18" t="s">
        <v>181</v>
      </c>
      <c r="BM1349" s="191" t="s">
        <v>1961</v>
      </c>
    </row>
    <row r="1350" spans="1:65" s="14" customFormat="1">
      <c r="B1350" s="203"/>
      <c r="C1350" s="204"/>
      <c r="D1350" s="195" t="s">
        <v>147</v>
      </c>
      <c r="E1350" s="204"/>
      <c r="F1350" s="206" t="s">
        <v>1962</v>
      </c>
      <c r="G1350" s="204"/>
      <c r="H1350" s="207">
        <v>515.255</v>
      </c>
      <c r="I1350" s="204"/>
      <c r="J1350" s="204"/>
      <c r="K1350" s="204"/>
      <c r="L1350" s="208"/>
      <c r="M1350" s="209"/>
      <c r="N1350" s="210"/>
      <c r="O1350" s="210"/>
      <c r="P1350" s="210"/>
      <c r="Q1350" s="210"/>
      <c r="R1350" s="210"/>
      <c r="S1350" s="210"/>
      <c r="T1350" s="211"/>
      <c r="AT1350" s="212" t="s">
        <v>147</v>
      </c>
      <c r="AU1350" s="212" t="s">
        <v>81</v>
      </c>
      <c r="AV1350" s="14" t="s">
        <v>81</v>
      </c>
      <c r="AW1350" s="14" t="s">
        <v>4</v>
      </c>
      <c r="AX1350" s="14" t="s">
        <v>79</v>
      </c>
      <c r="AY1350" s="212" t="s">
        <v>141</v>
      </c>
    </row>
    <row r="1351" spans="1:65" s="2" customFormat="1" ht="21.75" customHeight="1">
      <c r="A1351" s="32"/>
      <c r="B1351" s="33"/>
      <c r="C1351" s="181" t="s">
        <v>1963</v>
      </c>
      <c r="D1351" s="181" t="s">
        <v>142</v>
      </c>
      <c r="E1351" s="182" t="s">
        <v>1964</v>
      </c>
      <c r="F1351" s="183" t="s">
        <v>1965</v>
      </c>
      <c r="G1351" s="184" t="s">
        <v>249</v>
      </c>
      <c r="H1351" s="185">
        <v>74.8</v>
      </c>
      <c r="I1351" s="257"/>
      <c r="J1351" s="186">
        <f>ROUND(I1351*H1351,2)</f>
        <v>0</v>
      </c>
      <c r="K1351" s="183" t="s">
        <v>239</v>
      </c>
      <c r="L1351" s="37"/>
      <c r="M1351" s="187" t="s">
        <v>1</v>
      </c>
      <c r="N1351" s="188" t="s">
        <v>36</v>
      </c>
      <c r="O1351" s="189">
        <v>0.27800000000000002</v>
      </c>
      <c r="P1351" s="189">
        <f>O1351*H1351</f>
        <v>20.7944</v>
      </c>
      <c r="Q1351" s="189">
        <v>1.5E-3</v>
      </c>
      <c r="R1351" s="189">
        <f>Q1351*H1351</f>
        <v>0.11219999999999999</v>
      </c>
      <c r="S1351" s="189">
        <v>0</v>
      </c>
      <c r="T1351" s="190">
        <f>S1351*H1351</f>
        <v>0</v>
      </c>
      <c r="U1351" s="32"/>
      <c r="V1351" s="32"/>
      <c r="W1351" s="32"/>
      <c r="X1351" s="32"/>
      <c r="Y1351" s="32"/>
      <c r="Z1351" s="32"/>
      <c r="AA1351" s="32"/>
      <c r="AB1351" s="32"/>
      <c r="AC1351" s="32"/>
      <c r="AD1351" s="32"/>
      <c r="AE1351" s="32"/>
      <c r="AR1351" s="191" t="s">
        <v>181</v>
      </c>
      <c r="AT1351" s="191" t="s">
        <v>142</v>
      </c>
      <c r="AU1351" s="191" t="s">
        <v>81</v>
      </c>
      <c r="AY1351" s="18" t="s">
        <v>141</v>
      </c>
      <c r="BE1351" s="192">
        <f>IF(N1351="základní",J1351,0)</f>
        <v>0</v>
      </c>
      <c r="BF1351" s="192">
        <f>IF(N1351="snížená",J1351,0)</f>
        <v>0</v>
      </c>
      <c r="BG1351" s="192">
        <f>IF(N1351="zákl. přenesená",J1351,0)</f>
        <v>0</v>
      </c>
      <c r="BH1351" s="192">
        <f>IF(N1351="sníž. přenesená",J1351,0)</f>
        <v>0</v>
      </c>
      <c r="BI1351" s="192">
        <f>IF(N1351="nulová",J1351,0)</f>
        <v>0</v>
      </c>
      <c r="BJ1351" s="18" t="s">
        <v>79</v>
      </c>
      <c r="BK1351" s="192">
        <f>ROUND(I1351*H1351,2)</f>
        <v>0</v>
      </c>
      <c r="BL1351" s="18" t="s">
        <v>181</v>
      </c>
      <c r="BM1351" s="191" t="s">
        <v>1966</v>
      </c>
    </row>
    <row r="1352" spans="1:65" s="14" customFormat="1">
      <c r="B1352" s="203"/>
      <c r="C1352" s="204"/>
      <c r="D1352" s="195" t="s">
        <v>147</v>
      </c>
      <c r="E1352" s="205" t="s">
        <v>1</v>
      </c>
      <c r="F1352" s="206" t="s">
        <v>1967</v>
      </c>
      <c r="G1352" s="204"/>
      <c r="H1352" s="207">
        <v>58.3</v>
      </c>
      <c r="I1352" s="204"/>
      <c r="J1352" s="204"/>
      <c r="K1352" s="204"/>
      <c r="L1352" s="208"/>
      <c r="M1352" s="209"/>
      <c r="N1352" s="210"/>
      <c r="O1352" s="210"/>
      <c r="P1352" s="210"/>
      <c r="Q1352" s="210"/>
      <c r="R1352" s="210"/>
      <c r="S1352" s="210"/>
      <c r="T1352" s="211"/>
      <c r="AT1352" s="212" t="s">
        <v>147</v>
      </c>
      <c r="AU1352" s="212" t="s">
        <v>81</v>
      </c>
      <c r="AV1352" s="14" t="s">
        <v>81</v>
      </c>
      <c r="AW1352" s="14" t="s">
        <v>26</v>
      </c>
      <c r="AX1352" s="14" t="s">
        <v>71</v>
      </c>
      <c r="AY1352" s="212" t="s">
        <v>141</v>
      </c>
    </row>
    <row r="1353" spans="1:65" s="14" customFormat="1">
      <c r="B1353" s="203"/>
      <c r="C1353" s="204"/>
      <c r="D1353" s="195" t="s">
        <v>147</v>
      </c>
      <c r="E1353" s="205" t="s">
        <v>1</v>
      </c>
      <c r="F1353" s="206" t="s">
        <v>1968</v>
      </c>
      <c r="G1353" s="204"/>
      <c r="H1353" s="207">
        <v>16.5</v>
      </c>
      <c r="I1353" s="204"/>
      <c r="J1353" s="204"/>
      <c r="K1353" s="204"/>
      <c r="L1353" s="208"/>
      <c r="M1353" s="209"/>
      <c r="N1353" s="210"/>
      <c r="O1353" s="210"/>
      <c r="P1353" s="210"/>
      <c r="Q1353" s="210"/>
      <c r="R1353" s="210"/>
      <c r="S1353" s="210"/>
      <c r="T1353" s="211"/>
      <c r="AT1353" s="212" t="s">
        <v>147</v>
      </c>
      <c r="AU1353" s="212" t="s">
        <v>81</v>
      </c>
      <c r="AV1353" s="14" t="s">
        <v>81</v>
      </c>
      <c r="AW1353" s="14" t="s">
        <v>26</v>
      </c>
      <c r="AX1353" s="14" t="s">
        <v>71</v>
      </c>
      <c r="AY1353" s="212" t="s">
        <v>141</v>
      </c>
    </row>
    <row r="1354" spans="1:65" s="15" customFormat="1">
      <c r="B1354" s="219"/>
      <c r="C1354" s="220"/>
      <c r="D1354" s="195" t="s">
        <v>147</v>
      </c>
      <c r="E1354" s="221" t="s">
        <v>1</v>
      </c>
      <c r="F1354" s="222" t="s">
        <v>254</v>
      </c>
      <c r="G1354" s="220"/>
      <c r="H1354" s="223">
        <v>74.8</v>
      </c>
      <c r="I1354" s="220"/>
      <c r="J1354" s="220"/>
      <c r="K1354" s="220"/>
      <c r="L1354" s="224"/>
      <c r="M1354" s="225"/>
      <c r="N1354" s="226"/>
      <c r="O1354" s="226"/>
      <c r="P1354" s="226"/>
      <c r="Q1354" s="226"/>
      <c r="R1354" s="226"/>
      <c r="S1354" s="226"/>
      <c r="T1354" s="227"/>
      <c r="AT1354" s="228" t="s">
        <v>147</v>
      </c>
      <c r="AU1354" s="228" t="s">
        <v>81</v>
      </c>
      <c r="AV1354" s="15" t="s">
        <v>146</v>
      </c>
      <c r="AW1354" s="15" t="s">
        <v>26</v>
      </c>
      <c r="AX1354" s="15" t="s">
        <v>79</v>
      </c>
      <c r="AY1354" s="228" t="s">
        <v>141</v>
      </c>
    </row>
    <row r="1355" spans="1:65" s="2" customFormat="1" ht="16.5" customHeight="1">
      <c r="A1355" s="32"/>
      <c r="B1355" s="33"/>
      <c r="C1355" s="181" t="s">
        <v>1969</v>
      </c>
      <c r="D1355" s="181" t="s">
        <v>142</v>
      </c>
      <c r="E1355" s="182" t="s">
        <v>1970</v>
      </c>
      <c r="F1355" s="183" t="s">
        <v>1971</v>
      </c>
      <c r="G1355" s="184" t="s">
        <v>238</v>
      </c>
      <c r="H1355" s="185">
        <v>389</v>
      </c>
      <c r="I1355" s="257"/>
      <c r="J1355" s="186">
        <f>ROUND(I1355*H1355,2)</f>
        <v>0</v>
      </c>
      <c r="K1355" s="183" t="s">
        <v>239</v>
      </c>
      <c r="L1355" s="37"/>
      <c r="M1355" s="187" t="s">
        <v>1</v>
      </c>
      <c r="N1355" s="188" t="s">
        <v>36</v>
      </c>
      <c r="O1355" s="189">
        <v>0.05</v>
      </c>
      <c r="P1355" s="189">
        <f>O1355*H1355</f>
        <v>19.450000000000003</v>
      </c>
      <c r="Q1355" s="189">
        <v>3.0000000000000001E-5</v>
      </c>
      <c r="R1355" s="189">
        <f>Q1355*H1355</f>
        <v>1.167E-2</v>
      </c>
      <c r="S1355" s="189">
        <v>0</v>
      </c>
      <c r="T1355" s="190">
        <f>S1355*H1355</f>
        <v>0</v>
      </c>
      <c r="U1355" s="32"/>
      <c r="V1355" s="32"/>
      <c r="W1355" s="32"/>
      <c r="X1355" s="32"/>
      <c r="Y1355" s="32"/>
      <c r="Z1355" s="32"/>
      <c r="AA1355" s="32"/>
      <c r="AB1355" s="32"/>
      <c r="AC1355" s="32"/>
      <c r="AD1355" s="32"/>
      <c r="AE1355" s="32"/>
      <c r="AR1355" s="191" t="s">
        <v>181</v>
      </c>
      <c r="AT1355" s="191" t="s">
        <v>142</v>
      </c>
      <c r="AU1355" s="191" t="s">
        <v>81</v>
      </c>
      <c r="AY1355" s="18" t="s">
        <v>141</v>
      </c>
      <c r="BE1355" s="192">
        <f>IF(N1355="základní",J1355,0)</f>
        <v>0</v>
      </c>
      <c r="BF1355" s="192">
        <f>IF(N1355="snížená",J1355,0)</f>
        <v>0</v>
      </c>
      <c r="BG1355" s="192">
        <f>IF(N1355="zákl. přenesená",J1355,0)</f>
        <v>0</v>
      </c>
      <c r="BH1355" s="192">
        <f>IF(N1355="sníž. přenesená",J1355,0)</f>
        <v>0</v>
      </c>
      <c r="BI1355" s="192">
        <f>IF(N1355="nulová",J1355,0)</f>
        <v>0</v>
      </c>
      <c r="BJ1355" s="18" t="s">
        <v>79</v>
      </c>
      <c r="BK1355" s="192">
        <f>ROUND(I1355*H1355,2)</f>
        <v>0</v>
      </c>
      <c r="BL1355" s="18" t="s">
        <v>181</v>
      </c>
      <c r="BM1355" s="191" t="s">
        <v>1972</v>
      </c>
    </row>
    <row r="1356" spans="1:65" s="13" customFormat="1">
      <c r="B1356" s="193"/>
      <c r="C1356" s="194"/>
      <c r="D1356" s="195" t="s">
        <v>147</v>
      </c>
      <c r="E1356" s="196" t="s">
        <v>1</v>
      </c>
      <c r="F1356" s="197" t="s">
        <v>1973</v>
      </c>
      <c r="G1356" s="194"/>
      <c r="H1356" s="196" t="s">
        <v>1</v>
      </c>
      <c r="I1356" s="194"/>
      <c r="J1356" s="194"/>
      <c r="K1356" s="194"/>
      <c r="L1356" s="198"/>
      <c r="M1356" s="199"/>
      <c r="N1356" s="200"/>
      <c r="O1356" s="200"/>
      <c r="P1356" s="200"/>
      <c r="Q1356" s="200"/>
      <c r="R1356" s="200"/>
      <c r="S1356" s="200"/>
      <c r="T1356" s="201"/>
      <c r="AT1356" s="202" t="s">
        <v>147</v>
      </c>
      <c r="AU1356" s="202" t="s">
        <v>81</v>
      </c>
      <c r="AV1356" s="13" t="s">
        <v>79</v>
      </c>
      <c r="AW1356" s="13" t="s">
        <v>26</v>
      </c>
      <c r="AX1356" s="13" t="s">
        <v>71</v>
      </c>
      <c r="AY1356" s="202" t="s">
        <v>141</v>
      </c>
    </row>
    <row r="1357" spans="1:65" s="14" customFormat="1">
      <c r="B1357" s="203"/>
      <c r="C1357" s="204"/>
      <c r="D1357" s="195" t="s">
        <v>147</v>
      </c>
      <c r="E1357" s="205" t="s">
        <v>1</v>
      </c>
      <c r="F1357" s="206" t="s">
        <v>1974</v>
      </c>
      <c r="G1357" s="204"/>
      <c r="H1357" s="207">
        <v>389</v>
      </c>
      <c r="I1357" s="204"/>
      <c r="J1357" s="204"/>
      <c r="K1357" s="204"/>
      <c r="L1357" s="208"/>
      <c r="M1357" s="209"/>
      <c r="N1357" s="210"/>
      <c r="O1357" s="210"/>
      <c r="P1357" s="210"/>
      <c r="Q1357" s="210"/>
      <c r="R1357" s="210"/>
      <c r="S1357" s="210"/>
      <c r="T1357" s="211"/>
      <c r="AT1357" s="212" t="s">
        <v>147</v>
      </c>
      <c r="AU1357" s="212" t="s">
        <v>81</v>
      </c>
      <c r="AV1357" s="14" t="s">
        <v>81</v>
      </c>
      <c r="AW1357" s="14" t="s">
        <v>26</v>
      </c>
      <c r="AX1357" s="14" t="s">
        <v>79</v>
      </c>
      <c r="AY1357" s="212" t="s">
        <v>141</v>
      </c>
    </row>
    <row r="1358" spans="1:65" s="2" customFormat="1" ht="16.5" customHeight="1">
      <c r="A1358" s="32"/>
      <c r="B1358" s="33"/>
      <c r="C1358" s="181" t="s">
        <v>1975</v>
      </c>
      <c r="D1358" s="181" t="s">
        <v>142</v>
      </c>
      <c r="E1358" s="182" t="s">
        <v>1976</v>
      </c>
      <c r="F1358" s="183" t="s">
        <v>1977</v>
      </c>
      <c r="G1358" s="184" t="s">
        <v>238</v>
      </c>
      <c r="H1358" s="185">
        <v>389</v>
      </c>
      <c r="I1358" s="257"/>
      <c r="J1358" s="186">
        <f>ROUND(I1358*H1358,2)</f>
        <v>0</v>
      </c>
      <c r="K1358" s="183" t="s">
        <v>239</v>
      </c>
      <c r="L1358" s="37"/>
      <c r="M1358" s="187" t="s">
        <v>1</v>
      </c>
      <c r="N1358" s="188" t="s">
        <v>36</v>
      </c>
      <c r="O1358" s="189">
        <v>0.05</v>
      </c>
      <c r="P1358" s="189">
        <f>O1358*H1358</f>
        <v>19.450000000000003</v>
      </c>
      <c r="Q1358" s="189">
        <v>1.2E-4</v>
      </c>
      <c r="R1358" s="189">
        <f>Q1358*H1358</f>
        <v>4.6679999999999999E-2</v>
      </c>
      <c r="S1358" s="189">
        <v>0</v>
      </c>
      <c r="T1358" s="190">
        <f>S1358*H1358</f>
        <v>0</v>
      </c>
      <c r="U1358" s="32"/>
      <c r="V1358" s="32"/>
      <c r="W1358" s="32"/>
      <c r="X1358" s="32"/>
      <c r="Y1358" s="32"/>
      <c r="Z1358" s="32"/>
      <c r="AA1358" s="32"/>
      <c r="AB1358" s="32"/>
      <c r="AC1358" s="32"/>
      <c r="AD1358" s="32"/>
      <c r="AE1358" s="32"/>
      <c r="AR1358" s="191" t="s">
        <v>181</v>
      </c>
      <c r="AT1358" s="191" t="s">
        <v>142</v>
      </c>
      <c r="AU1358" s="191" t="s">
        <v>81</v>
      </c>
      <c r="AY1358" s="18" t="s">
        <v>141</v>
      </c>
      <c r="BE1358" s="192">
        <f>IF(N1358="základní",J1358,0)</f>
        <v>0</v>
      </c>
      <c r="BF1358" s="192">
        <f>IF(N1358="snížená",J1358,0)</f>
        <v>0</v>
      </c>
      <c r="BG1358" s="192">
        <f>IF(N1358="zákl. přenesená",J1358,0)</f>
        <v>0</v>
      </c>
      <c r="BH1358" s="192">
        <f>IF(N1358="sníž. přenesená",J1358,0)</f>
        <v>0</v>
      </c>
      <c r="BI1358" s="192">
        <f>IF(N1358="nulová",J1358,0)</f>
        <v>0</v>
      </c>
      <c r="BJ1358" s="18" t="s">
        <v>79</v>
      </c>
      <c r="BK1358" s="192">
        <f>ROUND(I1358*H1358,2)</f>
        <v>0</v>
      </c>
      <c r="BL1358" s="18" t="s">
        <v>181</v>
      </c>
      <c r="BM1358" s="191" t="s">
        <v>1978</v>
      </c>
    </row>
    <row r="1359" spans="1:65" s="13" customFormat="1">
      <c r="B1359" s="193"/>
      <c r="C1359" s="194"/>
      <c r="D1359" s="195" t="s">
        <v>147</v>
      </c>
      <c r="E1359" s="196" t="s">
        <v>1</v>
      </c>
      <c r="F1359" s="197" t="s">
        <v>1979</v>
      </c>
      <c r="G1359" s="194"/>
      <c r="H1359" s="196" t="s">
        <v>1</v>
      </c>
      <c r="I1359" s="194"/>
      <c r="J1359" s="194"/>
      <c r="K1359" s="194"/>
      <c r="L1359" s="198"/>
      <c r="M1359" s="199"/>
      <c r="N1359" s="200"/>
      <c r="O1359" s="200"/>
      <c r="P1359" s="200"/>
      <c r="Q1359" s="200"/>
      <c r="R1359" s="200"/>
      <c r="S1359" s="200"/>
      <c r="T1359" s="201"/>
      <c r="AT1359" s="202" t="s">
        <v>147</v>
      </c>
      <c r="AU1359" s="202" t="s">
        <v>81</v>
      </c>
      <c r="AV1359" s="13" t="s">
        <v>79</v>
      </c>
      <c r="AW1359" s="13" t="s">
        <v>26</v>
      </c>
      <c r="AX1359" s="13" t="s">
        <v>71</v>
      </c>
      <c r="AY1359" s="202" t="s">
        <v>141</v>
      </c>
    </row>
    <row r="1360" spans="1:65" s="14" customFormat="1">
      <c r="B1360" s="203"/>
      <c r="C1360" s="204"/>
      <c r="D1360" s="195" t="s">
        <v>147</v>
      </c>
      <c r="E1360" s="205" t="s">
        <v>1</v>
      </c>
      <c r="F1360" s="206" t="s">
        <v>1974</v>
      </c>
      <c r="G1360" s="204"/>
      <c r="H1360" s="207">
        <v>389</v>
      </c>
      <c r="I1360" s="204"/>
      <c r="J1360" s="204"/>
      <c r="K1360" s="204"/>
      <c r="L1360" s="208"/>
      <c r="M1360" s="209"/>
      <c r="N1360" s="210"/>
      <c r="O1360" s="210"/>
      <c r="P1360" s="210"/>
      <c r="Q1360" s="210"/>
      <c r="R1360" s="210"/>
      <c r="S1360" s="210"/>
      <c r="T1360" s="211"/>
      <c r="AT1360" s="212" t="s">
        <v>147</v>
      </c>
      <c r="AU1360" s="212" t="s">
        <v>81</v>
      </c>
      <c r="AV1360" s="14" t="s">
        <v>81</v>
      </c>
      <c r="AW1360" s="14" t="s">
        <v>26</v>
      </c>
      <c r="AX1360" s="14" t="s">
        <v>79</v>
      </c>
      <c r="AY1360" s="212" t="s">
        <v>141</v>
      </c>
    </row>
    <row r="1361" spans="1:65" s="2" customFormat="1" ht="21.75" customHeight="1">
      <c r="A1361" s="32"/>
      <c r="B1361" s="33"/>
      <c r="C1361" s="181" t="s">
        <v>1980</v>
      </c>
      <c r="D1361" s="181" t="s">
        <v>142</v>
      </c>
      <c r="E1361" s="182" t="s">
        <v>1981</v>
      </c>
      <c r="F1361" s="183" t="s">
        <v>1982</v>
      </c>
      <c r="G1361" s="184" t="s">
        <v>338</v>
      </c>
      <c r="H1361" s="185">
        <v>18.46</v>
      </c>
      <c r="I1361" s="257"/>
      <c r="J1361" s="186">
        <f>ROUND(I1361*H1361,2)</f>
        <v>0</v>
      </c>
      <c r="K1361" s="183" t="s">
        <v>239</v>
      </c>
      <c r="L1361" s="37"/>
      <c r="M1361" s="187" t="s">
        <v>1</v>
      </c>
      <c r="N1361" s="188" t="s">
        <v>36</v>
      </c>
      <c r="O1361" s="189">
        <v>1.2649999999999999</v>
      </c>
      <c r="P1361" s="189">
        <f>O1361*H1361</f>
        <v>23.351900000000001</v>
      </c>
      <c r="Q1361" s="189">
        <v>0</v>
      </c>
      <c r="R1361" s="189">
        <f>Q1361*H1361</f>
        <v>0</v>
      </c>
      <c r="S1361" s="189">
        <v>0</v>
      </c>
      <c r="T1361" s="190">
        <f>S1361*H1361</f>
        <v>0</v>
      </c>
      <c r="U1361" s="32"/>
      <c r="V1361" s="32"/>
      <c r="W1361" s="32"/>
      <c r="X1361" s="32"/>
      <c r="Y1361" s="32"/>
      <c r="Z1361" s="32"/>
      <c r="AA1361" s="32"/>
      <c r="AB1361" s="32"/>
      <c r="AC1361" s="32"/>
      <c r="AD1361" s="32"/>
      <c r="AE1361" s="32"/>
      <c r="AR1361" s="191" t="s">
        <v>181</v>
      </c>
      <c r="AT1361" s="191" t="s">
        <v>142</v>
      </c>
      <c r="AU1361" s="191" t="s">
        <v>81</v>
      </c>
      <c r="AY1361" s="18" t="s">
        <v>141</v>
      </c>
      <c r="BE1361" s="192">
        <f>IF(N1361="základní",J1361,0)</f>
        <v>0</v>
      </c>
      <c r="BF1361" s="192">
        <f>IF(N1361="snížená",J1361,0)</f>
        <v>0</v>
      </c>
      <c r="BG1361" s="192">
        <f>IF(N1361="zákl. přenesená",J1361,0)</f>
        <v>0</v>
      </c>
      <c r="BH1361" s="192">
        <f>IF(N1361="sníž. přenesená",J1361,0)</f>
        <v>0</v>
      </c>
      <c r="BI1361" s="192">
        <f>IF(N1361="nulová",J1361,0)</f>
        <v>0</v>
      </c>
      <c r="BJ1361" s="18" t="s">
        <v>79</v>
      </c>
      <c r="BK1361" s="192">
        <f>ROUND(I1361*H1361,2)</f>
        <v>0</v>
      </c>
      <c r="BL1361" s="18" t="s">
        <v>181</v>
      </c>
      <c r="BM1361" s="191" t="s">
        <v>1983</v>
      </c>
    </row>
    <row r="1362" spans="1:65" s="12" customFormat="1" ht="22.9" customHeight="1">
      <c r="B1362" s="168"/>
      <c r="C1362" s="169"/>
      <c r="D1362" s="170" t="s">
        <v>70</v>
      </c>
      <c r="E1362" s="213" t="s">
        <v>1984</v>
      </c>
      <c r="F1362" s="213" t="s">
        <v>1985</v>
      </c>
      <c r="G1362" s="169"/>
      <c r="H1362" s="169"/>
      <c r="I1362" s="169"/>
      <c r="J1362" s="214">
        <f>BK1362</f>
        <v>0</v>
      </c>
      <c r="K1362" s="169"/>
      <c r="L1362" s="173"/>
      <c r="M1362" s="174"/>
      <c r="N1362" s="175"/>
      <c r="O1362" s="175"/>
      <c r="P1362" s="176">
        <f>SUM(P1363:P1438)</f>
        <v>226.50742500000001</v>
      </c>
      <c r="Q1362" s="175"/>
      <c r="R1362" s="176">
        <f>SUM(R1363:R1438)</f>
        <v>5.0170854</v>
      </c>
      <c r="S1362" s="175"/>
      <c r="T1362" s="177">
        <f>SUM(T1363:T1438)</f>
        <v>0</v>
      </c>
      <c r="AR1362" s="178" t="s">
        <v>81</v>
      </c>
      <c r="AT1362" s="179" t="s">
        <v>70</v>
      </c>
      <c r="AU1362" s="179" t="s">
        <v>79</v>
      </c>
      <c r="AY1362" s="178" t="s">
        <v>141</v>
      </c>
      <c r="BK1362" s="180">
        <f>SUM(BK1363:BK1438)</f>
        <v>0</v>
      </c>
    </row>
    <row r="1363" spans="1:65" s="2" customFormat="1" ht="16.5" customHeight="1">
      <c r="A1363" s="32"/>
      <c r="B1363" s="33"/>
      <c r="C1363" s="181" t="s">
        <v>1986</v>
      </c>
      <c r="D1363" s="181" t="s">
        <v>142</v>
      </c>
      <c r="E1363" s="182" t="s">
        <v>1987</v>
      </c>
      <c r="F1363" s="183" t="s">
        <v>1988</v>
      </c>
      <c r="G1363" s="184" t="s">
        <v>249</v>
      </c>
      <c r="H1363" s="185">
        <v>243.26</v>
      </c>
      <c r="I1363" s="257"/>
      <c r="J1363" s="186">
        <f>ROUND(I1363*H1363,2)</f>
        <v>0</v>
      </c>
      <c r="K1363" s="183" t="s">
        <v>239</v>
      </c>
      <c r="L1363" s="37"/>
      <c r="M1363" s="187" t="s">
        <v>1</v>
      </c>
      <c r="N1363" s="188" t="s">
        <v>36</v>
      </c>
      <c r="O1363" s="189">
        <v>1.2E-2</v>
      </c>
      <c r="P1363" s="189">
        <f>O1363*H1363</f>
        <v>2.9191199999999999</v>
      </c>
      <c r="Q1363" s="189">
        <v>0</v>
      </c>
      <c r="R1363" s="189">
        <f>Q1363*H1363</f>
        <v>0</v>
      </c>
      <c r="S1363" s="189">
        <v>0</v>
      </c>
      <c r="T1363" s="190">
        <f>S1363*H1363</f>
        <v>0</v>
      </c>
      <c r="U1363" s="32"/>
      <c r="V1363" s="32"/>
      <c r="W1363" s="32"/>
      <c r="X1363" s="32"/>
      <c r="Y1363" s="32"/>
      <c r="Z1363" s="32"/>
      <c r="AA1363" s="32"/>
      <c r="AB1363" s="32"/>
      <c r="AC1363" s="32"/>
      <c r="AD1363" s="32"/>
      <c r="AE1363" s="32"/>
      <c r="AR1363" s="191" t="s">
        <v>181</v>
      </c>
      <c r="AT1363" s="191" t="s">
        <v>142</v>
      </c>
      <c r="AU1363" s="191" t="s">
        <v>81</v>
      </c>
      <c r="AY1363" s="18" t="s">
        <v>141</v>
      </c>
      <c r="BE1363" s="192">
        <f>IF(N1363="základní",J1363,0)</f>
        <v>0</v>
      </c>
      <c r="BF1363" s="192">
        <f>IF(N1363="snížená",J1363,0)</f>
        <v>0</v>
      </c>
      <c r="BG1363" s="192">
        <f>IF(N1363="zákl. přenesená",J1363,0)</f>
        <v>0</v>
      </c>
      <c r="BH1363" s="192">
        <f>IF(N1363="sníž. přenesená",J1363,0)</f>
        <v>0</v>
      </c>
      <c r="BI1363" s="192">
        <f>IF(N1363="nulová",J1363,0)</f>
        <v>0</v>
      </c>
      <c r="BJ1363" s="18" t="s">
        <v>79</v>
      </c>
      <c r="BK1363" s="192">
        <f>ROUND(I1363*H1363,2)</f>
        <v>0</v>
      </c>
      <c r="BL1363" s="18" t="s">
        <v>181</v>
      </c>
      <c r="BM1363" s="191" t="s">
        <v>1989</v>
      </c>
    </row>
    <row r="1364" spans="1:65" s="2" customFormat="1" ht="16.5" customHeight="1">
      <c r="A1364" s="32"/>
      <c r="B1364" s="33"/>
      <c r="C1364" s="181" t="s">
        <v>1990</v>
      </c>
      <c r="D1364" s="181" t="s">
        <v>142</v>
      </c>
      <c r="E1364" s="182" t="s">
        <v>1991</v>
      </c>
      <c r="F1364" s="183" t="s">
        <v>1992</v>
      </c>
      <c r="G1364" s="184" t="s">
        <v>249</v>
      </c>
      <c r="H1364" s="185">
        <v>243.26</v>
      </c>
      <c r="I1364" s="257"/>
      <c r="J1364" s="186">
        <f>ROUND(I1364*H1364,2)</f>
        <v>0</v>
      </c>
      <c r="K1364" s="183" t="s">
        <v>239</v>
      </c>
      <c r="L1364" s="37"/>
      <c r="M1364" s="187" t="s">
        <v>1</v>
      </c>
      <c r="N1364" s="188" t="s">
        <v>36</v>
      </c>
      <c r="O1364" s="189">
        <v>4.3999999999999997E-2</v>
      </c>
      <c r="P1364" s="189">
        <f>O1364*H1364</f>
        <v>10.703439999999999</v>
      </c>
      <c r="Q1364" s="189">
        <v>2.9999999999999997E-4</v>
      </c>
      <c r="R1364" s="189">
        <f>Q1364*H1364</f>
        <v>7.2977999999999987E-2</v>
      </c>
      <c r="S1364" s="189">
        <v>0</v>
      </c>
      <c r="T1364" s="190">
        <f>S1364*H1364</f>
        <v>0</v>
      </c>
      <c r="U1364" s="32"/>
      <c r="V1364" s="32"/>
      <c r="W1364" s="32"/>
      <c r="X1364" s="32"/>
      <c r="Y1364" s="32"/>
      <c r="Z1364" s="32"/>
      <c r="AA1364" s="32"/>
      <c r="AB1364" s="32"/>
      <c r="AC1364" s="32"/>
      <c r="AD1364" s="32"/>
      <c r="AE1364" s="32"/>
      <c r="AR1364" s="191" t="s">
        <v>181</v>
      </c>
      <c r="AT1364" s="191" t="s">
        <v>142</v>
      </c>
      <c r="AU1364" s="191" t="s">
        <v>81</v>
      </c>
      <c r="AY1364" s="18" t="s">
        <v>141</v>
      </c>
      <c r="BE1364" s="192">
        <f>IF(N1364="základní",J1364,0)</f>
        <v>0</v>
      </c>
      <c r="BF1364" s="192">
        <f>IF(N1364="snížená",J1364,0)</f>
        <v>0</v>
      </c>
      <c r="BG1364" s="192">
        <f>IF(N1364="zákl. přenesená",J1364,0)</f>
        <v>0</v>
      </c>
      <c r="BH1364" s="192">
        <f>IF(N1364="sníž. přenesená",J1364,0)</f>
        <v>0</v>
      </c>
      <c r="BI1364" s="192">
        <f>IF(N1364="nulová",J1364,0)</f>
        <v>0</v>
      </c>
      <c r="BJ1364" s="18" t="s">
        <v>79</v>
      </c>
      <c r="BK1364" s="192">
        <f>ROUND(I1364*H1364,2)</f>
        <v>0</v>
      </c>
      <c r="BL1364" s="18" t="s">
        <v>181</v>
      </c>
      <c r="BM1364" s="191" t="s">
        <v>1993</v>
      </c>
    </row>
    <row r="1365" spans="1:65" s="2" customFormat="1" ht="21.75" customHeight="1">
      <c r="A1365" s="32"/>
      <c r="B1365" s="33"/>
      <c r="C1365" s="181" t="s">
        <v>1994</v>
      </c>
      <c r="D1365" s="181" t="s">
        <v>142</v>
      </c>
      <c r="E1365" s="182" t="s">
        <v>1995</v>
      </c>
      <c r="F1365" s="183" t="s">
        <v>1996</v>
      </c>
      <c r="G1365" s="184" t="s">
        <v>249</v>
      </c>
      <c r="H1365" s="185">
        <v>66.56</v>
      </c>
      <c r="I1365" s="257"/>
      <c r="J1365" s="186">
        <f>ROUND(I1365*H1365,2)</f>
        <v>0</v>
      </c>
      <c r="K1365" s="183" t="s">
        <v>239</v>
      </c>
      <c r="L1365" s="37"/>
      <c r="M1365" s="187" t="s">
        <v>1</v>
      </c>
      <c r="N1365" s="188" t="s">
        <v>36</v>
      </c>
      <c r="O1365" s="189">
        <v>0.375</v>
      </c>
      <c r="P1365" s="189">
        <f>O1365*H1365</f>
        <v>24.96</v>
      </c>
      <c r="Q1365" s="189">
        <v>1.5E-3</v>
      </c>
      <c r="R1365" s="189">
        <f>Q1365*H1365</f>
        <v>9.9840000000000012E-2</v>
      </c>
      <c r="S1365" s="189">
        <v>0</v>
      </c>
      <c r="T1365" s="190">
        <f>S1365*H1365</f>
        <v>0</v>
      </c>
      <c r="U1365" s="32"/>
      <c r="V1365" s="32"/>
      <c r="W1365" s="32"/>
      <c r="X1365" s="32"/>
      <c r="Y1365" s="32"/>
      <c r="Z1365" s="32"/>
      <c r="AA1365" s="32"/>
      <c r="AB1365" s="32"/>
      <c r="AC1365" s="32"/>
      <c r="AD1365" s="32"/>
      <c r="AE1365" s="32"/>
      <c r="AR1365" s="191" t="s">
        <v>181</v>
      </c>
      <c r="AT1365" s="191" t="s">
        <v>142</v>
      </c>
      <c r="AU1365" s="191" t="s">
        <v>81</v>
      </c>
      <c r="AY1365" s="18" t="s">
        <v>141</v>
      </c>
      <c r="BE1365" s="192">
        <f>IF(N1365="základní",J1365,0)</f>
        <v>0</v>
      </c>
      <c r="BF1365" s="192">
        <f>IF(N1365="snížená",J1365,0)</f>
        <v>0</v>
      </c>
      <c r="BG1365" s="192">
        <f>IF(N1365="zákl. přenesená",J1365,0)</f>
        <v>0</v>
      </c>
      <c r="BH1365" s="192">
        <f>IF(N1365="sníž. přenesená",J1365,0)</f>
        <v>0</v>
      </c>
      <c r="BI1365" s="192">
        <f>IF(N1365="nulová",J1365,0)</f>
        <v>0</v>
      </c>
      <c r="BJ1365" s="18" t="s">
        <v>79</v>
      </c>
      <c r="BK1365" s="192">
        <f>ROUND(I1365*H1365,2)</f>
        <v>0</v>
      </c>
      <c r="BL1365" s="18" t="s">
        <v>181</v>
      </c>
      <c r="BM1365" s="191" t="s">
        <v>1997</v>
      </c>
    </row>
    <row r="1366" spans="1:65" s="14" customFormat="1">
      <c r="B1366" s="203"/>
      <c r="C1366" s="204"/>
      <c r="D1366" s="195" t="s">
        <v>147</v>
      </c>
      <c r="E1366" s="205" t="s">
        <v>1</v>
      </c>
      <c r="F1366" s="206" t="s">
        <v>1998</v>
      </c>
      <c r="G1366" s="204"/>
      <c r="H1366" s="207">
        <v>49.66</v>
      </c>
      <c r="I1366" s="204"/>
      <c r="J1366" s="204"/>
      <c r="K1366" s="204"/>
      <c r="L1366" s="208"/>
      <c r="M1366" s="209"/>
      <c r="N1366" s="210"/>
      <c r="O1366" s="210"/>
      <c r="P1366" s="210"/>
      <c r="Q1366" s="210"/>
      <c r="R1366" s="210"/>
      <c r="S1366" s="210"/>
      <c r="T1366" s="211"/>
      <c r="AT1366" s="212" t="s">
        <v>147</v>
      </c>
      <c r="AU1366" s="212" t="s">
        <v>81</v>
      </c>
      <c r="AV1366" s="14" t="s">
        <v>81</v>
      </c>
      <c r="AW1366" s="14" t="s">
        <v>26</v>
      </c>
      <c r="AX1366" s="14" t="s">
        <v>71</v>
      </c>
      <c r="AY1366" s="212" t="s">
        <v>141</v>
      </c>
    </row>
    <row r="1367" spans="1:65" s="14" customFormat="1">
      <c r="B1367" s="203"/>
      <c r="C1367" s="204"/>
      <c r="D1367" s="195" t="s">
        <v>147</v>
      </c>
      <c r="E1367" s="205" t="s">
        <v>1</v>
      </c>
      <c r="F1367" s="206" t="s">
        <v>1999</v>
      </c>
      <c r="G1367" s="204"/>
      <c r="H1367" s="207">
        <v>16.899999999999999</v>
      </c>
      <c r="I1367" s="204"/>
      <c r="J1367" s="204"/>
      <c r="K1367" s="204"/>
      <c r="L1367" s="208"/>
      <c r="M1367" s="209"/>
      <c r="N1367" s="210"/>
      <c r="O1367" s="210"/>
      <c r="P1367" s="210"/>
      <c r="Q1367" s="210"/>
      <c r="R1367" s="210"/>
      <c r="S1367" s="210"/>
      <c r="T1367" s="211"/>
      <c r="AT1367" s="212" t="s">
        <v>147</v>
      </c>
      <c r="AU1367" s="212" t="s">
        <v>81</v>
      </c>
      <c r="AV1367" s="14" t="s">
        <v>81</v>
      </c>
      <c r="AW1367" s="14" t="s">
        <v>26</v>
      </c>
      <c r="AX1367" s="14" t="s">
        <v>71</v>
      </c>
      <c r="AY1367" s="212" t="s">
        <v>141</v>
      </c>
    </row>
    <row r="1368" spans="1:65" s="15" customFormat="1">
      <c r="B1368" s="219"/>
      <c r="C1368" s="220"/>
      <c r="D1368" s="195" t="s">
        <v>147</v>
      </c>
      <c r="E1368" s="221" t="s">
        <v>1</v>
      </c>
      <c r="F1368" s="222" t="s">
        <v>254</v>
      </c>
      <c r="G1368" s="220"/>
      <c r="H1368" s="223">
        <v>66.56</v>
      </c>
      <c r="I1368" s="220"/>
      <c r="J1368" s="220"/>
      <c r="K1368" s="220"/>
      <c r="L1368" s="224"/>
      <c r="M1368" s="225"/>
      <c r="N1368" s="226"/>
      <c r="O1368" s="226"/>
      <c r="P1368" s="226"/>
      <c r="Q1368" s="226"/>
      <c r="R1368" s="226"/>
      <c r="S1368" s="226"/>
      <c r="T1368" s="227"/>
      <c r="AT1368" s="228" t="s">
        <v>147</v>
      </c>
      <c r="AU1368" s="228" t="s">
        <v>81</v>
      </c>
      <c r="AV1368" s="15" t="s">
        <v>146</v>
      </c>
      <c r="AW1368" s="15" t="s">
        <v>26</v>
      </c>
      <c r="AX1368" s="15" t="s">
        <v>79</v>
      </c>
      <c r="AY1368" s="228" t="s">
        <v>141</v>
      </c>
    </row>
    <row r="1369" spans="1:65" s="2" customFormat="1" ht="21.75" customHeight="1">
      <c r="A1369" s="32"/>
      <c r="B1369" s="33"/>
      <c r="C1369" s="181" t="s">
        <v>2000</v>
      </c>
      <c r="D1369" s="181" t="s">
        <v>142</v>
      </c>
      <c r="E1369" s="182" t="s">
        <v>2001</v>
      </c>
      <c r="F1369" s="183" t="s">
        <v>2002</v>
      </c>
      <c r="G1369" s="184" t="s">
        <v>249</v>
      </c>
      <c r="H1369" s="185">
        <v>243.26</v>
      </c>
      <c r="I1369" s="257"/>
      <c r="J1369" s="186">
        <f>ROUND(I1369*H1369,2)</f>
        <v>0</v>
      </c>
      <c r="K1369" s="183" t="s">
        <v>239</v>
      </c>
      <c r="L1369" s="37"/>
      <c r="M1369" s="187" t="s">
        <v>1</v>
      </c>
      <c r="N1369" s="188" t="s">
        <v>36</v>
      </c>
      <c r="O1369" s="189">
        <v>0.621</v>
      </c>
      <c r="P1369" s="189">
        <f>O1369*H1369</f>
        <v>151.06446</v>
      </c>
      <c r="Q1369" s="189">
        <v>7.3000000000000001E-3</v>
      </c>
      <c r="R1369" s="189">
        <f>Q1369*H1369</f>
        <v>1.775798</v>
      </c>
      <c r="S1369" s="189">
        <v>0</v>
      </c>
      <c r="T1369" s="190">
        <f>S1369*H1369</f>
        <v>0</v>
      </c>
      <c r="U1369" s="32"/>
      <c r="V1369" s="32"/>
      <c r="W1369" s="32"/>
      <c r="X1369" s="32"/>
      <c r="Y1369" s="32"/>
      <c r="Z1369" s="32"/>
      <c r="AA1369" s="32"/>
      <c r="AB1369" s="32"/>
      <c r="AC1369" s="32"/>
      <c r="AD1369" s="32"/>
      <c r="AE1369" s="32"/>
      <c r="AR1369" s="191" t="s">
        <v>181</v>
      </c>
      <c r="AT1369" s="191" t="s">
        <v>142</v>
      </c>
      <c r="AU1369" s="191" t="s">
        <v>81</v>
      </c>
      <c r="AY1369" s="18" t="s">
        <v>141</v>
      </c>
      <c r="BE1369" s="192">
        <f>IF(N1369="základní",J1369,0)</f>
        <v>0</v>
      </c>
      <c r="BF1369" s="192">
        <f>IF(N1369="snížená",J1369,0)</f>
        <v>0</v>
      </c>
      <c r="BG1369" s="192">
        <f>IF(N1369="zákl. přenesená",J1369,0)</f>
        <v>0</v>
      </c>
      <c r="BH1369" s="192">
        <f>IF(N1369="sníž. přenesená",J1369,0)</f>
        <v>0</v>
      </c>
      <c r="BI1369" s="192">
        <f>IF(N1369="nulová",J1369,0)</f>
        <v>0</v>
      </c>
      <c r="BJ1369" s="18" t="s">
        <v>79</v>
      </c>
      <c r="BK1369" s="192">
        <f>ROUND(I1369*H1369,2)</f>
        <v>0</v>
      </c>
      <c r="BL1369" s="18" t="s">
        <v>181</v>
      </c>
      <c r="BM1369" s="191" t="s">
        <v>2003</v>
      </c>
    </row>
    <row r="1370" spans="1:65" s="13" customFormat="1">
      <c r="B1370" s="193"/>
      <c r="C1370" s="194"/>
      <c r="D1370" s="195" t="s">
        <v>147</v>
      </c>
      <c r="E1370" s="196" t="s">
        <v>1</v>
      </c>
      <c r="F1370" s="197" t="s">
        <v>1831</v>
      </c>
      <c r="G1370" s="194"/>
      <c r="H1370" s="196" t="s">
        <v>1</v>
      </c>
      <c r="I1370" s="194"/>
      <c r="J1370" s="194"/>
      <c r="K1370" s="194"/>
      <c r="L1370" s="198"/>
      <c r="M1370" s="199"/>
      <c r="N1370" s="200"/>
      <c r="O1370" s="200"/>
      <c r="P1370" s="200"/>
      <c r="Q1370" s="200"/>
      <c r="R1370" s="200"/>
      <c r="S1370" s="200"/>
      <c r="T1370" s="201"/>
      <c r="AT1370" s="202" t="s">
        <v>147</v>
      </c>
      <c r="AU1370" s="202" t="s">
        <v>81</v>
      </c>
      <c r="AV1370" s="13" t="s">
        <v>79</v>
      </c>
      <c r="AW1370" s="13" t="s">
        <v>26</v>
      </c>
      <c r="AX1370" s="13" t="s">
        <v>71</v>
      </c>
      <c r="AY1370" s="202" t="s">
        <v>141</v>
      </c>
    </row>
    <row r="1371" spans="1:65" s="14" customFormat="1">
      <c r="B1371" s="203"/>
      <c r="C1371" s="204"/>
      <c r="D1371" s="195" t="s">
        <v>147</v>
      </c>
      <c r="E1371" s="205" t="s">
        <v>1</v>
      </c>
      <c r="F1371" s="206" t="s">
        <v>2004</v>
      </c>
      <c r="G1371" s="204"/>
      <c r="H1371" s="207">
        <v>32.24</v>
      </c>
      <c r="I1371" s="204"/>
      <c r="J1371" s="204"/>
      <c r="K1371" s="204"/>
      <c r="L1371" s="208"/>
      <c r="M1371" s="209"/>
      <c r="N1371" s="210"/>
      <c r="O1371" s="210"/>
      <c r="P1371" s="210"/>
      <c r="Q1371" s="210"/>
      <c r="R1371" s="210"/>
      <c r="S1371" s="210"/>
      <c r="T1371" s="211"/>
      <c r="AT1371" s="212" t="s">
        <v>147</v>
      </c>
      <c r="AU1371" s="212" t="s">
        <v>81</v>
      </c>
      <c r="AV1371" s="14" t="s">
        <v>81</v>
      </c>
      <c r="AW1371" s="14" t="s">
        <v>26</v>
      </c>
      <c r="AX1371" s="14" t="s">
        <v>71</v>
      </c>
      <c r="AY1371" s="212" t="s">
        <v>141</v>
      </c>
    </row>
    <row r="1372" spans="1:65" s="14" customFormat="1">
      <c r="B1372" s="203"/>
      <c r="C1372" s="204"/>
      <c r="D1372" s="195" t="s">
        <v>147</v>
      </c>
      <c r="E1372" s="205" t="s">
        <v>1</v>
      </c>
      <c r="F1372" s="206" t="s">
        <v>1320</v>
      </c>
      <c r="G1372" s="204"/>
      <c r="H1372" s="207">
        <v>-1.6</v>
      </c>
      <c r="I1372" s="204"/>
      <c r="J1372" s="204"/>
      <c r="K1372" s="204"/>
      <c r="L1372" s="208"/>
      <c r="M1372" s="209"/>
      <c r="N1372" s="210"/>
      <c r="O1372" s="210"/>
      <c r="P1372" s="210"/>
      <c r="Q1372" s="210"/>
      <c r="R1372" s="210"/>
      <c r="S1372" s="210"/>
      <c r="T1372" s="211"/>
      <c r="AT1372" s="212" t="s">
        <v>147</v>
      </c>
      <c r="AU1372" s="212" t="s">
        <v>81</v>
      </c>
      <c r="AV1372" s="14" t="s">
        <v>81</v>
      </c>
      <c r="AW1372" s="14" t="s">
        <v>26</v>
      </c>
      <c r="AX1372" s="14" t="s">
        <v>71</v>
      </c>
      <c r="AY1372" s="212" t="s">
        <v>141</v>
      </c>
    </row>
    <row r="1373" spans="1:65" s="13" customFormat="1">
      <c r="B1373" s="193"/>
      <c r="C1373" s="194"/>
      <c r="D1373" s="195" t="s">
        <v>147</v>
      </c>
      <c r="E1373" s="196" t="s">
        <v>1</v>
      </c>
      <c r="F1373" s="197" t="s">
        <v>1833</v>
      </c>
      <c r="G1373" s="194"/>
      <c r="H1373" s="196" t="s">
        <v>1</v>
      </c>
      <c r="I1373" s="194"/>
      <c r="J1373" s="194"/>
      <c r="K1373" s="194"/>
      <c r="L1373" s="198"/>
      <c r="M1373" s="199"/>
      <c r="N1373" s="200"/>
      <c r="O1373" s="200"/>
      <c r="P1373" s="200"/>
      <c r="Q1373" s="200"/>
      <c r="R1373" s="200"/>
      <c r="S1373" s="200"/>
      <c r="T1373" s="201"/>
      <c r="AT1373" s="202" t="s">
        <v>147</v>
      </c>
      <c r="AU1373" s="202" t="s">
        <v>81</v>
      </c>
      <c r="AV1373" s="13" t="s">
        <v>79</v>
      </c>
      <c r="AW1373" s="13" t="s">
        <v>26</v>
      </c>
      <c r="AX1373" s="13" t="s">
        <v>71</v>
      </c>
      <c r="AY1373" s="202" t="s">
        <v>141</v>
      </c>
    </row>
    <row r="1374" spans="1:65" s="14" customFormat="1">
      <c r="B1374" s="203"/>
      <c r="C1374" s="204"/>
      <c r="D1374" s="195" t="s">
        <v>147</v>
      </c>
      <c r="E1374" s="205" t="s">
        <v>1</v>
      </c>
      <c r="F1374" s="206" t="s">
        <v>2005</v>
      </c>
      <c r="G1374" s="204"/>
      <c r="H1374" s="207">
        <v>34.32</v>
      </c>
      <c r="I1374" s="204"/>
      <c r="J1374" s="204"/>
      <c r="K1374" s="204"/>
      <c r="L1374" s="208"/>
      <c r="M1374" s="209"/>
      <c r="N1374" s="210"/>
      <c r="O1374" s="210"/>
      <c r="P1374" s="210"/>
      <c r="Q1374" s="210"/>
      <c r="R1374" s="210"/>
      <c r="S1374" s="210"/>
      <c r="T1374" s="211"/>
      <c r="AT1374" s="212" t="s">
        <v>147</v>
      </c>
      <c r="AU1374" s="212" t="s">
        <v>81</v>
      </c>
      <c r="AV1374" s="14" t="s">
        <v>81</v>
      </c>
      <c r="AW1374" s="14" t="s">
        <v>26</v>
      </c>
      <c r="AX1374" s="14" t="s">
        <v>71</v>
      </c>
      <c r="AY1374" s="212" t="s">
        <v>141</v>
      </c>
    </row>
    <row r="1375" spans="1:65" s="14" customFormat="1">
      <c r="B1375" s="203"/>
      <c r="C1375" s="204"/>
      <c r="D1375" s="195" t="s">
        <v>147</v>
      </c>
      <c r="E1375" s="205" t="s">
        <v>1</v>
      </c>
      <c r="F1375" s="206" t="s">
        <v>1320</v>
      </c>
      <c r="G1375" s="204"/>
      <c r="H1375" s="207">
        <v>-1.6</v>
      </c>
      <c r="I1375" s="204"/>
      <c r="J1375" s="204"/>
      <c r="K1375" s="204"/>
      <c r="L1375" s="208"/>
      <c r="M1375" s="209"/>
      <c r="N1375" s="210"/>
      <c r="O1375" s="210"/>
      <c r="P1375" s="210"/>
      <c r="Q1375" s="210"/>
      <c r="R1375" s="210"/>
      <c r="S1375" s="210"/>
      <c r="T1375" s="211"/>
      <c r="AT1375" s="212" t="s">
        <v>147</v>
      </c>
      <c r="AU1375" s="212" t="s">
        <v>81</v>
      </c>
      <c r="AV1375" s="14" t="s">
        <v>81</v>
      </c>
      <c r="AW1375" s="14" t="s">
        <v>26</v>
      </c>
      <c r="AX1375" s="14" t="s">
        <v>71</v>
      </c>
      <c r="AY1375" s="212" t="s">
        <v>141</v>
      </c>
    </row>
    <row r="1376" spans="1:65" s="13" customFormat="1">
      <c r="B1376" s="193"/>
      <c r="C1376" s="194"/>
      <c r="D1376" s="195" t="s">
        <v>147</v>
      </c>
      <c r="E1376" s="196" t="s">
        <v>1</v>
      </c>
      <c r="F1376" s="197" t="s">
        <v>2006</v>
      </c>
      <c r="G1376" s="194"/>
      <c r="H1376" s="196" t="s">
        <v>1</v>
      </c>
      <c r="I1376" s="194"/>
      <c r="J1376" s="194"/>
      <c r="K1376" s="194"/>
      <c r="L1376" s="198"/>
      <c r="M1376" s="199"/>
      <c r="N1376" s="200"/>
      <c r="O1376" s="200"/>
      <c r="P1376" s="200"/>
      <c r="Q1376" s="200"/>
      <c r="R1376" s="200"/>
      <c r="S1376" s="200"/>
      <c r="T1376" s="201"/>
      <c r="AT1376" s="202" t="s">
        <v>147</v>
      </c>
      <c r="AU1376" s="202" t="s">
        <v>81</v>
      </c>
      <c r="AV1376" s="13" t="s">
        <v>79</v>
      </c>
      <c r="AW1376" s="13" t="s">
        <v>26</v>
      </c>
      <c r="AX1376" s="13" t="s">
        <v>71</v>
      </c>
      <c r="AY1376" s="202" t="s">
        <v>141</v>
      </c>
    </row>
    <row r="1377" spans="2:51" s="14" customFormat="1">
      <c r="B1377" s="203"/>
      <c r="C1377" s="204"/>
      <c r="D1377" s="195" t="s">
        <v>147</v>
      </c>
      <c r="E1377" s="205" t="s">
        <v>1</v>
      </c>
      <c r="F1377" s="206" t="s">
        <v>2007</v>
      </c>
      <c r="G1377" s="204"/>
      <c r="H1377" s="207">
        <v>82.94</v>
      </c>
      <c r="I1377" s="204"/>
      <c r="J1377" s="204"/>
      <c r="K1377" s="204"/>
      <c r="L1377" s="208"/>
      <c r="M1377" s="209"/>
      <c r="N1377" s="210"/>
      <c r="O1377" s="210"/>
      <c r="P1377" s="210"/>
      <c r="Q1377" s="210"/>
      <c r="R1377" s="210"/>
      <c r="S1377" s="210"/>
      <c r="T1377" s="211"/>
      <c r="AT1377" s="212" t="s">
        <v>147</v>
      </c>
      <c r="AU1377" s="212" t="s">
        <v>81</v>
      </c>
      <c r="AV1377" s="14" t="s">
        <v>81</v>
      </c>
      <c r="AW1377" s="14" t="s">
        <v>26</v>
      </c>
      <c r="AX1377" s="14" t="s">
        <v>71</v>
      </c>
      <c r="AY1377" s="212" t="s">
        <v>141</v>
      </c>
    </row>
    <row r="1378" spans="2:51" s="14" customFormat="1">
      <c r="B1378" s="203"/>
      <c r="C1378" s="204"/>
      <c r="D1378" s="195" t="s">
        <v>147</v>
      </c>
      <c r="E1378" s="205" t="s">
        <v>1</v>
      </c>
      <c r="F1378" s="206" t="s">
        <v>2008</v>
      </c>
      <c r="G1378" s="204"/>
      <c r="H1378" s="207">
        <v>-3.6</v>
      </c>
      <c r="I1378" s="204"/>
      <c r="J1378" s="204"/>
      <c r="K1378" s="204"/>
      <c r="L1378" s="208"/>
      <c r="M1378" s="209"/>
      <c r="N1378" s="210"/>
      <c r="O1378" s="210"/>
      <c r="P1378" s="210"/>
      <c r="Q1378" s="210"/>
      <c r="R1378" s="210"/>
      <c r="S1378" s="210"/>
      <c r="T1378" s="211"/>
      <c r="AT1378" s="212" t="s">
        <v>147</v>
      </c>
      <c r="AU1378" s="212" t="s">
        <v>81</v>
      </c>
      <c r="AV1378" s="14" t="s">
        <v>81</v>
      </c>
      <c r="AW1378" s="14" t="s">
        <v>26</v>
      </c>
      <c r="AX1378" s="14" t="s">
        <v>71</v>
      </c>
      <c r="AY1378" s="212" t="s">
        <v>141</v>
      </c>
    </row>
    <row r="1379" spans="2:51" s="13" customFormat="1">
      <c r="B1379" s="193"/>
      <c r="C1379" s="194"/>
      <c r="D1379" s="195" t="s">
        <v>147</v>
      </c>
      <c r="E1379" s="196" t="s">
        <v>1</v>
      </c>
      <c r="F1379" s="197" t="s">
        <v>1919</v>
      </c>
      <c r="G1379" s="194"/>
      <c r="H1379" s="196" t="s">
        <v>1</v>
      </c>
      <c r="I1379" s="194"/>
      <c r="J1379" s="194"/>
      <c r="K1379" s="194"/>
      <c r="L1379" s="198"/>
      <c r="M1379" s="199"/>
      <c r="N1379" s="200"/>
      <c r="O1379" s="200"/>
      <c r="P1379" s="200"/>
      <c r="Q1379" s="200"/>
      <c r="R1379" s="200"/>
      <c r="S1379" s="200"/>
      <c r="T1379" s="201"/>
      <c r="AT1379" s="202" t="s">
        <v>147</v>
      </c>
      <c r="AU1379" s="202" t="s">
        <v>81</v>
      </c>
      <c r="AV1379" s="13" t="s">
        <v>79</v>
      </c>
      <c r="AW1379" s="13" t="s">
        <v>26</v>
      </c>
      <c r="AX1379" s="13" t="s">
        <v>71</v>
      </c>
      <c r="AY1379" s="202" t="s">
        <v>141</v>
      </c>
    </row>
    <row r="1380" spans="2:51" s="14" customFormat="1">
      <c r="B1380" s="203"/>
      <c r="C1380" s="204"/>
      <c r="D1380" s="195" t="s">
        <v>147</v>
      </c>
      <c r="E1380" s="205" t="s">
        <v>1</v>
      </c>
      <c r="F1380" s="206" t="s">
        <v>2009</v>
      </c>
      <c r="G1380" s="204"/>
      <c r="H1380" s="207">
        <v>6.4</v>
      </c>
      <c r="I1380" s="204"/>
      <c r="J1380" s="204"/>
      <c r="K1380" s="204"/>
      <c r="L1380" s="208"/>
      <c r="M1380" s="209"/>
      <c r="N1380" s="210"/>
      <c r="O1380" s="210"/>
      <c r="P1380" s="210"/>
      <c r="Q1380" s="210"/>
      <c r="R1380" s="210"/>
      <c r="S1380" s="210"/>
      <c r="T1380" s="211"/>
      <c r="AT1380" s="212" t="s">
        <v>147</v>
      </c>
      <c r="AU1380" s="212" t="s">
        <v>81</v>
      </c>
      <c r="AV1380" s="14" t="s">
        <v>81</v>
      </c>
      <c r="AW1380" s="14" t="s">
        <v>26</v>
      </c>
      <c r="AX1380" s="14" t="s">
        <v>71</v>
      </c>
      <c r="AY1380" s="212" t="s">
        <v>141</v>
      </c>
    </row>
    <row r="1381" spans="2:51" s="13" customFormat="1">
      <c r="B1381" s="193"/>
      <c r="C1381" s="194"/>
      <c r="D1381" s="195" t="s">
        <v>147</v>
      </c>
      <c r="E1381" s="196" t="s">
        <v>1</v>
      </c>
      <c r="F1381" s="197" t="s">
        <v>1927</v>
      </c>
      <c r="G1381" s="194"/>
      <c r="H1381" s="196" t="s">
        <v>1</v>
      </c>
      <c r="I1381" s="194"/>
      <c r="J1381" s="194"/>
      <c r="K1381" s="194"/>
      <c r="L1381" s="198"/>
      <c r="M1381" s="199"/>
      <c r="N1381" s="200"/>
      <c r="O1381" s="200"/>
      <c r="P1381" s="200"/>
      <c r="Q1381" s="200"/>
      <c r="R1381" s="200"/>
      <c r="S1381" s="200"/>
      <c r="T1381" s="201"/>
      <c r="AT1381" s="202" t="s">
        <v>147</v>
      </c>
      <c r="AU1381" s="202" t="s">
        <v>81</v>
      </c>
      <c r="AV1381" s="13" t="s">
        <v>79</v>
      </c>
      <c r="AW1381" s="13" t="s">
        <v>26</v>
      </c>
      <c r="AX1381" s="13" t="s">
        <v>71</v>
      </c>
      <c r="AY1381" s="202" t="s">
        <v>141</v>
      </c>
    </row>
    <row r="1382" spans="2:51" s="14" customFormat="1">
      <c r="B1382" s="203"/>
      <c r="C1382" s="204"/>
      <c r="D1382" s="195" t="s">
        <v>147</v>
      </c>
      <c r="E1382" s="205" t="s">
        <v>1</v>
      </c>
      <c r="F1382" s="206" t="s">
        <v>2010</v>
      </c>
      <c r="G1382" s="204"/>
      <c r="H1382" s="207">
        <v>16.899999999999999</v>
      </c>
      <c r="I1382" s="204"/>
      <c r="J1382" s="204"/>
      <c r="K1382" s="204"/>
      <c r="L1382" s="208"/>
      <c r="M1382" s="209"/>
      <c r="N1382" s="210"/>
      <c r="O1382" s="210"/>
      <c r="P1382" s="210"/>
      <c r="Q1382" s="210"/>
      <c r="R1382" s="210"/>
      <c r="S1382" s="210"/>
      <c r="T1382" s="211"/>
      <c r="AT1382" s="212" t="s">
        <v>147</v>
      </c>
      <c r="AU1382" s="212" t="s">
        <v>81</v>
      </c>
      <c r="AV1382" s="14" t="s">
        <v>81</v>
      </c>
      <c r="AW1382" s="14" t="s">
        <v>26</v>
      </c>
      <c r="AX1382" s="14" t="s">
        <v>71</v>
      </c>
      <c r="AY1382" s="212" t="s">
        <v>141</v>
      </c>
    </row>
    <row r="1383" spans="2:51" s="14" customFormat="1">
      <c r="B1383" s="203"/>
      <c r="C1383" s="204"/>
      <c r="D1383" s="195" t="s">
        <v>147</v>
      </c>
      <c r="E1383" s="205" t="s">
        <v>1</v>
      </c>
      <c r="F1383" s="206" t="s">
        <v>2011</v>
      </c>
      <c r="G1383" s="204"/>
      <c r="H1383" s="207">
        <v>-1.4</v>
      </c>
      <c r="I1383" s="204"/>
      <c r="J1383" s="204"/>
      <c r="K1383" s="204"/>
      <c r="L1383" s="208"/>
      <c r="M1383" s="209"/>
      <c r="N1383" s="210"/>
      <c r="O1383" s="210"/>
      <c r="P1383" s="210"/>
      <c r="Q1383" s="210"/>
      <c r="R1383" s="210"/>
      <c r="S1383" s="210"/>
      <c r="T1383" s="211"/>
      <c r="AT1383" s="212" t="s">
        <v>147</v>
      </c>
      <c r="AU1383" s="212" t="s">
        <v>81</v>
      </c>
      <c r="AV1383" s="14" t="s">
        <v>81</v>
      </c>
      <c r="AW1383" s="14" t="s">
        <v>26</v>
      </c>
      <c r="AX1383" s="14" t="s">
        <v>71</v>
      </c>
      <c r="AY1383" s="212" t="s">
        <v>141</v>
      </c>
    </row>
    <row r="1384" spans="2:51" s="16" customFormat="1">
      <c r="B1384" s="241"/>
      <c r="C1384" s="242"/>
      <c r="D1384" s="195" t="s">
        <v>147</v>
      </c>
      <c r="E1384" s="243" t="s">
        <v>1</v>
      </c>
      <c r="F1384" s="244" t="s">
        <v>629</v>
      </c>
      <c r="G1384" s="242"/>
      <c r="H1384" s="245">
        <v>164.60000000000002</v>
      </c>
      <c r="I1384" s="242"/>
      <c r="J1384" s="242"/>
      <c r="K1384" s="242"/>
      <c r="L1384" s="246"/>
      <c r="M1384" s="247"/>
      <c r="N1384" s="248"/>
      <c r="O1384" s="248"/>
      <c r="P1384" s="248"/>
      <c r="Q1384" s="248"/>
      <c r="R1384" s="248"/>
      <c r="S1384" s="248"/>
      <c r="T1384" s="249"/>
      <c r="AT1384" s="250" t="s">
        <v>147</v>
      </c>
      <c r="AU1384" s="250" t="s">
        <v>81</v>
      </c>
      <c r="AV1384" s="16" t="s">
        <v>153</v>
      </c>
      <c r="AW1384" s="16" t="s">
        <v>26</v>
      </c>
      <c r="AX1384" s="16" t="s">
        <v>71</v>
      </c>
      <c r="AY1384" s="250" t="s">
        <v>141</v>
      </c>
    </row>
    <row r="1385" spans="2:51" s="13" customFormat="1">
      <c r="B1385" s="193"/>
      <c r="C1385" s="194"/>
      <c r="D1385" s="195" t="s">
        <v>147</v>
      </c>
      <c r="E1385" s="196" t="s">
        <v>1</v>
      </c>
      <c r="F1385" s="197" t="s">
        <v>1835</v>
      </c>
      <c r="G1385" s="194"/>
      <c r="H1385" s="196" t="s">
        <v>1</v>
      </c>
      <c r="I1385" s="194"/>
      <c r="J1385" s="194"/>
      <c r="K1385" s="194"/>
      <c r="L1385" s="198"/>
      <c r="M1385" s="199"/>
      <c r="N1385" s="200"/>
      <c r="O1385" s="200"/>
      <c r="P1385" s="200"/>
      <c r="Q1385" s="200"/>
      <c r="R1385" s="200"/>
      <c r="S1385" s="200"/>
      <c r="T1385" s="201"/>
      <c r="AT1385" s="202" t="s">
        <v>147</v>
      </c>
      <c r="AU1385" s="202" t="s">
        <v>81</v>
      </c>
      <c r="AV1385" s="13" t="s">
        <v>79</v>
      </c>
      <c r="AW1385" s="13" t="s">
        <v>26</v>
      </c>
      <c r="AX1385" s="13" t="s">
        <v>71</v>
      </c>
      <c r="AY1385" s="202" t="s">
        <v>141</v>
      </c>
    </row>
    <row r="1386" spans="2:51" s="14" customFormat="1">
      <c r="B1386" s="203"/>
      <c r="C1386" s="204"/>
      <c r="D1386" s="195" t="s">
        <v>147</v>
      </c>
      <c r="E1386" s="205" t="s">
        <v>1</v>
      </c>
      <c r="F1386" s="206" t="s">
        <v>2012</v>
      </c>
      <c r="G1386" s="204"/>
      <c r="H1386" s="207">
        <v>29.12</v>
      </c>
      <c r="I1386" s="204"/>
      <c r="J1386" s="204"/>
      <c r="K1386" s="204"/>
      <c r="L1386" s="208"/>
      <c r="M1386" s="209"/>
      <c r="N1386" s="210"/>
      <c r="O1386" s="210"/>
      <c r="P1386" s="210"/>
      <c r="Q1386" s="210"/>
      <c r="R1386" s="210"/>
      <c r="S1386" s="210"/>
      <c r="T1386" s="211"/>
      <c r="AT1386" s="212" t="s">
        <v>147</v>
      </c>
      <c r="AU1386" s="212" t="s">
        <v>81</v>
      </c>
      <c r="AV1386" s="14" t="s">
        <v>81</v>
      </c>
      <c r="AW1386" s="14" t="s">
        <v>26</v>
      </c>
      <c r="AX1386" s="14" t="s">
        <v>71</v>
      </c>
      <c r="AY1386" s="212" t="s">
        <v>141</v>
      </c>
    </row>
    <row r="1387" spans="2:51" s="14" customFormat="1">
      <c r="B1387" s="203"/>
      <c r="C1387" s="204"/>
      <c r="D1387" s="195" t="s">
        <v>147</v>
      </c>
      <c r="E1387" s="205" t="s">
        <v>1</v>
      </c>
      <c r="F1387" s="206" t="s">
        <v>1320</v>
      </c>
      <c r="G1387" s="204"/>
      <c r="H1387" s="207">
        <v>-1.6</v>
      </c>
      <c r="I1387" s="204"/>
      <c r="J1387" s="204"/>
      <c r="K1387" s="204"/>
      <c r="L1387" s="208"/>
      <c r="M1387" s="209"/>
      <c r="N1387" s="210"/>
      <c r="O1387" s="210"/>
      <c r="P1387" s="210"/>
      <c r="Q1387" s="210"/>
      <c r="R1387" s="210"/>
      <c r="S1387" s="210"/>
      <c r="T1387" s="211"/>
      <c r="AT1387" s="212" t="s">
        <v>147</v>
      </c>
      <c r="AU1387" s="212" t="s">
        <v>81</v>
      </c>
      <c r="AV1387" s="14" t="s">
        <v>81</v>
      </c>
      <c r="AW1387" s="14" t="s">
        <v>26</v>
      </c>
      <c r="AX1387" s="14" t="s">
        <v>71</v>
      </c>
      <c r="AY1387" s="212" t="s">
        <v>141</v>
      </c>
    </row>
    <row r="1388" spans="2:51" s="13" customFormat="1">
      <c r="B1388" s="193"/>
      <c r="C1388" s="194"/>
      <c r="D1388" s="195" t="s">
        <v>147</v>
      </c>
      <c r="E1388" s="196" t="s">
        <v>1</v>
      </c>
      <c r="F1388" s="197" t="s">
        <v>2013</v>
      </c>
      <c r="G1388" s="194"/>
      <c r="H1388" s="196" t="s">
        <v>1</v>
      </c>
      <c r="I1388" s="194"/>
      <c r="J1388" s="194"/>
      <c r="K1388" s="194"/>
      <c r="L1388" s="198"/>
      <c r="M1388" s="199"/>
      <c r="N1388" s="200"/>
      <c r="O1388" s="200"/>
      <c r="P1388" s="200"/>
      <c r="Q1388" s="200"/>
      <c r="R1388" s="200"/>
      <c r="S1388" s="200"/>
      <c r="T1388" s="201"/>
      <c r="AT1388" s="202" t="s">
        <v>147</v>
      </c>
      <c r="AU1388" s="202" t="s">
        <v>81</v>
      </c>
      <c r="AV1388" s="13" t="s">
        <v>79</v>
      </c>
      <c r="AW1388" s="13" t="s">
        <v>26</v>
      </c>
      <c r="AX1388" s="13" t="s">
        <v>71</v>
      </c>
      <c r="AY1388" s="202" t="s">
        <v>141</v>
      </c>
    </row>
    <row r="1389" spans="2:51" s="14" customFormat="1">
      <c r="B1389" s="203"/>
      <c r="C1389" s="204"/>
      <c r="D1389" s="195" t="s">
        <v>147</v>
      </c>
      <c r="E1389" s="205" t="s">
        <v>1</v>
      </c>
      <c r="F1389" s="206" t="s">
        <v>2014</v>
      </c>
      <c r="G1389" s="204"/>
      <c r="H1389" s="207">
        <v>22.1</v>
      </c>
      <c r="I1389" s="204"/>
      <c r="J1389" s="204"/>
      <c r="K1389" s="204"/>
      <c r="L1389" s="208"/>
      <c r="M1389" s="209"/>
      <c r="N1389" s="210"/>
      <c r="O1389" s="210"/>
      <c r="P1389" s="210"/>
      <c r="Q1389" s="210"/>
      <c r="R1389" s="210"/>
      <c r="S1389" s="210"/>
      <c r="T1389" s="211"/>
      <c r="AT1389" s="212" t="s">
        <v>147</v>
      </c>
      <c r="AU1389" s="212" t="s">
        <v>81</v>
      </c>
      <c r="AV1389" s="14" t="s">
        <v>81</v>
      </c>
      <c r="AW1389" s="14" t="s">
        <v>26</v>
      </c>
      <c r="AX1389" s="14" t="s">
        <v>71</v>
      </c>
      <c r="AY1389" s="212" t="s">
        <v>141</v>
      </c>
    </row>
    <row r="1390" spans="2:51" s="14" customFormat="1">
      <c r="B1390" s="203"/>
      <c r="C1390" s="204"/>
      <c r="D1390" s="195" t="s">
        <v>147</v>
      </c>
      <c r="E1390" s="205" t="s">
        <v>1</v>
      </c>
      <c r="F1390" s="206" t="s">
        <v>1320</v>
      </c>
      <c r="G1390" s="204"/>
      <c r="H1390" s="207">
        <v>-1.6</v>
      </c>
      <c r="I1390" s="204"/>
      <c r="J1390" s="204"/>
      <c r="K1390" s="204"/>
      <c r="L1390" s="208"/>
      <c r="M1390" s="209"/>
      <c r="N1390" s="210"/>
      <c r="O1390" s="210"/>
      <c r="P1390" s="210"/>
      <c r="Q1390" s="210"/>
      <c r="R1390" s="210"/>
      <c r="S1390" s="210"/>
      <c r="T1390" s="211"/>
      <c r="AT1390" s="212" t="s">
        <v>147</v>
      </c>
      <c r="AU1390" s="212" t="s">
        <v>81</v>
      </c>
      <c r="AV1390" s="14" t="s">
        <v>81</v>
      </c>
      <c r="AW1390" s="14" t="s">
        <v>26</v>
      </c>
      <c r="AX1390" s="14" t="s">
        <v>71</v>
      </c>
      <c r="AY1390" s="212" t="s">
        <v>141</v>
      </c>
    </row>
    <row r="1391" spans="2:51" s="13" customFormat="1">
      <c r="B1391" s="193"/>
      <c r="C1391" s="194"/>
      <c r="D1391" s="195" t="s">
        <v>147</v>
      </c>
      <c r="E1391" s="196" t="s">
        <v>1</v>
      </c>
      <c r="F1391" s="197" t="s">
        <v>1837</v>
      </c>
      <c r="G1391" s="194"/>
      <c r="H1391" s="196" t="s">
        <v>1</v>
      </c>
      <c r="I1391" s="194"/>
      <c r="J1391" s="194"/>
      <c r="K1391" s="194"/>
      <c r="L1391" s="198"/>
      <c r="M1391" s="199"/>
      <c r="N1391" s="200"/>
      <c r="O1391" s="200"/>
      <c r="P1391" s="200"/>
      <c r="Q1391" s="200"/>
      <c r="R1391" s="200"/>
      <c r="S1391" s="200"/>
      <c r="T1391" s="201"/>
      <c r="AB1391" s="264"/>
      <c r="AT1391" s="202" t="s">
        <v>147</v>
      </c>
      <c r="AU1391" s="202" t="s">
        <v>81</v>
      </c>
      <c r="AV1391" s="13" t="s">
        <v>79</v>
      </c>
      <c r="AW1391" s="13" t="s">
        <v>26</v>
      </c>
      <c r="AX1391" s="13" t="s">
        <v>71</v>
      </c>
      <c r="AY1391" s="202" t="s">
        <v>141</v>
      </c>
    </row>
    <row r="1392" spans="2:51" s="14" customFormat="1">
      <c r="B1392" s="203"/>
      <c r="C1392" s="204"/>
      <c r="D1392" s="195" t="s">
        <v>147</v>
      </c>
      <c r="E1392" s="205" t="s">
        <v>1</v>
      </c>
      <c r="F1392" s="206" t="s">
        <v>2015</v>
      </c>
      <c r="G1392" s="204"/>
      <c r="H1392" s="207">
        <v>32.24</v>
      </c>
      <c r="I1392" s="204"/>
      <c r="J1392" s="204"/>
      <c r="K1392" s="204"/>
      <c r="L1392" s="208"/>
      <c r="M1392" s="209"/>
      <c r="N1392" s="210"/>
      <c r="O1392" s="210"/>
      <c r="P1392" s="210"/>
      <c r="Q1392" s="210"/>
      <c r="R1392" s="210"/>
      <c r="S1392" s="210"/>
      <c r="T1392" s="211"/>
      <c r="AT1392" s="212" t="s">
        <v>147</v>
      </c>
      <c r="AU1392" s="212" t="s">
        <v>81</v>
      </c>
      <c r="AV1392" s="14" t="s">
        <v>81</v>
      </c>
      <c r="AW1392" s="14" t="s">
        <v>26</v>
      </c>
      <c r="AX1392" s="14" t="s">
        <v>71</v>
      </c>
      <c r="AY1392" s="212" t="s">
        <v>141</v>
      </c>
    </row>
    <row r="1393" spans="1:65" s="14" customFormat="1">
      <c r="B1393" s="203"/>
      <c r="C1393" s="204"/>
      <c r="D1393" s="195" t="s">
        <v>147</v>
      </c>
      <c r="E1393" s="205" t="s">
        <v>1</v>
      </c>
      <c r="F1393" s="206" t="s">
        <v>1320</v>
      </c>
      <c r="G1393" s="204"/>
      <c r="H1393" s="207">
        <v>-1.6</v>
      </c>
      <c r="I1393" s="204"/>
      <c r="J1393" s="204"/>
      <c r="K1393" s="204"/>
      <c r="L1393" s="208"/>
      <c r="M1393" s="209"/>
      <c r="N1393" s="210"/>
      <c r="O1393" s="210"/>
      <c r="P1393" s="210"/>
      <c r="Q1393" s="210"/>
      <c r="R1393" s="210"/>
      <c r="S1393" s="210"/>
      <c r="T1393" s="211"/>
      <c r="AT1393" s="212" t="s">
        <v>147</v>
      </c>
      <c r="AU1393" s="212" t="s">
        <v>81</v>
      </c>
      <c r="AV1393" s="14" t="s">
        <v>81</v>
      </c>
      <c r="AW1393" s="14" t="s">
        <v>26</v>
      </c>
      <c r="AX1393" s="14" t="s">
        <v>71</v>
      </c>
      <c r="AY1393" s="212" t="s">
        <v>141</v>
      </c>
    </row>
    <row r="1394" spans="1:65" s="16" customFormat="1">
      <c r="B1394" s="241"/>
      <c r="C1394" s="242"/>
      <c r="D1394" s="195" t="s">
        <v>147</v>
      </c>
      <c r="E1394" s="243" t="s">
        <v>1</v>
      </c>
      <c r="F1394" s="244" t="s">
        <v>629</v>
      </c>
      <c r="G1394" s="242"/>
      <c r="H1394" s="245">
        <v>78.660000000000011</v>
      </c>
      <c r="I1394" s="242"/>
      <c r="J1394" s="242"/>
      <c r="K1394" s="242"/>
      <c r="L1394" s="246"/>
      <c r="M1394" s="247"/>
      <c r="N1394" s="248"/>
      <c r="O1394" s="248"/>
      <c r="P1394" s="248"/>
      <c r="Q1394" s="248"/>
      <c r="R1394" s="248"/>
      <c r="S1394" s="248"/>
      <c r="T1394" s="249"/>
      <c r="AT1394" s="250" t="s">
        <v>147</v>
      </c>
      <c r="AU1394" s="250" t="s">
        <v>81</v>
      </c>
      <c r="AV1394" s="16" t="s">
        <v>153</v>
      </c>
      <c r="AW1394" s="16" t="s">
        <v>26</v>
      </c>
      <c r="AX1394" s="16" t="s">
        <v>71</v>
      </c>
      <c r="AY1394" s="250" t="s">
        <v>141</v>
      </c>
    </row>
    <row r="1395" spans="1:65" s="15" customFormat="1">
      <c r="B1395" s="219"/>
      <c r="C1395" s="220"/>
      <c r="D1395" s="195" t="s">
        <v>147</v>
      </c>
      <c r="E1395" s="221" t="s">
        <v>1</v>
      </c>
      <c r="F1395" s="222" t="s">
        <v>254</v>
      </c>
      <c r="G1395" s="220"/>
      <c r="H1395" s="223">
        <v>243.26000000000005</v>
      </c>
      <c r="I1395" s="220"/>
      <c r="J1395" s="220"/>
      <c r="K1395" s="220"/>
      <c r="L1395" s="224"/>
      <c r="M1395" s="225"/>
      <c r="N1395" s="226"/>
      <c r="O1395" s="226"/>
      <c r="P1395" s="226"/>
      <c r="Q1395" s="226"/>
      <c r="R1395" s="226"/>
      <c r="S1395" s="226"/>
      <c r="T1395" s="227"/>
      <c r="AT1395" s="228" t="s">
        <v>147</v>
      </c>
      <c r="AU1395" s="228" t="s">
        <v>81</v>
      </c>
      <c r="AV1395" s="15" t="s">
        <v>146</v>
      </c>
      <c r="AW1395" s="15" t="s">
        <v>26</v>
      </c>
      <c r="AX1395" s="15" t="s">
        <v>79</v>
      </c>
      <c r="AY1395" s="228" t="s">
        <v>141</v>
      </c>
    </row>
    <row r="1396" spans="1:65" s="2" customFormat="1" ht="16.5" customHeight="1">
      <c r="A1396" s="32"/>
      <c r="B1396" s="33"/>
      <c r="C1396" s="229" t="s">
        <v>2016</v>
      </c>
      <c r="D1396" s="229" t="s">
        <v>272</v>
      </c>
      <c r="E1396" s="230" t="s">
        <v>2017</v>
      </c>
      <c r="F1396" s="231" t="s">
        <v>2018</v>
      </c>
      <c r="G1396" s="232" t="s">
        <v>249</v>
      </c>
      <c r="H1396" s="233">
        <v>255.423</v>
      </c>
      <c r="I1396" s="262"/>
      <c r="J1396" s="234">
        <f>ROUND(I1396*H1396,2)</f>
        <v>0</v>
      </c>
      <c r="K1396" s="231" t="s">
        <v>239</v>
      </c>
      <c r="L1396" s="235"/>
      <c r="M1396" s="236" t="s">
        <v>1</v>
      </c>
      <c r="N1396" s="237" t="s">
        <v>36</v>
      </c>
      <c r="O1396" s="189">
        <v>0</v>
      </c>
      <c r="P1396" s="189">
        <f>O1396*H1396</f>
        <v>0</v>
      </c>
      <c r="Q1396" s="189">
        <v>1.18E-2</v>
      </c>
      <c r="R1396" s="189">
        <f>Q1396*H1396</f>
        <v>3.0139914000000001</v>
      </c>
      <c r="S1396" s="189">
        <v>0</v>
      </c>
      <c r="T1396" s="190">
        <f>S1396*H1396</f>
        <v>0</v>
      </c>
      <c r="U1396" s="32"/>
      <c r="V1396" s="32"/>
      <c r="W1396" s="32"/>
      <c r="X1396" s="32"/>
      <c r="Y1396" s="32"/>
      <c r="Z1396" s="32"/>
      <c r="AA1396" s="32"/>
      <c r="AB1396" s="32"/>
      <c r="AC1396" s="32"/>
      <c r="AD1396" s="32"/>
      <c r="AE1396" s="32"/>
      <c r="AR1396" s="191" t="s">
        <v>454</v>
      </c>
      <c r="AT1396" s="191" t="s">
        <v>272</v>
      </c>
      <c r="AU1396" s="191" t="s">
        <v>81</v>
      </c>
      <c r="AY1396" s="18" t="s">
        <v>141</v>
      </c>
      <c r="BE1396" s="192">
        <f>IF(N1396="základní",J1396,0)</f>
        <v>0</v>
      </c>
      <c r="BF1396" s="192">
        <f>IF(N1396="snížená",J1396,0)</f>
        <v>0</v>
      </c>
      <c r="BG1396" s="192">
        <f>IF(N1396="zákl. přenesená",J1396,0)</f>
        <v>0</v>
      </c>
      <c r="BH1396" s="192">
        <f>IF(N1396="sníž. přenesená",J1396,0)</f>
        <v>0</v>
      </c>
      <c r="BI1396" s="192">
        <f>IF(N1396="nulová",J1396,0)</f>
        <v>0</v>
      </c>
      <c r="BJ1396" s="18" t="s">
        <v>79</v>
      </c>
      <c r="BK1396" s="192">
        <f>ROUND(I1396*H1396,2)</f>
        <v>0</v>
      </c>
      <c r="BL1396" s="18" t="s">
        <v>181</v>
      </c>
      <c r="BM1396" s="191" t="s">
        <v>2019</v>
      </c>
    </row>
    <row r="1397" spans="1:65" s="14" customFormat="1">
      <c r="B1397" s="203"/>
      <c r="C1397" s="204"/>
      <c r="D1397" s="195" t="s">
        <v>147</v>
      </c>
      <c r="E1397" s="204"/>
      <c r="F1397" s="206" t="s">
        <v>2020</v>
      </c>
      <c r="G1397" s="204"/>
      <c r="H1397" s="207">
        <v>255.423</v>
      </c>
      <c r="I1397" s="204"/>
      <c r="J1397" s="204"/>
      <c r="K1397" s="204"/>
      <c r="L1397" s="208"/>
      <c r="M1397" s="209"/>
      <c r="N1397" s="210"/>
      <c r="O1397" s="210"/>
      <c r="P1397" s="210"/>
      <c r="Q1397" s="210"/>
      <c r="R1397" s="210"/>
      <c r="S1397" s="210"/>
      <c r="T1397" s="211"/>
      <c r="AT1397" s="212" t="s">
        <v>147</v>
      </c>
      <c r="AU1397" s="212" t="s">
        <v>81</v>
      </c>
      <c r="AV1397" s="14" t="s">
        <v>81</v>
      </c>
      <c r="AW1397" s="14" t="s">
        <v>4</v>
      </c>
      <c r="AX1397" s="14" t="s">
        <v>79</v>
      </c>
      <c r="AY1397" s="212" t="s">
        <v>141</v>
      </c>
    </row>
    <row r="1398" spans="1:65" s="2" customFormat="1" ht="16.5" customHeight="1">
      <c r="A1398" s="32"/>
      <c r="B1398" s="33"/>
      <c r="C1398" s="181" t="s">
        <v>2021</v>
      </c>
      <c r="D1398" s="181" t="s">
        <v>142</v>
      </c>
      <c r="E1398" s="182" t="s">
        <v>2022</v>
      </c>
      <c r="F1398" s="183" t="s">
        <v>2023</v>
      </c>
      <c r="G1398" s="184" t="s">
        <v>238</v>
      </c>
      <c r="H1398" s="185">
        <v>71.3</v>
      </c>
      <c r="I1398" s="257"/>
      <c r="J1398" s="186">
        <f>ROUND(I1398*H1398,2)</f>
        <v>0</v>
      </c>
      <c r="K1398" s="183" t="s">
        <v>239</v>
      </c>
      <c r="L1398" s="37"/>
      <c r="M1398" s="187" t="s">
        <v>1</v>
      </c>
      <c r="N1398" s="188" t="s">
        <v>36</v>
      </c>
      <c r="O1398" s="189">
        <v>0.248</v>
      </c>
      <c r="P1398" s="189">
        <f>O1398*H1398</f>
        <v>17.682399999999998</v>
      </c>
      <c r="Q1398" s="189">
        <v>5.5000000000000003E-4</v>
      </c>
      <c r="R1398" s="189">
        <f>Q1398*H1398</f>
        <v>3.9215E-2</v>
      </c>
      <c r="S1398" s="189">
        <v>0</v>
      </c>
      <c r="T1398" s="190">
        <f>S1398*H1398</f>
        <v>0</v>
      </c>
      <c r="U1398" s="32"/>
      <c r="V1398" s="32"/>
      <c r="W1398" s="32"/>
      <c r="X1398" s="32"/>
      <c r="Y1398" s="32"/>
      <c r="Z1398" s="32"/>
      <c r="AA1398" s="32"/>
      <c r="AB1398" s="32"/>
      <c r="AC1398" s="32"/>
      <c r="AD1398" s="32"/>
      <c r="AE1398" s="32"/>
      <c r="AR1398" s="191" t="s">
        <v>181</v>
      </c>
      <c r="AT1398" s="191" t="s">
        <v>142</v>
      </c>
      <c r="AU1398" s="191" t="s">
        <v>81</v>
      </c>
      <c r="AY1398" s="18" t="s">
        <v>141</v>
      </c>
      <c r="BE1398" s="192">
        <f>IF(N1398="základní",J1398,0)</f>
        <v>0</v>
      </c>
      <c r="BF1398" s="192">
        <f>IF(N1398="snížená",J1398,0)</f>
        <v>0</v>
      </c>
      <c r="BG1398" s="192">
        <f>IF(N1398="zákl. přenesená",J1398,0)</f>
        <v>0</v>
      </c>
      <c r="BH1398" s="192">
        <f>IF(N1398="sníž. přenesená",J1398,0)</f>
        <v>0</v>
      </c>
      <c r="BI1398" s="192">
        <f>IF(N1398="nulová",J1398,0)</f>
        <v>0</v>
      </c>
      <c r="BJ1398" s="18" t="s">
        <v>79</v>
      </c>
      <c r="BK1398" s="192">
        <f>ROUND(I1398*H1398,2)</f>
        <v>0</v>
      </c>
      <c r="BL1398" s="18" t="s">
        <v>181</v>
      </c>
      <c r="BM1398" s="191" t="s">
        <v>2024</v>
      </c>
    </row>
    <row r="1399" spans="1:65" s="13" customFormat="1">
      <c r="B1399" s="193"/>
      <c r="C1399" s="194"/>
      <c r="D1399" s="195" t="s">
        <v>147</v>
      </c>
      <c r="E1399" s="196" t="s">
        <v>1</v>
      </c>
      <c r="F1399" s="197" t="s">
        <v>1831</v>
      </c>
      <c r="G1399" s="194"/>
      <c r="H1399" s="196" t="s">
        <v>1</v>
      </c>
      <c r="I1399" s="194"/>
      <c r="J1399" s="194"/>
      <c r="K1399" s="194"/>
      <c r="L1399" s="198"/>
      <c r="M1399" s="199"/>
      <c r="N1399" s="200"/>
      <c r="O1399" s="200"/>
      <c r="P1399" s="200"/>
      <c r="Q1399" s="200"/>
      <c r="R1399" s="200"/>
      <c r="S1399" s="200"/>
      <c r="T1399" s="201"/>
      <c r="AT1399" s="202" t="s">
        <v>147</v>
      </c>
      <c r="AU1399" s="202" t="s">
        <v>81</v>
      </c>
      <c r="AV1399" s="13" t="s">
        <v>79</v>
      </c>
      <c r="AW1399" s="13" t="s">
        <v>26</v>
      </c>
      <c r="AX1399" s="13" t="s">
        <v>71</v>
      </c>
      <c r="AY1399" s="202" t="s">
        <v>141</v>
      </c>
    </row>
    <row r="1400" spans="1:65" s="14" customFormat="1">
      <c r="B1400" s="203"/>
      <c r="C1400" s="204"/>
      <c r="D1400" s="195" t="s">
        <v>147</v>
      </c>
      <c r="E1400" s="205" t="s">
        <v>1</v>
      </c>
      <c r="F1400" s="206" t="s">
        <v>2025</v>
      </c>
      <c r="G1400" s="204"/>
      <c r="H1400" s="207">
        <v>13.8</v>
      </c>
      <c r="I1400" s="204"/>
      <c r="J1400" s="204"/>
      <c r="K1400" s="204"/>
      <c r="L1400" s="208"/>
      <c r="M1400" s="209"/>
      <c r="N1400" s="210"/>
      <c r="O1400" s="210"/>
      <c r="P1400" s="210"/>
      <c r="Q1400" s="210"/>
      <c r="R1400" s="210"/>
      <c r="S1400" s="210"/>
      <c r="T1400" s="211"/>
      <c r="AT1400" s="212" t="s">
        <v>147</v>
      </c>
      <c r="AU1400" s="212" t="s">
        <v>81</v>
      </c>
      <c r="AV1400" s="14" t="s">
        <v>81</v>
      </c>
      <c r="AW1400" s="14" t="s">
        <v>26</v>
      </c>
      <c r="AX1400" s="14" t="s">
        <v>71</v>
      </c>
      <c r="AY1400" s="212" t="s">
        <v>141</v>
      </c>
    </row>
    <row r="1401" spans="1:65" s="13" customFormat="1">
      <c r="B1401" s="193"/>
      <c r="C1401" s="194"/>
      <c r="D1401" s="195" t="s">
        <v>147</v>
      </c>
      <c r="E1401" s="196" t="s">
        <v>1</v>
      </c>
      <c r="F1401" s="197" t="s">
        <v>1833</v>
      </c>
      <c r="G1401" s="194"/>
      <c r="H1401" s="196" t="s">
        <v>1</v>
      </c>
      <c r="I1401" s="194"/>
      <c r="J1401" s="194"/>
      <c r="K1401" s="194"/>
      <c r="L1401" s="198"/>
      <c r="M1401" s="199"/>
      <c r="N1401" s="200"/>
      <c r="O1401" s="200"/>
      <c r="P1401" s="200"/>
      <c r="Q1401" s="200"/>
      <c r="R1401" s="200"/>
      <c r="S1401" s="200"/>
      <c r="T1401" s="201"/>
      <c r="AT1401" s="202" t="s">
        <v>147</v>
      </c>
      <c r="AU1401" s="202" t="s">
        <v>81</v>
      </c>
      <c r="AV1401" s="13" t="s">
        <v>79</v>
      </c>
      <c r="AW1401" s="13" t="s">
        <v>26</v>
      </c>
      <c r="AX1401" s="13" t="s">
        <v>71</v>
      </c>
      <c r="AY1401" s="202" t="s">
        <v>141</v>
      </c>
    </row>
    <row r="1402" spans="1:65" s="14" customFormat="1">
      <c r="B1402" s="203"/>
      <c r="C1402" s="204"/>
      <c r="D1402" s="195" t="s">
        <v>147</v>
      </c>
      <c r="E1402" s="205" t="s">
        <v>1</v>
      </c>
      <c r="F1402" s="206" t="s">
        <v>2026</v>
      </c>
      <c r="G1402" s="204"/>
      <c r="H1402" s="207">
        <v>3.4</v>
      </c>
      <c r="I1402" s="204"/>
      <c r="J1402" s="204"/>
      <c r="K1402" s="204"/>
      <c r="L1402" s="208"/>
      <c r="M1402" s="209"/>
      <c r="N1402" s="210"/>
      <c r="O1402" s="210"/>
      <c r="P1402" s="210"/>
      <c r="Q1402" s="210"/>
      <c r="R1402" s="210"/>
      <c r="S1402" s="210"/>
      <c r="T1402" s="211"/>
      <c r="AT1402" s="212" t="s">
        <v>147</v>
      </c>
      <c r="AU1402" s="212" t="s">
        <v>81</v>
      </c>
      <c r="AV1402" s="14" t="s">
        <v>81</v>
      </c>
      <c r="AW1402" s="14" t="s">
        <v>26</v>
      </c>
      <c r="AX1402" s="14" t="s">
        <v>71</v>
      </c>
      <c r="AY1402" s="212" t="s">
        <v>141</v>
      </c>
    </row>
    <row r="1403" spans="1:65" s="13" customFormat="1">
      <c r="B1403" s="193"/>
      <c r="C1403" s="194"/>
      <c r="D1403" s="195" t="s">
        <v>147</v>
      </c>
      <c r="E1403" s="196" t="s">
        <v>1</v>
      </c>
      <c r="F1403" s="197" t="s">
        <v>2006</v>
      </c>
      <c r="G1403" s="194"/>
      <c r="H1403" s="196" t="s">
        <v>1</v>
      </c>
      <c r="I1403" s="194"/>
      <c r="J1403" s="194"/>
      <c r="K1403" s="194"/>
      <c r="L1403" s="198"/>
      <c r="M1403" s="199"/>
      <c r="N1403" s="200"/>
      <c r="O1403" s="200"/>
      <c r="P1403" s="200"/>
      <c r="Q1403" s="200"/>
      <c r="R1403" s="200"/>
      <c r="S1403" s="200"/>
      <c r="T1403" s="201"/>
      <c r="AT1403" s="202" t="s">
        <v>147</v>
      </c>
      <c r="AU1403" s="202" t="s">
        <v>81</v>
      </c>
      <c r="AV1403" s="13" t="s">
        <v>79</v>
      </c>
      <c r="AW1403" s="13" t="s">
        <v>26</v>
      </c>
      <c r="AX1403" s="13" t="s">
        <v>71</v>
      </c>
      <c r="AY1403" s="202" t="s">
        <v>141</v>
      </c>
    </row>
    <row r="1404" spans="1:65" s="14" customFormat="1">
      <c r="B1404" s="203"/>
      <c r="C1404" s="204"/>
      <c r="D1404" s="195" t="s">
        <v>147</v>
      </c>
      <c r="E1404" s="205" t="s">
        <v>1</v>
      </c>
      <c r="F1404" s="206" t="s">
        <v>2027</v>
      </c>
      <c r="G1404" s="204"/>
      <c r="H1404" s="207">
        <v>33.200000000000003</v>
      </c>
      <c r="I1404" s="204"/>
      <c r="J1404" s="204"/>
      <c r="K1404" s="204"/>
      <c r="L1404" s="208"/>
      <c r="M1404" s="209"/>
      <c r="N1404" s="210"/>
      <c r="O1404" s="210"/>
      <c r="P1404" s="210"/>
      <c r="Q1404" s="210"/>
      <c r="R1404" s="210"/>
      <c r="S1404" s="210"/>
      <c r="T1404" s="211"/>
      <c r="AT1404" s="212" t="s">
        <v>147</v>
      </c>
      <c r="AU1404" s="212" t="s">
        <v>81</v>
      </c>
      <c r="AV1404" s="14" t="s">
        <v>81</v>
      </c>
      <c r="AW1404" s="14" t="s">
        <v>26</v>
      </c>
      <c r="AX1404" s="14" t="s">
        <v>71</v>
      </c>
      <c r="AY1404" s="212" t="s">
        <v>141</v>
      </c>
    </row>
    <row r="1405" spans="1:65" s="13" customFormat="1">
      <c r="B1405" s="193"/>
      <c r="C1405" s="194"/>
      <c r="D1405" s="195" t="s">
        <v>147</v>
      </c>
      <c r="E1405" s="196" t="s">
        <v>1</v>
      </c>
      <c r="F1405" s="197" t="s">
        <v>1835</v>
      </c>
      <c r="G1405" s="194"/>
      <c r="H1405" s="196" t="s">
        <v>1</v>
      </c>
      <c r="I1405" s="194"/>
      <c r="J1405" s="194"/>
      <c r="K1405" s="194"/>
      <c r="L1405" s="198"/>
      <c r="M1405" s="199"/>
      <c r="N1405" s="200"/>
      <c r="O1405" s="200"/>
      <c r="P1405" s="200"/>
      <c r="Q1405" s="200"/>
      <c r="R1405" s="200"/>
      <c r="S1405" s="200"/>
      <c r="T1405" s="201"/>
      <c r="AT1405" s="202" t="s">
        <v>147</v>
      </c>
      <c r="AU1405" s="202" t="s">
        <v>81</v>
      </c>
      <c r="AV1405" s="13" t="s">
        <v>79</v>
      </c>
      <c r="AW1405" s="13" t="s">
        <v>26</v>
      </c>
      <c r="AX1405" s="13" t="s">
        <v>71</v>
      </c>
      <c r="AY1405" s="202" t="s">
        <v>141</v>
      </c>
    </row>
    <row r="1406" spans="1:65" s="14" customFormat="1">
      <c r="B1406" s="203"/>
      <c r="C1406" s="204"/>
      <c r="D1406" s="195" t="s">
        <v>147</v>
      </c>
      <c r="E1406" s="205" t="s">
        <v>1</v>
      </c>
      <c r="F1406" s="206" t="s">
        <v>2028</v>
      </c>
      <c r="G1406" s="204"/>
      <c r="H1406" s="207">
        <v>8.6999999999999993</v>
      </c>
      <c r="I1406" s="204"/>
      <c r="J1406" s="204"/>
      <c r="K1406" s="204"/>
      <c r="L1406" s="208"/>
      <c r="M1406" s="209"/>
      <c r="N1406" s="210"/>
      <c r="O1406" s="210"/>
      <c r="P1406" s="210"/>
      <c r="Q1406" s="210"/>
      <c r="R1406" s="210"/>
      <c r="S1406" s="210"/>
      <c r="T1406" s="211"/>
      <c r="AT1406" s="212" t="s">
        <v>147</v>
      </c>
      <c r="AU1406" s="212" t="s">
        <v>81</v>
      </c>
      <c r="AV1406" s="14" t="s">
        <v>81</v>
      </c>
      <c r="AW1406" s="14" t="s">
        <v>26</v>
      </c>
      <c r="AX1406" s="14" t="s">
        <v>71</v>
      </c>
      <c r="AY1406" s="212" t="s">
        <v>141</v>
      </c>
    </row>
    <row r="1407" spans="1:65" s="13" customFormat="1">
      <c r="B1407" s="193"/>
      <c r="C1407" s="194"/>
      <c r="D1407" s="195" t="s">
        <v>147</v>
      </c>
      <c r="E1407" s="196" t="s">
        <v>1</v>
      </c>
      <c r="F1407" s="197" t="s">
        <v>2013</v>
      </c>
      <c r="G1407" s="194"/>
      <c r="H1407" s="196" t="s">
        <v>1</v>
      </c>
      <c r="I1407" s="194"/>
      <c r="J1407" s="194"/>
      <c r="K1407" s="194"/>
      <c r="L1407" s="198"/>
      <c r="M1407" s="199"/>
      <c r="N1407" s="200"/>
      <c r="O1407" s="200"/>
      <c r="P1407" s="200"/>
      <c r="Q1407" s="200"/>
      <c r="R1407" s="200"/>
      <c r="S1407" s="200"/>
      <c r="T1407" s="201"/>
      <c r="AT1407" s="202" t="s">
        <v>147</v>
      </c>
      <c r="AU1407" s="202" t="s">
        <v>81</v>
      </c>
      <c r="AV1407" s="13" t="s">
        <v>79</v>
      </c>
      <c r="AW1407" s="13" t="s">
        <v>26</v>
      </c>
      <c r="AX1407" s="13" t="s">
        <v>71</v>
      </c>
      <c r="AY1407" s="202" t="s">
        <v>141</v>
      </c>
    </row>
    <row r="1408" spans="1:65" s="14" customFormat="1">
      <c r="B1408" s="203"/>
      <c r="C1408" s="204"/>
      <c r="D1408" s="195" t="s">
        <v>147</v>
      </c>
      <c r="E1408" s="205" t="s">
        <v>1</v>
      </c>
      <c r="F1408" s="206" t="s">
        <v>2029</v>
      </c>
      <c r="G1408" s="204"/>
      <c r="H1408" s="207">
        <v>3.5</v>
      </c>
      <c r="I1408" s="204"/>
      <c r="J1408" s="204"/>
      <c r="K1408" s="204"/>
      <c r="L1408" s="208"/>
      <c r="M1408" s="209"/>
      <c r="N1408" s="210"/>
      <c r="O1408" s="210"/>
      <c r="P1408" s="210"/>
      <c r="Q1408" s="210"/>
      <c r="R1408" s="210"/>
      <c r="S1408" s="210"/>
      <c r="T1408" s="211"/>
      <c r="AT1408" s="212" t="s">
        <v>147</v>
      </c>
      <c r="AU1408" s="212" t="s">
        <v>81</v>
      </c>
      <c r="AV1408" s="14" t="s">
        <v>81</v>
      </c>
      <c r="AW1408" s="14" t="s">
        <v>26</v>
      </c>
      <c r="AX1408" s="14" t="s">
        <v>71</v>
      </c>
      <c r="AY1408" s="212" t="s">
        <v>141</v>
      </c>
    </row>
    <row r="1409" spans="1:65" s="13" customFormat="1">
      <c r="B1409" s="193"/>
      <c r="C1409" s="194"/>
      <c r="D1409" s="195" t="s">
        <v>147</v>
      </c>
      <c r="E1409" s="196" t="s">
        <v>1</v>
      </c>
      <c r="F1409" s="197" t="s">
        <v>1837</v>
      </c>
      <c r="G1409" s="194"/>
      <c r="H1409" s="196" t="s">
        <v>1</v>
      </c>
      <c r="I1409" s="194"/>
      <c r="J1409" s="194"/>
      <c r="K1409" s="194"/>
      <c r="L1409" s="198"/>
      <c r="M1409" s="199"/>
      <c r="N1409" s="200"/>
      <c r="O1409" s="200"/>
      <c r="P1409" s="200"/>
      <c r="Q1409" s="200"/>
      <c r="R1409" s="200"/>
      <c r="S1409" s="200"/>
      <c r="T1409" s="201"/>
      <c r="AT1409" s="202" t="s">
        <v>147</v>
      </c>
      <c r="AU1409" s="202" t="s">
        <v>81</v>
      </c>
      <c r="AV1409" s="13" t="s">
        <v>79</v>
      </c>
      <c r="AW1409" s="13" t="s">
        <v>26</v>
      </c>
      <c r="AX1409" s="13" t="s">
        <v>71</v>
      </c>
      <c r="AY1409" s="202" t="s">
        <v>141</v>
      </c>
    </row>
    <row r="1410" spans="1:65" s="14" customFormat="1">
      <c r="B1410" s="203"/>
      <c r="C1410" s="204"/>
      <c r="D1410" s="195" t="s">
        <v>147</v>
      </c>
      <c r="E1410" s="205" t="s">
        <v>1</v>
      </c>
      <c r="F1410" s="206" t="s">
        <v>2028</v>
      </c>
      <c r="G1410" s="204"/>
      <c r="H1410" s="207">
        <v>8.6999999999999993</v>
      </c>
      <c r="I1410" s="204"/>
      <c r="J1410" s="204"/>
      <c r="K1410" s="204"/>
      <c r="L1410" s="208"/>
      <c r="M1410" s="209"/>
      <c r="N1410" s="210"/>
      <c r="O1410" s="210"/>
      <c r="P1410" s="210"/>
      <c r="Q1410" s="210"/>
      <c r="R1410" s="210"/>
      <c r="S1410" s="210"/>
      <c r="T1410" s="211"/>
      <c r="AT1410" s="212" t="s">
        <v>147</v>
      </c>
      <c r="AU1410" s="212" t="s">
        <v>81</v>
      </c>
      <c r="AV1410" s="14" t="s">
        <v>81</v>
      </c>
      <c r="AW1410" s="14" t="s">
        <v>26</v>
      </c>
      <c r="AX1410" s="14" t="s">
        <v>71</v>
      </c>
      <c r="AY1410" s="212" t="s">
        <v>141</v>
      </c>
    </row>
    <row r="1411" spans="1:65" s="15" customFormat="1">
      <c r="B1411" s="219"/>
      <c r="C1411" s="220"/>
      <c r="D1411" s="195" t="s">
        <v>147</v>
      </c>
      <c r="E1411" s="221" t="s">
        <v>1</v>
      </c>
      <c r="F1411" s="222" t="s">
        <v>254</v>
      </c>
      <c r="G1411" s="220"/>
      <c r="H1411" s="223">
        <v>71.300000000000011</v>
      </c>
      <c r="I1411" s="220"/>
      <c r="J1411" s="220"/>
      <c r="K1411" s="220"/>
      <c r="L1411" s="224"/>
      <c r="M1411" s="225"/>
      <c r="N1411" s="226"/>
      <c r="O1411" s="226"/>
      <c r="P1411" s="226"/>
      <c r="Q1411" s="226"/>
      <c r="R1411" s="226"/>
      <c r="S1411" s="226"/>
      <c r="T1411" s="227"/>
      <c r="AT1411" s="228" t="s">
        <v>147</v>
      </c>
      <c r="AU1411" s="228" t="s">
        <v>81</v>
      </c>
      <c r="AV1411" s="15" t="s">
        <v>146</v>
      </c>
      <c r="AW1411" s="15" t="s">
        <v>26</v>
      </c>
      <c r="AX1411" s="15" t="s">
        <v>79</v>
      </c>
      <c r="AY1411" s="228" t="s">
        <v>141</v>
      </c>
    </row>
    <row r="1412" spans="1:65" s="2" customFormat="1" ht="16.5" customHeight="1">
      <c r="A1412" s="32"/>
      <c r="B1412" s="33"/>
      <c r="C1412" s="181" t="s">
        <v>2030</v>
      </c>
      <c r="D1412" s="181" t="s">
        <v>142</v>
      </c>
      <c r="E1412" s="182" t="s">
        <v>2031</v>
      </c>
      <c r="F1412" s="183" t="s">
        <v>2032</v>
      </c>
      <c r="G1412" s="184" t="s">
        <v>238</v>
      </c>
      <c r="H1412" s="185">
        <v>130</v>
      </c>
      <c r="I1412" s="257"/>
      <c r="J1412" s="186">
        <f>ROUND(I1412*H1412,2)</f>
        <v>0</v>
      </c>
      <c r="K1412" s="183" t="s">
        <v>239</v>
      </c>
      <c r="L1412" s="37"/>
      <c r="M1412" s="187" t="s">
        <v>1</v>
      </c>
      <c r="N1412" s="188" t="s">
        <v>36</v>
      </c>
      <c r="O1412" s="189">
        <v>5.5E-2</v>
      </c>
      <c r="P1412" s="189">
        <f>O1412*H1412</f>
        <v>7.15</v>
      </c>
      <c r="Q1412" s="189">
        <v>3.0000000000000001E-5</v>
      </c>
      <c r="R1412" s="189">
        <f>Q1412*H1412</f>
        <v>3.9000000000000003E-3</v>
      </c>
      <c r="S1412" s="189">
        <v>0</v>
      </c>
      <c r="T1412" s="190">
        <f>S1412*H1412</f>
        <v>0</v>
      </c>
      <c r="U1412" s="32"/>
      <c r="V1412" s="32"/>
      <c r="W1412" s="32"/>
      <c r="X1412" s="32"/>
      <c r="Y1412" s="32"/>
      <c r="Z1412" s="32"/>
      <c r="AA1412" s="32"/>
      <c r="AB1412" s="32"/>
      <c r="AC1412" s="32"/>
      <c r="AD1412" s="32"/>
      <c r="AE1412" s="32"/>
      <c r="AR1412" s="191" t="s">
        <v>181</v>
      </c>
      <c r="AT1412" s="191" t="s">
        <v>142</v>
      </c>
      <c r="AU1412" s="191" t="s">
        <v>81</v>
      </c>
      <c r="AY1412" s="18" t="s">
        <v>141</v>
      </c>
      <c r="BE1412" s="192">
        <f>IF(N1412="základní",J1412,0)</f>
        <v>0</v>
      </c>
      <c r="BF1412" s="192">
        <f>IF(N1412="snížená",J1412,0)</f>
        <v>0</v>
      </c>
      <c r="BG1412" s="192">
        <f>IF(N1412="zákl. přenesená",J1412,0)</f>
        <v>0</v>
      </c>
      <c r="BH1412" s="192">
        <f>IF(N1412="sníž. přenesená",J1412,0)</f>
        <v>0</v>
      </c>
      <c r="BI1412" s="192">
        <f>IF(N1412="nulová",J1412,0)</f>
        <v>0</v>
      </c>
      <c r="BJ1412" s="18" t="s">
        <v>79</v>
      </c>
      <c r="BK1412" s="192">
        <f>ROUND(I1412*H1412,2)</f>
        <v>0</v>
      </c>
      <c r="BL1412" s="18" t="s">
        <v>181</v>
      </c>
      <c r="BM1412" s="191" t="s">
        <v>2033</v>
      </c>
    </row>
    <row r="1413" spans="1:65" s="13" customFormat="1">
      <c r="B1413" s="193"/>
      <c r="C1413" s="194"/>
      <c r="D1413" s="195" t="s">
        <v>147</v>
      </c>
      <c r="E1413" s="196" t="s">
        <v>1</v>
      </c>
      <c r="F1413" s="197" t="s">
        <v>2034</v>
      </c>
      <c r="G1413" s="194"/>
      <c r="H1413" s="196" t="s">
        <v>1</v>
      </c>
      <c r="I1413" s="194"/>
      <c r="J1413" s="194"/>
      <c r="K1413" s="194"/>
      <c r="L1413" s="198"/>
      <c r="M1413" s="199"/>
      <c r="N1413" s="200"/>
      <c r="O1413" s="200"/>
      <c r="P1413" s="200"/>
      <c r="Q1413" s="200"/>
      <c r="R1413" s="200"/>
      <c r="S1413" s="200"/>
      <c r="T1413" s="201"/>
      <c r="AT1413" s="202" t="s">
        <v>147</v>
      </c>
      <c r="AU1413" s="202" t="s">
        <v>81</v>
      </c>
      <c r="AV1413" s="13" t="s">
        <v>79</v>
      </c>
      <c r="AW1413" s="13" t="s">
        <v>26</v>
      </c>
      <c r="AX1413" s="13" t="s">
        <v>71</v>
      </c>
      <c r="AY1413" s="202" t="s">
        <v>141</v>
      </c>
    </row>
    <row r="1414" spans="1:65" s="14" customFormat="1">
      <c r="B1414" s="203"/>
      <c r="C1414" s="204"/>
      <c r="D1414" s="195" t="s">
        <v>147</v>
      </c>
      <c r="E1414" s="205" t="s">
        <v>1</v>
      </c>
      <c r="F1414" s="206" t="s">
        <v>2035</v>
      </c>
      <c r="G1414" s="204"/>
      <c r="H1414" s="207">
        <v>130</v>
      </c>
      <c r="I1414" s="204"/>
      <c r="J1414" s="204"/>
      <c r="K1414" s="204"/>
      <c r="L1414" s="208"/>
      <c r="M1414" s="209"/>
      <c r="N1414" s="210"/>
      <c r="O1414" s="210"/>
      <c r="P1414" s="210"/>
      <c r="Q1414" s="210"/>
      <c r="R1414" s="210"/>
      <c r="S1414" s="210"/>
      <c r="T1414" s="211"/>
      <c r="AT1414" s="212" t="s">
        <v>147</v>
      </c>
      <c r="AU1414" s="212" t="s">
        <v>81</v>
      </c>
      <c r="AV1414" s="14" t="s">
        <v>81</v>
      </c>
      <c r="AW1414" s="14" t="s">
        <v>26</v>
      </c>
      <c r="AX1414" s="14" t="s">
        <v>71</v>
      </c>
      <c r="AY1414" s="212" t="s">
        <v>141</v>
      </c>
    </row>
    <row r="1415" spans="1:65" s="15" customFormat="1">
      <c r="B1415" s="219"/>
      <c r="C1415" s="220"/>
      <c r="D1415" s="195" t="s">
        <v>147</v>
      </c>
      <c r="E1415" s="221" t="s">
        <v>1</v>
      </c>
      <c r="F1415" s="222" t="s">
        <v>254</v>
      </c>
      <c r="G1415" s="220"/>
      <c r="H1415" s="223">
        <v>130</v>
      </c>
      <c r="I1415" s="220"/>
      <c r="J1415" s="220"/>
      <c r="K1415" s="220"/>
      <c r="L1415" s="224"/>
      <c r="M1415" s="225"/>
      <c r="N1415" s="226"/>
      <c r="O1415" s="226"/>
      <c r="P1415" s="226"/>
      <c r="Q1415" s="226"/>
      <c r="R1415" s="226"/>
      <c r="S1415" s="226"/>
      <c r="T1415" s="227"/>
      <c r="AT1415" s="228" t="s">
        <v>147</v>
      </c>
      <c r="AU1415" s="228" t="s">
        <v>81</v>
      </c>
      <c r="AV1415" s="15" t="s">
        <v>146</v>
      </c>
      <c r="AW1415" s="15" t="s">
        <v>26</v>
      </c>
      <c r="AX1415" s="15" t="s">
        <v>79</v>
      </c>
      <c r="AY1415" s="228" t="s">
        <v>141</v>
      </c>
    </row>
    <row r="1416" spans="1:65" s="2" customFormat="1" ht="16.5" customHeight="1">
      <c r="A1416" s="32"/>
      <c r="B1416" s="33"/>
      <c r="C1416" s="181" t="s">
        <v>2036</v>
      </c>
      <c r="D1416" s="181" t="s">
        <v>142</v>
      </c>
      <c r="E1416" s="182" t="s">
        <v>2037</v>
      </c>
      <c r="F1416" s="183" t="s">
        <v>2038</v>
      </c>
      <c r="G1416" s="184" t="s">
        <v>238</v>
      </c>
      <c r="H1416" s="185">
        <v>103.3</v>
      </c>
      <c r="I1416" s="257"/>
      <c r="J1416" s="186">
        <f>ROUND(I1416*H1416,2)</f>
        <v>0</v>
      </c>
      <c r="K1416" s="183" t="s">
        <v>239</v>
      </c>
      <c r="L1416" s="37"/>
      <c r="M1416" s="187" t="s">
        <v>1</v>
      </c>
      <c r="N1416" s="188" t="s">
        <v>36</v>
      </c>
      <c r="O1416" s="189">
        <v>5.5E-2</v>
      </c>
      <c r="P1416" s="189">
        <f>O1416*H1416</f>
        <v>5.6814999999999998</v>
      </c>
      <c r="Q1416" s="189">
        <v>1.1E-4</v>
      </c>
      <c r="R1416" s="189">
        <f>Q1416*H1416</f>
        <v>1.1363E-2</v>
      </c>
      <c r="S1416" s="189">
        <v>0</v>
      </c>
      <c r="T1416" s="190">
        <f>S1416*H1416</f>
        <v>0</v>
      </c>
      <c r="U1416" s="32"/>
      <c r="V1416" s="32"/>
      <c r="W1416" s="32"/>
      <c r="X1416" s="32"/>
      <c r="Y1416" s="32"/>
      <c r="Z1416" s="32"/>
      <c r="AA1416" s="32"/>
      <c r="AB1416" s="32"/>
      <c r="AC1416" s="32"/>
      <c r="AD1416" s="32"/>
      <c r="AE1416" s="32"/>
      <c r="AR1416" s="191" t="s">
        <v>181</v>
      </c>
      <c r="AT1416" s="191" t="s">
        <v>142</v>
      </c>
      <c r="AU1416" s="191" t="s">
        <v>81</v>
      </c>
      <c r="AY1416" s="18" t="s">
        <v>141</v>
      </c>
      <c r="BE1416" s="192">
        <f>IF(N1416="základní",J1416,0)</f>
        <v>0</v>
      </c>
      <c r="BF1416" s="192">
        <f>IF(N1416="snížená",J1416,0)</f>
        <v>0</v>
      </c>
      <c r="BG1416" s="192">
        <f>IF(N1416="zákl. přenesená",J1416,0)</f>
        <v>0</v>
      </c>
      <c r="BH1416" s="192">
        <f>IF(N1416="sníž. přenesená",J1416,0)</f>
        <v>0</v>
      </c>
      <c r="BI1416" s="192">
        <f>IF(N1416="nulová",J1416,0)</f>
        <v>0</v>
      </c>
      <c r="BJ1416" s="18" t="s">
        <v>79</v>
      </c>
      <c r="BK1416" s="192">
        <f>ROUND(I1416*H1416,2)</f>
        <v>0</v>
      </c>
      <c r="BL1416" s="18" t="s">
        <v>181</v>
      </c>
      <c r="BM1416" s="191" t="s">
        <v>2039</v>
      </c>
    </row>
    <row r="1417" spans="1:65" s="13" customFormat="1">
      <c r="B1417" s="193"/>
      <c r="C1417" s="194"/>
      <c r="D1417" s="195" t="s">
        <v>147</v>
      </c>
      <c r="E1417" s="196" t="s">
        <v>1</v>
      </c>
      <c r="F1417" s="197" t="s">
        <v>2040</v>
      </c>
      <c r="G1417" s="194"/>
      <c r="H1417" s="196" t="s">
        <v>1</v>
      </c>
      <c r="I1417" s="194"/>
      <c r="J1417" s="194"/>
      <c r="K1417" s="194"/>
      <c r="L1417" s="198"/>
      <c r="M1417" s="199"/>
      <c r="N1417" s="200"/>
      <c r="O1417" s="200"/>
      <c r="P1417" s="200"/>
      <c r="Q1417" s="200"/>
      <c r="R1417" s="200"/>
      <c r="S1417" s="200"/>
      <c r="T1417" s="201"/>
      <c r="AT1417" s="202" t="s">
        <v>147</v>
      </c>
      <c r="AU1417" s="202" t="s">
        <v>81</v>
      </c>
      <c r="AV1417" s="13" t="s">
        <v>79</v>
      </c>
      <c r="AW1417" s="13" t="s">
        <v>26</v>
      </c>
      <c r="AX1417" s="13" t="s">
        <v>71</v>
      </c>
      <c r="AY1417" s="202" t="s">
        <v>141</v>
      </c>
    </row>
    <row r="1418" spans="1:65" s="13" customFormat="1">
      <c r="B1418" s="193"/>
      <c r="C1418" s="194"/>
      <c r="D1418" s="195" t="s">
        <v>147</v>
      </c>
      <c r="E1418" s="196" t="s">
        <v>1</v>
      </c>
      <c r="F1418" s="197" t="s">
        <v>1831</v>
      </c>
      <c r="G1418" s="194"/>
      <c r="H1418" s="196" t="s">
        <v>1</v>
      </c>
      <c r="I1418" s="194"/>
      <c r="J1418" s="194"/>
      <c r="K1418" s="194"/>
      <c r="L1418" s="198"/>
      <c r="M1418" s="199"/>
      <c r="N1418" s="200"/>
      <c r="O1418" s="200"/>
      <c r="P1418" s="200"/>
      <c r="Q1418" s="200"/>
      <c r="R1418" s="200"/>
      <c r="S1418" s="200"/>
      <c r="T1418" s="201"/>
      <c r="AT1418" s="202" t="s">
        <v>147</v>
      </c>
      <c r="AU1418" s="202" t="s">
        <v>81</v>
      </c>
      <c r="AV1418" s="13" t="s">
        <v>79</v>
      </c>
      <c r="AW1418" s="13" t="s">
        <v>26</v>
      </c>
      <c r="AX1418" s="13" t="s">
        <v>71</v>
      </c>
      <c r="AY1418" s="202" t="s">
        <v>141</v>
      </c>
    </row>
    <row r="1419" spans="1:65" s="14" customFormat="1">
      <c r="B1419" s="203"/>
      <c r="C1419" s="204"/>
      <c r="D1419" s="195" t="s">
        <v>147</v>
      </c>
      <c r="E1419" s="205" t="s">
        <v>1</v>
      </c>
      <c r="F1419" s="206" t="s">
        <v>2041</v>
      </c>
      <c r="G1419" s="204"/>
      <c r="H1419" s="207">
        <v>12.4</v>
      </c>
      <c r="I1419" s="204"/>
      <c r="J1419" s="204"/>
      <c r="K1419" s="204"/>
      <c r="L1419" s="208"/>
      <c r="M1419" s="209"/>
      <c r="N1419" s="210"/>
      <c r="O1419" s="210"/>
      <c r="P1419" s="210"/>
      <c r="Q1419" s="210"/>
      <c r="R1419" s="210"/>
      <c r="S1419" s="210"/>
      <c r="T1419" s="211"/>
      <c r="AT1419" s="212" t="s">
        <v>147</v>
      </c>
      <c r="AU1419" s="212" t="s">
        <v>81</v>
      </c>
      <c r="AV1419" s="14" t="s">
        <v>81</v>
      </c>
      <c r="AW1419" s="14" t="s">
        <v>26</v>
      </c>
      <c r="AX1419" s="14" t="s">
        <v>71</v>
      </c>
      <c r="AY1419" s="212" t="s">
        <v>141</v>
      </c>
    </row>
    <row r="1420" spans="1:65" s="13" customFormat="1">
      <c r="B1420" s="193"/>
      <c r="C1420" s="194"/>
      <c r="D1420" s="195" t="s">
        <v>147</v>
      </c>
      <c r="E1420" s="196" t="s">
        <v>1</v>
      </c>
      <c r="F1420" s="197" t="s">
        <v>1833</v>
      </c>
      <c r="G1420" s="194"/>
      <c r="H1420" s="196" t="s">
        <v>1</v>
      </c>
      <c r="I1420" s="194"/>
      <c r="J1420" s="194"/>
      <c r="K1420" s="194"/>
      <c r="L1420" s="198"/>
      <c r="M1420" s="199"/>
      <c r="N1420" s="200"/>
      <c r="O1420" s="200"/>
      <c r="P1420" s="200"/>
      <c r="Q1420" s="200"/>
      <c r="R1420" s="200"/>
      <c r="S1420" s="200"/>
      <c r="T1420" s="201"/>
      <c r="AT1420" s="202" t="s">
        <v>147</v>
      </c>
      <c r="AU1420" s="202" t="s">
        <v>81</v>
      </c>
      <c r="AV1420" s="13" t="s">
        <v>79</v>
      </c>
      <c r="AW1420" s="13" t="s">
        <v>26</v>
      </c>
      <c r="AX1420" s="13" t="s">
        <v>71</v>
      </c>
      <c r="AY1420" s="202" t="s">
        <v>141</v>
      </c>
    </row>
    <row r="1421" spans="1:65" s="14" customFormat="1">
      <c r="B1421" s="203"/>
      <c r="C1421" s="204"/>
      <c r="D1421" s="195" t="s">
        <v>147</v>
      </c>
      <c r="E1421" s="205" t="s">
        <v>1</v>
      </c>
      <c r="F1421" s="206" t="s">
        <v>2042</v>
      </c>
      <c r="G1421" s="204"/>
      <c r="H1421" s="207">
        <v>13.2</v>
      </c>
      <c r="I1421" s="204"/>
      <c r="J1421" s="204"/>
      <c r="K1421" s="204"/>
      <c r="L1421" s="208"/>
      <c r="M1421" s="209"/>
      <c r="N1421" s="210"/>
      <c r="O1421" s="210"/>
      <c r="P1421" s="210"/>
      <c r="Q1421" s="210"/>
      <c r="R1421" s="210"/>
      <c r="S1421" s="210"/>
      <c r="T1421" s="211"/>
      <c r="AT1421" s="212" t="s">
        <v>147</v>
      </c>
      <c r="AU1421" s="212" t="s">
        <v>81</v>
      </c>
      <c r="AV1421" s="14" t="s">
        <v>81</v>
      </c>
      <c r="AW1421" s="14" t="s">
        <v>26</v>
      </c>
      <c r="AX1421" s="14" t="s">
        <v>71</v>
      </c>
      <c r="AY1421" s="212" t="s">
        <v>141</v>
      </c>
    </row>
    <row r="1422" spans="1:65" s="13" customFormat="1">
      <c r="B1422" s="193"/>
      <c r="C1422" s="194"/>
      <c r="D1422" s="195" t="s">
        <v>147</v>
      </c>
      <c r="E1422" s="196" t="s">
        <v>1</v>
      </c>
      <c r="F1422" s="197" t="s">
        <v>2006</v>
      </c>
      <c r="G1422" s="194"/>
      <c r="H1422" s="196" t="s">
        <v>1</v>
      </c>
      <c r="I1422" s="194"/>
      <c r="J1422" s="194"/>
      <c r="K1422" s="194"/>
      <c r="L1422" s="198"/>
      <c r="M1422" s="199"/>
      <c r="N1422" s="200"/>
      <c r="O1422" s="200"/>
      <c r="P1422" s="200"/>
      <c r="Q1422" s="200"/>
      <c r="R1422" s="200"/>
      <c r="S1422" s="200"/>
      <c r="T1422" s="201"/>
      <c r="AT1422" s="202" t="s">
        <v>147</v>
      </c>
      <c r="AU1422" s="202" t="s">
        <v>81</v>
      </c>
      <c r="AV1422" s="13" t="s">
        <v>79</v>
      </c>
      <c r="AW1422" s="13" t="s">
        <v>26</v>
      </c>
      <c r="AX1422" s="13" t="s">
        <v>71</v>
      </c>
      <c r="AY1422" s="202" t="s">
        <v>141</v>
      </c>
    </row>
    <row r="1423" spans="1:65" s="14" customFormat="1">
      <c r="B1423" s="203"/>
      <c r="C1423" s="204"/>
      <c r="D1423" s="195" t="s">
        <v>147</v>
      </c>
      <c r="E1423" s="205" t="s">
        <v>1</v>
      </c>
      <c r="F1423" s="206" t="s">
        <v>2043</v>
      </c>
      <c r="G1423" s="204"/>
      <c r="H1423" s="207">
        <v>31.9</v>
      </c>
      <c r="I1423" s="204"/>
      <c r="J1423" s="204"/>
      <c r="K1423" s="204"/>
      <c r="L1423" s="208"/>
      <c r="M1423" s="209"/>
      <c r="N1423" s="210"/>
      <c r="O1423" s="210"/>
      <c r="P1423" s="210"/>
      <c r="Q1423" s="210"/>
      <c r="R1423" s="210"/>
      <c r="S1423" s="210"/>
      <c r="T1423" s="211"/>
      <c r="AT1423" s="212" t="s">
        <v>147</v>
      </c>
      <c r="AU1423" s="212" t="s">
        <v>81</v>
      </c>
      <c r="AV1423" s="14" t="s">
        <v>81</v>
      </c>
      <c r="AW1423" s="14" t="s">
        <v>26</v>
      </c>
      <c r="AX1423" s="14" t="s">
        <v>71</v>
      </c>
      <c r="AY1423" s="212" t="s">
        <v>141</v>
      </c>
    </row>
    <row r="1424" spans="1:65" s="13" customFormat="1">
      <c r="B1424" s="193"/>
      <c r="C1424" s="194"/>
      <c r="D1424" s="195" t="s">
        <v>147</v>
      </c>
      <c r="E1424" s="196" t="s">
        <v>1</v>
      </c>
      <c r="F1424" s="197" t="s">
        <v>1919</v>
      </c>
      <c r="G1424" s="194"/>
      <c r="H1424" s="196" t="s">
        <v>1</v>
      </c>
      <c r="I1424" s="194"/>
      <c r="J1424" s="194"/>
      <c r="K1424" s="194"/>
      <c r="L1424" s="198"/>
      <c r="M1424" s="199"/>
      <c r="N1424" s="200"/>
      <c r="O1424" s="200"/>
      <c r="P1424" s="200"/>
      <c r="Q1424" s="200"/>
      <c r="R1424" s="200"/>
      <c r="S1424" s="200"/>
      <c r="T1424" s="201"/>
      <c r="AT1424" s="202" t="s">
        <v>147</v>
      </c>
      <c r="AU1424" s="202" t="s">
        <v>81</v>
      </c>
      <c r="AV1424" s="13" t="s">
        <v>79</v>
      </c>
      <c r="AW1424" s="13" t="s">
        <v>26</v>
      </c>
      <c r="AX1424" s="13" t="s">
        <v>71</v>
      </c>
      <c r="AY1424" s="202" t="s">
        <v>141</v>
      </c>
    </row>
    <row r="1425" spans="1:65" s="14" customFormat="1">
      <c r="B1425" s="203"/>
      <c r="C1425" s="204"/>
      <c r="D1425" s="195" t="s">
        <v>147</v>
      </c>
      <c r="E1425" s="205" t="s">
        <v>1</v>
      </c>
      <c r="F1425" s="206" t="s">
        <v>2044</v>
      </c>
      <c r="G1425" s="204"/>
      <c r="H1425" s="207">
        <v>3.2</v>
      </c>
      <c r="I1425" s="204"/>
      <c r="J1425" s="204"/>
      <c r="K1425" s="204"/>
      <c r="L1425" s="208"/>
      <c r="M1425" s="209"/>
      <c r="N1425" s="210"/>
      <c r="O1425" s="210"/>
      <c r="P1425" s="210"/>
      <c r="Q1425" s="210"/>
      <c r="R1425" s="210"/>
      <c r="S1425" s="210"/>
      <c r="T1425" s="211"/>
      <c r="AT1425" s="212" t="s">
        <v>147</v>
      </c>
      <c r="AU1425" s="212" t="s">
        <v>81</v>
      </c>
      <c r="AV1425" s="14" t="s">
        <v>81</v>
      </c>
      <c r="AW1425" s="14" t="s">
        <v>26</v>
      </c>
      <c r="AX1425" s="14" t="s">
        <v>71</v>
      </c>
      <c r="AY1425" s="212" t="s">
        <v>141</v>
      </c>
    </row>
    <row r="1426" spans="1:65" s="14" customFormat="1">
      <c r="B1426" s="203"/>
      <c r="C1426" s="204"/>
      <c r="D1426" s="195" t="s">
        <v>147</v>
      </c>
      <c r="E1426" s="205" t="s">
        <v>1</v>
      </c>
      <c r="F1426" s="206" t="s">
        <v>2045</v>
      </c>
      <c r="G1426" s="204"/>
      <c r="H1426" s="207">
        <v>4</v>
      </c>
      <c r="I1426" s="204"/>
      <c r="J1426" s="204"/>
      <c r="K1426" s="204"/>
      <c r="L1426" s="208"/>
      <c r="M1426" s="209"/>
      <c r="N1426" s="210"/>
      <c r="O1426" s="210"/>
      <c r="P1426" s="210"/>
      <c r="Q1426" s="210"/>
      <c r="R1426" s="210"/>
      <c r="S1426" s="210"/>
      <c r="T1426" s="211"/>
      <c r="AT1426" s="212" t="s">
        <v>147</v>
      </c>
      <c r="AU1426" s="212" t="s">
        <v>81</v>
      </c>
      <c r="AV1426" s="14" t="s">
        <v>81</v>
      </c>
      <c r="AW1426" s="14" t="s">
        <v>26</v>
      </c>
      <c r="AX1426" s="14" t="s">
        <v>71</v>
      </c>
      <c r="AY1426" s="212" t="s">
        <v>141</v>
      </c>
    </row>
    <row r="1427" spans="1:65" s="13" customFormat="1">
      <c r="B1427" s="193"/>
      <c r="C1427" s="194"/>
      <c r="D1427" s="195" t="s">
        <v>147</v>
      </c>
      <c r="E1427" s="196" t="s">
        <v>1</v>
      </c>
      <c r="F1427" s="197" t="s">
        <v>1927</v>
      </c>
      <c r="G1427" s="194"/>
      <c r="H1427" s="196" t="s">
        <v>1</v>
      </c>
      <c r="I1427" s="194"/>
      <c r="J1427" s="194"/>
      <c r="K1427" s="194"/>
      <c r="L1427" s="198"/>
      <c r="M1427" s="199"/>
      <c r="N1427" s="200"/>
      <c r="O1427" s="200"/>
      <c r="P1427" s="200"/>
      <c r="Q1427" s="200"/>
      <c r="R1427" s="200"/>
      <c r="S1427" s="200"/>
      <c r="T1427" s="201"/>
      <c r="AT1427" s="202" t="s">
        <v>147</v>
      </c>
      <c r="AU1427" s="202" t="s">
        <v>81</v>
      </c>
      <c r="AV1427" s="13" t="s">
        <v>79</v>
      </c>
      <c r="AW1427" s="13" t="s">
        <v>26</v>
      </c>
      <c r="AX1427" s="13" t="s">
        <v>71</v>
      </c>
      <c r="AY1427" s="202" t="s">
        <v>141</v>
      </c>
    </row>
    <row r="1428" spans="1:65" s="14" customFormat="1">
      <c r="B1428" s="203"/>
      <c r="C1428" s="204"/>
      <c r="D1428" s="195" t="s">
        <v>147</v>
      </c>
      <c r="E1428" s="205" t="s">
        <v>1</v>
      </c>
      <c r="F1428" s="206" t="s">
        <v>2046</v>
      </c>
      <c r="G1428" s="204"/>
      <c r="H1428" s="207">
        <v>6.5</v>
      </c>
      <c r="I1428" s="204"/>
      <c r="J1428" s="204"/>
      <c r="K1428" s="204"/>
      <c r="L1428" s="208"/>
      <c r="M1428" s="209"/>
      <c r="N1428" s="210"/>
      <c r="O1428" s="210"/>
      <c r="P1428" s="210"/>
      <c r="Q1428" s="210"/>
      <c r="R1428" s="210"/>
      <c r="S1428" s="210"/>
      <c r="T1428" s="211"/>
      <c r="AT1428" s="212" t="s">
        <v>147</v>
      </c>
      <c r="AU1428" s="212" t="s">
        <v>81</v>
      </c>
      <c r="AV1428" s="14" t="s">
        <v>81</v>
      </c>
      <c r="AW1428" s="14" t="s">
        <v>26</v>
      </c>
      <c r="AX1428" s="14" t="s">
        <v>71</v>
      </c>
      <c r="AY1428" s="212" t="s">
        <v>141</v>
      </c>
    </row>
    <row r="1429" spans="1:65" s="16" customFormat="1">
      <c r="B1429" s="241"/>
      <c r="C1429" s="242"/>
      <c r="D1429" s="195" t="s">
        <v>147</v>
      </c>
      <c r="E1429" s="243" t="s">
        <v>1</v>
      </c>
      <c r="F1429" s="244" t="s">
        <v>629</v>
      </c>
      <c r="G1429" s="242"/>
      <c r="H1429" s="245">
        <v>71.2</v>
      </c>
      <c r="I1429" s="242"/>
      <c r="J1429" s="242"/>
      <c r="K1429" s="242"/>
      <c r="L1429" s="246"/>
      <c r="M1429" s="247"/>
      <c r="N1429" s="248"/>
      <c r="O1429" s="248"/>
      <c r="P1429" s="248"/>
      <c r="Q1429" s="248"/>
      <c r="R1429" s="248"/>
      <c r="S1429" s="248"/>
      <c r="T1429" s="249"/>
      <c r="AT1429" s="250" t="s">
        <v>147</v>
      </c>
      <c r="AU1429" s="250" t="s">
        <v>81</v>
      </c>
      <c r="AV1429" s="16" t="s">
        <v>153</v>
      </c>
      <c r="AW1429" s="16" t="s">
        <v>26</v>
      </c>
      <c r="AX1429" s="16" t="s">
        <v>71</v>
      </c>
      <c r="AY1429" s="250" t="s">
        <v>141</v>
      </c>
    </row>
    <row r="1430" spans="1:65" s="13" customFormat="1">
      <c r="B1430" s="193"/>
      <c r="C1430" s="194"/>
      <c r="D1430" s="195" t="s">
        <v>147</v>
      </c>
      <c r="E1430" s="196" t="s">
        <v>1</v>
      </c>
      <c r="F1430" s="197" t="s">
        <v>1835</v>
      </c>
      <c r="G1430" s="194"/>
      <c r="H1430" s="196" t="s">
        <v>1</v>
      </c>
      <c r="I1430" s="194"/>
      <c r="J1430" s="194"/>
      <c r="K1430" s="194"/>
      <c r="L1430" s="198"/>
      <c r="M1430" s="199"/>
      <c r="N1430" s="200"/>
      <c r="O1430" s="200"/>
      <c r="P1430" s="200"/>
      <c r="Q1430" s="200"/>
      <c r="R1430" s="200"/>
      <c r="S1430" s="200"/>
      <c r="T1430" s="201"/>
      <c r="AT1430" s="202" t="s">
        <v>147</v>
      </c>
      <c r="AU1430" s="202" t="s">
        <v>81</v>
      </c>
      <c r="AV1430" s="13" t="s">
        <v>79</v>
      </c>
      <c r="AW1430" s="13" t="s">
        <v>26</v>
      </c>
      <c r="AX1430" s="13" t="s">
        <v>71</v>
      </c>
      <c r="AY1430" s="202" t="s">
        <v>141</v>
      </c>
    </row>
    <row r="1431" spans="1:65" s="14" customFormat="1">
      <c r="B1431" s="203"/>
      <c r="C1431" s="204"/>
      <c r="D1431" s="195" t="s">
        <v>147</v>
      </c>
      <c r="E1431" s="205" t="s">
        <v>1</v>
      </c>
      <c r="F1431" s="206" t="s">
        <v>2047</v>
      </c>
      <c r="G1431" s="204"/>
      <c r="H1431" s="207">
        <v>11.2</v>
      </c>
      <c r="I1431" s="204"/>
      <c r="J1431" s="204"/>
      <c r="K1431" s="204"/>
      <c r="L1431" s="208"/>
      <c r="M1431" s="209"/>
      <c r="N1431" s="210"/>
      <c r="O1431" s="210"/>
      <c r="P1431" s="210"/>
      <c r="Q1431" s="210"/>
      <c r="R1431" s="210"/>
      <c r="S1431" s="210"/>
      <c r="T1431" s="211"/>
      <c r="AT1431" s="212" t="s">
        <v>147</v>
      </c>
      <c r="AU1431" s="212" t="s">
        <v>81</v>
      </c>
      <c r="AV1431" s="14" t="s">
        <v>81</v>
      </c>
      <c r="AW1431" s="14" t="s">
        <v>26</v>
      </c>
      <c r="AX1431" s="14" t="s">
        <v>71</v>
      </c>
      <c r="AY1431" s="212" t="s">
        <v>141</v>
      </c>
    </row>
    <row r="1432" spans="1:65" s="13" customFormat="1">
      <c r="B1432" s="193"/>
      <c r="C1432" s="194"/>
      <c r="D1432" s="195" t="s">
        <v>147</v>
      </c>
      <c r="E1432" s="196" t="s">
        <v>1</v>
      </c>
      <c r="F1432" s="197" t="s">
        <v>2013</v>
      </c>
      <c r="G1432" s="194"/>
      <c r="H1432" s="196" t="s">
        <v>1</v>
      </c>
      <c r="I1432" s="194"/>
      <c r="J1432" s="194"/>
      <c r="K1432" s="194"/>
      <c r="L1432" s="198"/>
      <c r="M1432" s="199"/>
      <c r="N1432" s="200"/>
      <c r="O1432" s="200"/>
      <c r="P1432" s="200"/>
      <c r="Q1432" s="200"/>
      <c r="R1432" s="200"/>
      <c r="S1432" s="200"/>
      <c r="T1432" s="201"/>
      <c r="AT1432" s="202" t="s">
        <v>147</v>
      </c>
      <c r="AU1432" s="202" t="s">
        <v>81</v>
      </c>
      <c r="AV1432" s="13" t="s">
        <v>79</v>
      </c>
      <c r="AW1432" s="13" t="s">
        <v>26</v>
      </c>
      <c r="AX1432" s="13" t="s">
        <v>71</v>
      </c>
      <c r="AY1432" s="202" t="s">
        <v>141</v>
      </c>
    </row>
    <row r="1433" spans="1:65" s="14" customFormat="1">
      <c r="B1433" s="203"/>
      <c r="C1433" s="204"/>
      <c r="D1433" s="195" t="s">
        <v>147</v>
      </c>
      <c r="E1433" s="205" t="s">
        <v>1</v>
      </c>
      <c r="F1433" s="206" t="s">
        <v>2048</v>
      </c>
      <c r="G1433" s="204"/>
      <c r="H1433" s="207">
        <v>8.5</v>
      </c>
      <c r="I1433" s="204"/>
      <c r="J1433" s="204"/>
      <c r="K1433" s="204"/>
      <c r="L1433" s="208"/>
      <c r="M1433" s="209"/>
      <c r="N1433" s="210"/>
      <c r="O1433" s="210"/>
      <c r="P1433" s="210"/>
      <c r="Q1433" s="210"/>
      <c r="R1433" s="210"/>
      <c r="S1433" s="210"/>
      <c r="T1433" s="211"/>
      <c r="AT1433" s="212" t="s">
        <v>147</v>
      </c>
      <c r="AU1433" s="212" t="s">
        <v>81</v>
      </c>
      <c r="AV1433" s="14" t="s">
        <v>81</v>
      </c>
      <c r="AW1433" s="14" t="s">
        <v>26</v>
      </c>
      <c r="AX1433" s="14" t="s">
        <v>71</v>
      </c>
      <c r="AY1433" s="212" t="s">
        <v>141</v>
      </c>
    </row>
    <row r="1434" spans="1:65" s="13" customFormat="1">
      <c r="B1434" s="193"/>
      <c r="C1434" s="194"/>
      <c r="D1434" s="195" t="s">
        <v>147</v>
      </c>
      <c r="E1434" s="196" t="s">
        <v>1</v>
      </c>
      <c r="F1434" s="197" t="s">
        <v>1837</v>
      </c>
      <c r="G1434" s="194"/>
      <c r="H1434" s="196" t="s">
        <v>1</v>
      </c>
      <c r="I1434" s="194"/>
      <c r="J1434" s="194"/>
      <c r="K1434" s="194"/>
      <c r="L1434" s="198"/>
      <c r="M1434" s="199"/>
      <c r="N1434" s="200"/>
      <c r="O1434" s="200"/>
      <c r="P1434" s="200"/>
      <c r="Q1434" s="200"/>
      <c r="R1434" s="200"/>
      <c r="S1434" s="200"/>
      <c r="T1434" s="201"/>
      <c r="AT1434" s="202" t="s">
        <v>147</v>
      </c>
      <c r="AU1434" s="202" t="s">
        <v>81</v>
      </c>
      <c r="AV1434" s="13" t="s">
        <v>79</v>
      </c>
      <c r="AW1434" s="13" t="s">
        <v>26</v>
      </c>
      <c r="AX1434" s="13" t="s">
        <v>71</v>
      </c>
      <c r="AY1434" s="202" t="s">
        <v>141</v>
      </c>
    </row>
    <row r="1435" spans="1:65" s="14" customFormat="1">
      <c r="B1435" s="203"/>
      <c r="C1435" s="204"/>
      <c r="D1435" s="195" t="s">
        <v>147</v>
      </c>
      <c r="E1435" s="205" t="s">
        <v>1</v>
      </c>
      <c r="F1435" s="206" t="s">
        <v>2049</v>
      </c>
      <c r="G1435" s="204"/>
      <c r="H1435" s="207">
        <v>12.4</v>
      </c>
      <c r="I1435" s="204"/>
      <c r="J1435" s="204"/>
      <c r="K1435" s="204"/>
      <c r="L1435" s="208"/>
      <c r="M1435" s="209"/>
      <c r="N1435" s="210"/>
      <c r="O1435" s="210"/>
      <c r="P1435" s="210"/>
      <c r="Q1435" s="210"/>
      <c r="R1435" s="210"/>
      <c r="S1435" s="210"/>
      <c r="T1435" s="211"/>
      <c r="AT1435" s="212" t="s">
        <v>147</v>
      </c>
      <c r="AU1435" s="212" t="s">
        <v>81</v>
      </c>
      <c r="AV1435" s="14" t="s">
        <v>81</v>
      </c>
      <c r="AW1435" s="14" t="s">
        <v>26</v>
      </c>
      <c r="AX1435" s="14" t="s">
        <v>71</v>
      </c>
      <c r="AY1435" s="212" t="s">
        <v>141</v>
      </c>
    </row>
    <row r="1436" spans="1:65" s="16" customFormat="1">
      <c r="B1436" s="241"/>
      <c r="C1436" s="242"/>
      <c r="D1436" s="195" t="s">
        <v>147</v>
      </c>
      <c r="E1436" s="243" t="s">
        <v>1</v>
      </c>
      <c r="F1436" s="244" t="s">
        <v>629</v>
      </c>
      <c r="G1436" s="242"/>
      <c r="H1436" s="245">
        <v>32.1</v>
      </c>
      <c r="I1436" s="242"/>
      <c r="J1436" s="242"/>
      <c r="K1436" s="242"/>
      <c r="L1436" s="246"/>
      <c r="M1436" s="247"/>
      <c r="N1436" s="248"/>
      <c r="O1436" s="248"/>
      <c r="P1436" s="248"/>
      <c r="Q1436" s="248"/>
      <c r="R1436" s="248"/>
      <c r="S1436" s="248"/>
      <c r="T1436" s="249"/>
      <c r="AT1436" s="250" t="s">
        <v>147</v>
      </c>
      <c r="AU1436" s="250" t="s">
        <v>81</v>
      </c>
      <c r="AV1436" s="16" t="s">
        <v>153</v>
      </c>
      <c r="AW1436" s="16" t="s">
        <v>26</v>
      </c>
      <c r="AX1436" s="16" t="s">
        <v>71</v>
      </c>
      <c r="AY1436" s="250" t="s">
        <v>141</v>
      </c>
    </row>
    <row r="1437" spans="1:65" s="15" customFormat="1">
      <c r="B1437" s="219"/>
      <c r="C1437" s="220"/>
      <c r="D1437" s="195" t="s">
        <v>147</v>
      </c>
      <c r="E1437" s="221" t="s">
        <v>1</v>
      </c>
      <c r="F1437" s="222" t="s">
        <v>254</v>
      </c>
      <c r="G1437" s="220"/>
      <c r="H1437" s="223">
        <v>103.30000000000001</v>
      </c>
      <c r="I1437" s="220"/>
      <c r="J1437" s="220"/>
      <c r="K1437" s="220"/>
      <c r="L1437" s="224"/>
      <c r="M1437" s="225"/>
      <c r="N1437" s="226"/>
      <c r="O1437" s="226"/>
      <c r="P1437" s="226"/>
      <c r="Q1437" s="226"/>
      <c r="R1437" s="226"/>
      <c r="S1437" s="226"/>
      <c r="T1437" s="227"/>
      <c r="AT1437" s="228" t="s">
        <v>147</v>
      </c>
      <c r="AU1437" s="228" t="s">
        <v>81</v>
      </c>
      <c r="AV1437" s="15" t="s">
        <v>146</v>
      </c>
      <c r="AW1437" s="15" t="s">
        <v>26</v>
      </c>
      <c r="AX1437" s="15" t="s">
        <v>79</v>
      </c>
      <c r="AY1437" s="228" t="s">
        <v>141</v>
      </c>
    </row>
    <row r="1438" spans="1:65" s="2" customFormat="1" ht="21.75" customHeight="1">
      <c r="A1438" s="32"/>
      <c r="B1438" s="33"/>
      <c r="C1438" s="181" t="s">
        <v>2050</v>
      </c>
      <c r="D1438" s="181" t="s">
        <v>142</v>
      </c>
      <c r="E1438" s="182" t="s">
        <v>2051</v>
      </c>
      <c r="F1438" s="183" t="s">
        <v>2052</v>
      </c>
      <c r="G1438" s="184" t="s">
        <v>338</v>
      </c>
      <c r="H1438" s="185">
        <v>5.0170000000000003</v>
      </c>
      <c r="I1438" s="257"/>
      <c r="J1438" s="186">
        <f>ROUND(I1438*H1438,2)</f>
        <v>0</v>
      </c>
      <c r="K1438" s="183" t="s">
        <v>239</v>
      </c>
      <c r="L1438" s="37"/>
      <c r="M1438" s="187" t="s">
        <v>1</v>
      </c>
      <c r="N1438" s="188" t="s">
        <v>36</v>
      </c>
      <c r="O1438" s="189">
        <v>1.2649999999999999</v>
      </c>
      <c r="P1438" s="189">
        <f>O1438*H1438</f>
        <v>6.3465049999999996</v>
      </c>
      <c r="Q1438" s="189">
        <v>0</v>
      </c>
      <c r="R1438" s="189">
        <f>Q1438*H1438</f>
        <v>0</v>
      </c>
      <c r="S1438" s="189">
        <v>0</v>
      </c>
      <c r="T1438" s="190">
        <f>S1438*H1438</f>
        <v>0</v>
      </c>
      <c r="U1438" s="32"/>
      <c r="V1438" s="32"/>
      <c r="W1438" s="32"/>
      <c r="X1438" s="32"/>
      <c r="Y1438" s="32"/>
      <c r="Z1438" s="32"/>
      <c r="AA1438" s="32"/>
      <c r="AB1438" s="32"/>
      <c r="AC1438" s="32"/>
      <c r="AD1438" s="32"/>
      <c r="AE1438" s="32"/>
      <c r="AR1438" s="191" t="s">
        <v>181</v>
      </c>
      <c r="AT1438" s="191" t="s">
        <v>142</v>
      </c>
      <c r="AU1438" s="191" t="s">
        <v>81</v>
      </c>
      <c r="AY1438" s="18" t="s">
        <v>141</v>
      </c>
      <c r="BE1438" s="192">
        <f>IF(N1438="základní",J1438,0)</f>
        <v>0</v>
      </c>
      <c r="BF1438" s="192">
        <f>IF(N1438="snížená",J1438,0)</f>
        <v>0</v>
      </c>
      <c r="BG1438" s="192">
        <f>IF(N1438="zákl. přenesená",J1438,0)</f>
        <v>0</v>
      </c>
      <c r="BH1438" s="192">
        <f>IF(N1438="sníž. přenesená",J1438,0)</f>
        <v>0</v>
      </c>
      <c r="BI1438" s="192">
        <f>IF(N1438="nulová",J1438,0)</f>
        <v>0</v>
      </c>
      <c r="BJ1438" s="18" t="s">
        <v>79</v>
      </c>
      <c r="BK1438" s="192">
        <f>ROUND(I1438*H1438,2)</f>
        <v>0</v>
      </c>
      <c r="BL1438" s="18" t="s">
        <v>181</v>
      </c>
      <c r="BM1438" s="191" t="s">
        <v>2053</v>
      </c>
    </row>
    <row r="1439" spans="1:65" s="12" customFormat="1" ht="22.9" customHeight="1">
      <c r="B1439" s="168"/>
      <c r="C1439" s="169"/>
      <c r="D1439" s="170" t="s">
        <v>70</v>
      </c>
      <c r="E1439" s="213" t="s">
        <v>2054</v>
      </c>
      <c r="F1439" s="213" t="s">
        <v>2055</v>
      </c>
      <c r="G1439" s="169"/>
      <c r="H1439" s="169"/>
      <c r="I1439" s="169"/>
      <c r="J1439" s="214">
        <f>BK1439</f>
        <v>0</v>
      </c>
      <c r="K1439" s="169"/>
      <c r="L1439" s="173"/>
      <c r="M1439" s="174"/>
      <c r="N1439" s="175"/>
      <c r="O1439" s="175"/>
      <c r="P1439" s="176">
        <f>SUM(P1440:P1458)</f>
        <v>1356.2239399999999</v>
      </c>
      <c r="Q1439" s="175"/>
      <c r="R1439" s="176">
        <f>SUM(R1440:R1458)</f>
        <v>0.98245739999999993</v>
      </c>
      <c r="S1439" s="175"/>
      <c r="T1439" s="177">
        <f>SUM(T1440:T1458)</f>
        <v>0</v>
      </c>
      <c r="AR1439" s="178" t="s">
        <v>81</v>
      </c>
      <c r="AT1439" s="179" t="s">
        <v>70</v>
      </c>
      <c r="AU1439" s="179" t="s">
        <v>79</v>
      </c>
      <c r="AY1439" s="178" t="s">
        <v>141</v>
      </c>
      <c r="BK1439" s="180">
        <f>SUM(BK1440:BK1458)</f>
        <v>0</v>
      </c>
    </row>
    <row r="1440" spans="1:65" s="2" customFormat="1" ht="21.75" customHeight="1">
      <c r="A1440" s="32"/>
      <c r="B1440" s="33"/>
      <c r="C1440" s="181" t="s">
        <v>2056</v>
      </c>
      <c r="D1440" s="181" t="s">
        <v>142</v>
      </c>
      <c r="E1440" s="182" t="s">
        <v>2057</v>
      </c>
      <c r="F1440" s="183" t="s">
        <v>2058</v>
      </c>
      <c r="G1440" s="184" t="s">
        <v>249</v>
      </c>
      <c r="H1440" s="185">
        <v>2788.18</v>
      </c>
      <c r="I1440" s="257"/>
      <c r="J1440" s="186">
        <f>ROUND(I1440*H1440,2)</f>
        <v>0</v>
      </c>
      <c r="K1440" s="183" t="s">
        <v>239</v>
      </c>
      <c r="L1440" s="37"/>
      <c r="M1440" s="187" t="s">
        <v>1</v>
      </c>
      <c r="N1440" s="188" t="s">
        <v>36</v>
      </c>
      <c r="O1440" s="189">
        <v>0.11700000000000001</v>
      </c>
      <c r="P1440" s="189">
        <f>O1440*H1440</f>
        <v>326.21706</v>
      </c>
      <c r="Q1440" s="189">
        <v>6.9999999999999994E-5</v>
      </c>
      <c r="R1440" s="189">
        <f>Q1440*H1440</f>
        <v>0.19517259999999997</v>
      </c>
      <c r="S1440" s="189">
        <v>0</v>
      </c>
      <c r="T1440" s="190">
        <f>S1440*H1440</f>
        <v>0</v>
      </c>
      <c r="U1440" s="32"/>
      <c r="V1440" s="32"/>
      <c r="W1440" s="32"/>
      <c r="X1440" s="32"/>
      <c r="Y1440" s="32"/>
      <c r="Z1440" s="32"/>
      <c r="AA1440" s="32"/>
      <c r="AB1440" s="32"/>
      <c r="AC1440" s="32"/>
      <c r="AD1440" s="32"/>
      <c r="AE1440" s="32"/>
      <c r="AR1440" s="191" t="s">
        <v>181</v>
      </c>
      <c r="AT1440" s="191" t="s">
        <v>142</v>
      </c>
      <c r="AU1440" s="191" t="s">
        <v>81</v>
      </c>
      <c r="AY1440" s="18" t="s">
        <v>141</v>
      </c>
      <c r="BE1440" s="192">
        <f>IF(N1440="základní",J1440,0)</f>
        <v>0</v>
      </c>
      <c r="BF1440" s="192">
        <f>IF(N1440="snížená",J1440,0)</f>
        <v>0</v>
      </c>
      <c r="BG1440" s="192">
        <f>IF(N1440="zákl. přenesená",J1440,0)</f>
        <v>0</v>
      </c>
      <c r="BH1440" s="192">
        <f>IF(N1440="sníž. přenesená",J1440,0)</f>
        <v>0</v>
      </c>
      <c r="BI1440" s="192">
        <f>IF(N1440="nulová",J1440,0)</f>
        <v>0</v>
      </c>
      <c r="BJ1440" s="18" t="s">
        <v>79</v>
      </c>
      <c r="BK1440" s="192">
        <f>ROUND(I1440*H1440,2)</f>
        <v>0</v>
      </c>
      <c r="BL1440" s="18" t="s">
        <v>181</v>
      </c>
      <c r="BM1440" s="191" t="s">
        <v>2059</v>
      </c>
    </row>
    <row r="1441" spans="1:65" s="13" customFormat="1">
      <c r="B1441" s="193"/>
      <c r="C1441" s="194"/>
      <c r="D1441" s="195" t="s">
        <v>147</v>
      </c>
      <c r="E1441" s="196" t="s">
        <v>1</v>
      </c>
      <c r="F1441" s="197" t="s">
        <v>2060</v>
      </c>
      <c r="G1441" s="194"/>
      <c r="H1441" s="196" t="s">
        <v>1</v>
      </c>
      <c r="I1441" s="194"/>
      <c r="J1441" s="194"/>
      <c r="K1441" s="194"/>
      <c r="L1441" s="198"/>
      <c r="M1441" s="199"/>
      <c r="N1441" s="200"/>
      <c r="O1441" s="200"/>
      <c r="P1441" s="200"/>
      <c r="Q1441" s="200"/>
      <c r="R1441" s="200"/>
      <c r="S1441" s="200"/>
      <c r="T1441" s="201"/>
      <c r="AT1441" s="202" t="s">
        <v>147</v>
      </c>
      <c r="AU1441" s="202" t="s">
        <v>81</v>
      </c>
      <c r="AV1441" s="13" t="s">
        <v>79</v>
      </c>
      <c r="AW1441" s="13" t="s">
        <v>26</v>
      </c>
      <c r="AX1441" s="13" t="s">
        <v>71</v>
      </c>
      <c r="AY1441" s="202" t="s">
        <v>141</v>
      </c>
    </row>
    <row r="1442" spans="1:65" s="14" customFormat="1">
      <c r="B1442" s="203"/>
      <c r="C1442" s="204"/>
      <c r="D1442" s="195" t="s">
        <v>147</v>
      </c>
      <c r="E1442" s="205" t="s">
        <v>1</v>
      </c>
      <c r="F1442" s="206" t="s">
        <v>2061</v>
      </c>
      <c r="G1442" s="204"/>
      <c r="H1442" s="207">
        <v>5.88</v>
      </c>
      <c r="I1442" s="204"/>
      <c r="J1442" s="204"/>
      <c r="K1442" s="204"/>
      <c r="L1442" s="208"/>
      <c r="M1442" s="209"/>
      <c r="N1442" s="210"/>
      <c r="O1442" s="210"/>
      <c r="P1442" s="210"/>
      <c r="Q1442" s="210"/>
      <c r="R1442" s="210"/>
      <c r="S1442" s="210"/>
      <c r="T1442" s="211"/>
      <c r="AT1442" s="212" t="s">
        <v>147</v>
      </c>
      <c r="AU1442" s="212" t="s">
        <v>81</v>
      </c>
      <c r="AV1442" s="14" t="s">
        <v>81</v>
      </c>
      <c r="AW1442" s="14" t="s">
        <v>26</v>
      </c>
      <c r="AX1442" s="14" t="s">
        <v>71</v>
      </c>
      <c r="AY1442" s="212" t="s">
        <v>141</v>
      </c>
    </row>
    <row r="1443" spans="1:65" s="13" customFormat="1">
      <c r="B1443" s="193"/>
      <c r="C1443" s="194"/>
      <c r="D1443" s="195" t="s">
        <v>147</v>
      </c>
      <c r="E1443" s="196" t="s">
        <v>1</v>
      </c>
      <c r="F1443" s="197" t="s">
        <v>2062</v>
      </c>
      <c r="G1443" s="194"/>
      <c r="H1443" s="196" t="s">
        <v>1</v>
      </c>
      <c r="I1443" s="194"/>
      <c r="J1443" s="194"/>
      <c r="K1443" s="194"/>
      <c r="L1443" s="198"/>
      <c r="M1443" s="199"/>
      <c r="N1443" s="200"/>
      <c r="O1443" s="200"/>
      <c r="P1443" s="200"/>
      <c r="Q1443" s="200"/>
      <c r="R1443" s="200"/>
      <c r="S1443" s="200"/>
      <c r="T1443" s="201"/>
      <c r="AT1443" s="202" t="s">
        <v>147</v>
      </c>
      <c r="AU1443" s="202" t="s">
        <v>81</v>
      </c>
      <c r="AV1443" s="13" t="s">
        <v>79</v>
      </c>
      <c r="AW1443" s="13" t="s">
        <v>26</v>
      </c>
      <c r="AX1443" s="13" t="s">
        <v>71</v>
      </c>
      <c r="AY1443" s="202" t="s">
        <v>141</v>
      </c>
    </row>
    <row r="1444" spans="1:65" s="14" customFormat="1">
      <c r="B1444" s="203"/>
      <c r="C1444" s="204"/>
      <c r="D1444" s="195" t="s">
        <v>147</v>
      </c>
      <c r="E1444" s="205" t="s">
        <v>1</v>
      </c>
      <c r="F1444" s="206" t="s">
        <v>2063</v>
      </c>
      <c r="G1444" s="204"/>
      <c r="H1444" s="207">
        <v>2782.3</v>
      </c>
      <c r="I1444" s="204"/>
      <c r="J1444" s="204"/>
      <c r="K1444" s="204"/>
      <c r="L1444" s="208"/>
      <c r="M1444" s="209"/>
      <c r="N1444" s="210"/>
      <c r="O1444" s="210"/>
      <c r="P1444" s="210"/>
      <c r="Q1444" s="210"/>
      <c r="R1444" s="210"/>
      <c r="S1444" s="210"/>
      <c r="T1444" s="211"/>
      <c r="AT1444" s="212" t="s">
        <v>147</v>
      </c>
      <c r="AU1444" s="212" t="s">
        <v>81</v>
      </c>
      <c r="AV1444" s="14" t="s">
        <v>81</v>
      </c>
      <c r="AW1444" s="14" t="s">
        <v>26</v>
      </c>
      <c r="AX1444" s="14" t="s">
        <v>71</v>
      </c>
      <c r="AY1444" s="212" t="s">
        <v>141</v>
      </c>
    </row>
    <row r="1445" spans="1:65" s="15" customFormat="1">
      <c r="B1445" s="219"/>
      <c r="C1445" s="220"/>
      <c r="D1445" s="195" t="s">
        <v>147</v>
      </c>
      <c r="E1445" s="221" t="s">
        <v>1</v>
      </c>
      <c r="F1445" s="222" t="s">
        <v>254</v>
      </c>
      <c r="G1445" s="220"/>
      <c r="H1445" s="223">
        <v>2788.1800000000003</v>
      </c>
      <c r="I1445" s="220"/>
      <c r="J1445" s="220"/>
      <c r="K1445" s="220"/>
      <c r="L1445" s="224"/>
      <c r="M1445" s="225"/>
      <c r="N1445" s="226"/>
      <c r="O1445" s="226"/>
      <c r="P1445" s="226"/>
      <c r="Q1445" s="226"/>
      <c r="R1445" s="226"/>
      <c r="S1445" s="226"/>
      <c r="T1445" s="227"/>
      <c r="AT1445" s="228" t="s">
        <v>147</v>
      </c>
      <c r="AU1445" s="228" t="s">
        <v>81</v>
      </c>
      <c r="AV1445" s="15" t="s">
        <v>146</v>
      </c>
      <c r="AW1445" s="15" t="s">
        <v>26</v>
      </c>
      <c r="AX1445" s="15" t="s">
        <v>79</v>
      </c>
      <c r="AY1445" s="228" t="s">
        <v>141</v>
      </c>
    </row>
    <row r="1446" spans="1:65" s="2" customFormat="1" ht="21.75" customHeight="1">
      <c r="A1446" s="32"/>
      <c r="B1446" s="33"/>
      <c r="C1446" s="181" t="s">
        <v>2064</v>
      </c>
      <c r="D1446" s="181" t="s">
        <v>142</v>
      </c>
      <c r="E1446" s="182" t="s">
        <v>2065</v>
      </c>
      <c r="F1446" s="183" t="s">
        <v>2066</v>
      </c>
      <c r="G1446" s="184" t="s">
        <v>249</v>
      </c>
      <c r="H1446" s="185">
        <v>2788.18</v>
      </c>
      <c r="I1446" s="257"/>
      <c r="J1446" s="186">
        <f>ROUND(I1446*H1446,2)</f>
        <v>0</v>
      </c>
      <c r="K1446" s="183" t="s">
        <v>239</v>
      </c>
      <c r="L1446" s="37"/>
      <c r="M1446" s="187" t="s">
        <v>1</v>
      </c>
      <c r="N1446" s="188" t="s">
        <v>36</v>
      </c>
      <c r="O1446" s="189">
        <v>0.184</v>
      </c>
      <c r="P1446" s="189">
        <f>O1446*H1446</f>
        <v>513.02512000000002</v>
      </c>
      <c r="Q1446" s="189">
        <v>1.3999999999999999E-4</v>
      </c>
      <c r="R1446" s="189">
        <f>Q1446*H1446</f>
        <v>0.39034519999999995</v>
      </c>
      <c r="S1446" s="189">
        <v>0</v>
      </c>
      <c r="T1446" s="190">
        <f>S1446*H1446</f>
        <v>0</v>
      </c>
      <c r="U1446" s="32"/>
      <c r="V1446" s="32"/>
      <c r="W1446" s="32"/>
      <c r="X1446" s="32"/>
      <c r="Y1446" s="32"/>
      <c r="Z1446" s="32"/>
      <c r="AA1446" s="32"/>
      <c r="AB1446" s="32"/>
      <c r="AC1446" s="32"/>
      <c r="AD1446" s="32"/>
      <c r="AE1446" s="32"/>
      <c r="AR1446" s="191" t="s">
        <v>181</v>
      </c>
      <c r="AT1446" s="191" t="s">
        <v>142</v>
      </c>
      <c r="AU1446" s="191" t="s">
        <v>81</v>
      </c>
      <c r="AY1446" s="18" t="s">
        <v>141</v>
      </c>
      <c r="BE1446" s="192">
        <f>IF(N1446="základní",J1446,0)</f>
        <v>0</v>
      </c>
      <c r="BF1446" s="192">
        <f>IF(N1446="snížená",J1446,0)</f>
        <v>0</v>
      </c>
      <c r="BG1446" s="192">
        <f>IF(N1446="zákl. přenesená",J1446,0)</f>
        <v>0</v>
      </c>
      <c r="BH1446" s="192">
        <f>IF(N1446="sníž. přenesená",J1446,0)</f>
        <v>0</v>
      </c>
      <c r="BI1446" s="192">
        <f>IF(N1446="nulová",J1446,0)</f>
        <v>0</v>
      </c>
      <c r="BJ1446" s="18" t="s">
        <v>79</v>
      </c>
      <c r="BK1446" s="192">
        <f>ROUND(I1446*H1446,2)</f>
        <v>0</v>
      </c>
      <c r="BL1446" s="18" t="s">
        <v>181</v>
      </c>
      <c r="BM1446" s="191" t="s">
        <v>2067</v>
      </c>
    </row>
    <row r="1447" spans="1:65" s="2" customFormat="1" ht="21.75" customHeight="1">
      <c r="A1447" s="32"/>
      <c r="B1447" s="33"/>
      <c r="C1447" s="181" t="s">
        <v>2068</v>
      </c>
      <c r="D1447" s="181" t="s">
        <v>142</v>
      </c>
      <c r="E1447" s="182" t="s">
        <v>2069</v>
      </c>
      <c r="F1447" s="183" t="s">
        <v>2070</v>
      </c>
      <c r="G1447" s="184" t="s">
        <v>249</v>
      </c>
      <c r="H1447" s="185">
        <v>2788.18</v>
      </c>
      <c r="I1447" s="257"/>
      <c r="J1447" s="186">
        <f>ROUND(I1447*H1447,2)</f>
        <v>0</v>
      </c>
      <c r="K1447" s="183" t="s">
        <v>239</v>
      </c>
      <c r="L1447" s="37"/>
      <c r="M1447" s="187" t="s">
        <v>1</v>
      </c>
      <c r="N1447" s="188" t="s">
        <v>36</v>
      </c>
      <c r="O1447" s="189">
        <v>0.17199999999999999</v>
      </c>
      <c r="P1447" s="189">
        <f>O1447*H1447</f>
        <v>479.56695999999994</v>
      </c>
      <c r="Q1447" s="189">
        <v>1.2E-4</v>
      </c>
      <c r="R1447" s="189">
        <f>Q1447*H1447</f>
        <v>0.33458159999999998</v>
      </c>
      <c r="S1447" s="189">
        <v>0</v>
      </c>
      <c r="T1447" s="190">
        <f>S1447*H1447</f>
        <v>0</v>
      </c>
      <c r="U1447" s="32"/>
      <c r="V1447" s="32"/>
      <c r="W1447" s="32"/>
      <c r="X1447" s="32"/>
      <c r="Y1447" s="32"/>
      <c r="Z1447" s="32"/>
      <c r="AA1447" s="32"/>
      <c r="AB1447" s="32"/>
      <c r="AC1447" s="32"/>
      <c r="AD1447" s="32"/>
      <c r="AE1447" s="32"/>
      <c r="AR1447" s="191" t="s">
        <v>181</v>
      </c>
      <c r="AT1447" s="191" t="s">
        <v>142</v>
      </c>
      <c r="AU1447" s="191" t="s">
        <v>81</v>
      </c>
      <c r="AY1447" s="18" t="s">
        <v>141</v>
      </c>
      <c r="BE1447" s="192">
        <f>IF(N1447="základní",J1447,0)</f>
        <v>0</v>
      </c>
      <c r="BF1447" s="192">
        <f>IF(N1447="snížená",J1447,0)</f>
        <v>0</v>
      </c>
      <c r="BG1447" s="192">
        <f>IF(N1447="zákl. přenesená",J1447,0)</f>
        <v>0</v>
      </c>
      <c r="BH1447" s="192">
        <f>IF(N1447="sníž. přenesená",J1447,0)</f>
        <v>0</v>
      </c>
      <c r="BI1447" s="192">
        <f>IF(N1447="nulová",J1447,0)</f>
        <v>0</v>
      </c>
      <c r="BJ1447" s="18" t="s">
        <v>79</v>
      </c>
      <c r="BK1447" s="192">
        <f>ROUND(I1447*H1447,2)</f>
        <v>0</v>
      </c>
      <c r="BL1447" s="18" t="s">
        <v>181</v>
      </c>
      <c r="BM1447" s="191" t="s">
        <v>2071</v>
      </c>
    </row>
    <row r="1448" spans="1:65" s="2" customFormat="1" ht="16.5" customHeight="1">
      <c r="A1448" s="32"/>
      <c r="B1448" s="33"/>
      <c r="C1448" s="181" t="s">
        <v>2072</v>
      </c>
      <c r="D1448" s="181" t="s">
        <v>142</v>
      </c>
      <c r="E1448" s="182" t="s">
        <v>2073</v>
      </c>
      <c r="F1448" s="183" t="s">
        <v>2074</v>
      </c>
      <c r="G1448" s="184" t="s">
        <v>249</v>
      </c>
      <c r="H1448" s="185">
        <v>109.4</v>
      </c>
      <c r="I1448" s="257"/>
      <c r="J1448" s="186">
        <f>ROUND(I1448*H1448,2)</f>
        <v>0</v>
      </c>
      <c r="K1448" s="183" t="s">
        <v>239</v>
      </c>
      <c r="L1448" s="37"/>
      <c r="M1448" s="187" t="s">
        <v>1</v>
      </c>
      <c r="N1448" s="188" t="s">
        <v>36</v>
      </c>
      <c r="O1448" s="189">
        <v>1.7999999999999999E-2</v>
      </c>
      <c r="P1448" s="189">
        <f>O1448*H1448</f>
        <v>1.9692000000000001</v>
      </c>
      <c r="Q1448" s="189">
        <v>0</v>
      </c>
      <c r="R1448" s="189">
        <f>Q1448*H1448</f>
        <v>0</v>
      </c>
      <c r="S1448" s="189">
        <v>0</v>
      </c>
      <c r="T1448" s="190">
        <f>S1448*H1448</f>
        <v>0</v>
      </c>
      <c r="U1448" s="32"/>
      <c r="V1448" s="32"/>
      <c r="W1448" s="32"/>
      <c r="X1448" s="32"/>
      <c r="Y1448" s="32"/>
      <c r="Z1448" s="32"/>
      <c r="AA1448" s="32"/>
      <c r="AB1448" s="32"/>
      <c r="AC1448" s="32"/>
      <c r="AD1448" s="32"/>
      <c r="AE1448" s="32"/>
      <c r="AR1448" s="191" t="s">
        <v>181</v>
      </c>
      <c r="AT1448" s="191" t="s">
        <v>142</v>
      </c>
      <c r="AU1448" s="191" t="s">
        <v>81</v>
      </c>
      <c r="AY1448" s="18" t="s">
        <v>141</v>
      </c>
      <c r="BE1448" s="192">
        <f>IF(N1448="základní",J1448,0)</f>
        <v>0</v>
      </c>
      <c r="BF1448" s="192">
        <f>IF(N1448="snížená",J1448,0)</f>
        <v>0</v>
      </c>
      <c r="BG1448" s="192">
        <f>IF(N1448="zákl. přenesená",J1448,0)</f>
        <v>0</v>
      </c>
      <c r="BH1448" s="192">
        <f>IF(N1448="sníž. přenesená",J1448,0)</f>
        <v>0</v>
      </c>
      <c r="BI1448" s="192">
        <f>IF(N1448="nulová",J1448,0)</f>
        <v>0</v>
      </c>
      <c r="BJ1448" s="18" t="s">
        <v>79</v>
      </c>
      <c r="BK1448" s="192">
        <f>ROUND(I1448*H1448,2)</f>
        <v>0</v>
      </c>
      <c r="BL1448" s="18" t="s">
        <v>181</v>
      </c>
      <c r="BM1448" s="191" t="s">
        <v>2075</v>
      </c>
    </row>
    <row r="1449" spans="1:65" s="2" customFormat="1" ht="16.5" customHeight="1">
      <c r="A1449" s="32"/>
      <c r="B1449" s="33"/>
      <c r="C1449" s="181" t="s">
        <v>2076</v>
      </c>
      <c r="D1449" s="181" t="s">
        <v>142</v>
      </c>
      <c r="E1449" s="182" t="s">
        <v>2077</v>
      </c>
      <c r="F1449" s="183" t="s">
        <v>2078</v>
      </c>
      <c r="G1449" s="184" t="s">
        <v>249</v>
      </c>
      <c r="H1449" s="185">
        <v>109.4</v>
      </c>
      <c r="I1449" s="257"/>
      <c r="J1449" s="186">
        <f>ROUND(I1449*H1449,2)</f>
        <v>0</v>
      </c>
      <c r="K1449" s="183" t="s">
        <v>239</v>
      </c>
      <c r="L1449" s="37"/>
      <c r="M1449" s="187" t="s">
        <v>1</v>
      </c>
      <c r="N1449" s="188" t="s">
        <v>36</v>
      </c>
      <c r="O1449" s="189">
        <v>0.108</v>
      </c>
      <c r="P1449" s="189">
        <f>O1449*H1449</f>
        <v>11.815200000000001</v>
      </c>
      <c r="Q1449" s="189">
        <v>4.0000000000000003E-5</v>
      </c>
      <c r="R1449" s="189">
        <f>Q1449*H1449</f>
        <v>4.3760000000000005E-3</v>
      </c>
      <c r="S1449" s="189">
        <v>0</v>
      </c>
      <c r="T1449" s="190">
        <f>S1449*H1449</f>
        <v>0</v>
      </c>
      <c r="U1449" s="32"/>
      <c r="V1449" s="32"/>
      <c r="W1449" s="32"/>
      <c r="X1449" s="32"/>
      <c r="Y1449" s="32"/>
      <c r="Z1449" s="32"/>
      <c r="AA1449" s="32"/>
      <c r="AB1449" s="32"/>
      <c r="AC1449" s="32"/>
      <c r="AD1449" s="32"/>
      <c r="AE1449" s="32"/>
      <c r="AR1449" s="191" t="s">
        <v>181</v>
      </c>
      <c r="AT1449" s="191" t="s">
        <v>142</v>
      </c>
      <c r="AU1449" s="191" t="s">
        <v>81</v>
      </c>
      <c r="AY1449" s="18" t="s">
        <v>141</v>
      </c>
      <c r="BE1449" s="192">
        <f>IF(N1449="základní",J1449,0)</f>
        <v>0</v>
      </c>
      <c r="BF1449" s="192">
        <f>IF(N1449="snížená",J1449,0)</f>
        <v>0</v>
      </c>
      <c r="BG1449" s="192">
        <f>IF(N1449="zákl. přenesená",J1449,0)</f>
        <v>0</v>
      </c>
      <c r="BH1449" s="192">
        <f>IF(N1449="sníž. přenesená",J1449,0)</f>
        <v>0</v>
      </c>
      <c r="BI1449" s="192">
        <f>IF(N1449="nulová",J1449,0)</f>
        <v>0</v>
      </c>
      <c r="BJ1449" s="18" t="s">
        <v>79</v>
      </c>
      <c r="BK1449" s="192">
        <f>ROUND(I1449*H1449,2)</f>
        <v>0</v>
      </c>
      <c r="BL1449" s="18" t="s">
        <v>181</v>
      </c>
      <c r="BM1449" s="191" t="s">
        <v>2079</v>
      </c>
    </row>
    <row r="1450" spans="1:65" s="13" customFormat="1">
      <c r="B1450" s="193"/>
      <c r="C1450" s="194"/>
      <c r="D1450" s="195" t="s">
        <v>147</v>
      </c>
      <c r="E1450" s="196" t="s">
        <v>1</v>
      </c>
      <c r="F1450" s="197" t="s">
        <v>2080</v>
      </c>
      <c r="G1450" s="194"/>
      <c r="H1450" s="196" t="s">
        <v>1</v>
      </c>
      <c r="I1450" s="194"/>
      <c r="J1450" s="194"/>
      <c r="K1450" s="194"/>
      <c r="L1450" s="198"/>
      <c r="M1450" s="199"/>
      <c r="N1450" s="200"/>
      <c r="O1450" s="200"/>
      <c r="P1450" s="200"/>
      <c r="Q1450" s="200"/>
      <c r="R1450" s="200"/>
      <c r="S1450" s="200"/>
      <c r="T1450" s="201"/>
      <c r="AT1450" s="202" t="s">
        <v>147</v>
      </c>
      <c r="AU1450" s="202" t="s">
        <v>81</v>
      </c>
      <c r="AV1450" s="13" t="s">
        <v>79</v>
      </c>
      <c r="AW1450" s="13" t="s">
        <v>26</v>
      </c>
      <c r="AX1450" s="13" t="s">
        <v>71</v>
      </c>
      <c r="AY1450" s="202" t="s">
        <v>141</v>
      </c>
    </row>
    <row r="1451" spans="1:65" s="14" customFormat="1">
      <c r="B1451" s="203"/>
      <c r="C1451" s="204"/>
      <c r="D1451" s="195" t="s">
        <v>147</v>
      </c>
      <c r="E1451" s="205" t="s">
        <v>1</v>
      </c>
      <c r="F1451" s="206" t="s">
        <v>2081</v>
      </c>
      <c r="G1451" s="204"/>
      <c r="H1451" s="207">
        <v>109.4</v>
      </c>
      <c r="I1451" s="204"/>
      <c r="J1451" s="204"/>
      <c r="K1451" s="204"/>
      <c r="L1451" s="208"/>
      <c r="M1451" s="209"/>
      <c r="N1451" s="210"/>
      <c r="O1451" s="210"/>
      <c r="P1451" s="210"/>
      <c r="Q1451" s="210"/>
      <c r="R1451" s="210"/>
      <c r="S1451" s="210"/>
      <c r="T1451" s="211"/>
      <c r="AT1451" s="212" t="s">
        <v>147</v>
      </c>
      <c r="AU1451" s="212" t="s">
        <v>81</v>
      </c>
      <c r="AV1451" s="14" t="s">
        <v>81</v>
      </c>
      <c r="AW1451" s="14" t="s">
        <v>26</v>
      </c>
      <c r="AX1451" s="14" t="s">
        <v>79</v>
      </c>
      <c r="AY1451" s="212" t="s">
        <v>141</v>
      </c>
    </row>
    <row r="1452" spans="1:65" s="2" customFormat="1" ht="16.5" customHeight="1">
      <c r="A1452" s="32"/>
      <c r="B1452" s="33"/>
      <c r="C1452" s="181" t="s">
        <v>2082</v>
      </c>
      <c r="D1452" s="181" t="s">
        <v>142</v>
      </c>
      <c r="E1452" s="182" t="s">
        <v>2083</v>
      </c>
      <c r="F1452" s="183" t="s">
        <v>2084</v>
      </c>
      <c r="G1452" s="184" t="s">
        <v>249</v>
      </c>
      <c r="H1452" s="185">
        <v>109.4</v>
      </c>
      <c r="I1452" s="257"/>
      <c r="J1452" s="186">
        <f>ROUND(I1452*H1452,2)</f>
        <v>0</v>
      </c>
      <c r="K1452" s="183" t="s">
        <v>239</v>
      </c>
      <c r="L1452" s="37"/>
      <c r="M1452" s="187" t="s">
        <v>1</v>
      </c>
      <c r="N1452" s="188" t="s">
        <v>36</v>
      </c>
      <c r="O1452" s="189">
        <v>0.108</v>
      </c>
      <c r="P1452" s="189">
        <f>O1452*H1452</f>
        <v>11.815200000000001</v>
      </c>
      <c r="Q1452" s="189">
        <v>2.9E-4</v>
      </c>
      <c r="R1452" s="189">
        <f>Q1452*H1452</f>
        <v>3.1726000000000004E-2</v>
      </c>
      <c r="S1452" s="189">
        <v>0</v>
      </c>
      <c r="T1452" s="190">
        <f>S1452*H1452</f>
        <v>0</v>
      </c>
      <c r="U1452" s="32"/>
      <c r="V1452" s="32"/>
      <c r="W1452" s="32"/>
      <c r="X1452" s="32"/>
      <c r="Y1452" s="32"/>
      <c r="Z1452" s="32"/>
      <c r="AA1452" s="32"/>
      <c r="AB1452" s="32"/>
      <c r="AC1452" s="32"/>
      <c r="AD1452" s="32"/>
      <c r="AE1452" s="32"/>
      <c r="AR1452" s="191" t="s">
        <v>181</v>
      </c>
      <c r="AT1452" s="191" t="s">
        <v>142</v>
      </c>
      <c r="AU1452" s="191" t="s">
        <v>81</v>
      </c>
      <c r="AY1452" s="18" t="s">
        <v>141</v>
      </c>
      <c r="BE1452" s="192">
        <f>IF(N1452="základní",J1452,0)</f>
        <v>0</v>
      </c>
      <c r="BF1452" s="192">
        <f>IF(N1452="snížená",J1452,0)</f>
        <v>0</v>
      </c>
      <c r="BG1452" s="192">
        <f>IF(N1452="zákl. přenesená",J1452,0)</f>
        <v>0</v>
      </c>
      <c r="BH1452" s="192">
        <f>IF(N1452="sníž. přenesená",J1452,0)</f>
        <v>0</v>
      </c>
      <c r="BI1452" s="192">
        <f>IF(N1452="nulová",J1452,0)</f>
        <v>0</v>
      </c>
      <c r="BJ1452" s="18" t="s">
        <v>79</v>
      </c>
      <c r="BK1452" s="192">
        <f>ROUND(I1452*H1452,2)</f>
        <v>0</v>
      </c>
      <c r="BL1452" s="18" t="s">
        <v>181</v>
      </c>
      <c r="BM1452" s="191" t="s">
        <v>2085</v>
      </c>
    </row>
    <row r="1453" spans="1:65" s="2" customFormat="1" ht="16.5" customHeight="1">
      <c r="A1453" s="32"/>
      <c r="B1453" s="33"/>
      <c r="C1453" s="181" t="s">
        <v>2086</v>
      </c>
      <c r="D1453" s="181" t="s">
        <v>142</v>
      </c>
      <c r="E1453" s="182" t="s">
        <v>2087</v>
      </c>
      <c r="F1453" s="183" t="s">
        <v>2088</v>
      </c>
      <c r="G1453" s="184" t="s">
        <v>249</v>
      </c>
      <c r="H1453" s="185">
        <v>109.4</v>
      </c>
      <c r="I1453" s="257"/>
      <c r="J1453" s="186">
        <f>ROUND(I1453*H1453,2)</f>
        <v>0</v>
      </c>
      <c r="K1453" s="183" t="s">
        <v>239</v>
      </c>
      <c r="L1453" s="37"/>
      <c r="M1453" s="187" t="s">
        <v>1</v>
      </c>
      <c r="N1453" s="188" t="s">
        <v>36</v>
      </c>
      <c r="O1453" s="189">
        <v>0.108</v>
      </c>
      <c r="P1453" s="189">
        <f>O1453*H1453</f>
        <v>11.815200000000001</v>
      </c>
      <c r="Q1453" s="189">
        <v>2.4000000000000001E-4</v>
      </c>
      <c r="R1453" s="189">
        <f>Q1453*H1453</f>
        <v>2.6256000000000002E-2</v>
      </c>
      <c r="S1453" s="189">
        <v>0</v>
      </c>
      <c r="T1453" s="190">
        <f>S1453*H1453</f>
        <v>0</v>
      </c>
      <c r="U1453" s="32"/>
      <c r="V1453" s="32"/>
      <c r="W1453" s="32"/>
      <c r="X1453" s="32"/>
      <c r="Y1453" s="32"/>
      <c r="Z1453" s="32"/>
      <c r="AA1453" s="32"/>
      <c r="AB1453" s="32"/>
      <c r="AC1453" s="32"/>
      <c r="AD1453" s="32"/>
      <c r="AE1453" s="32"/>
      <c r="AR1453" s="191" t="s">
        <v>181</v>
      </c>
      <c r="AT1453" s="191" t="s">
        <v>142</v>
      </c>
      <c r="AU1453" s="191" t="s">
        <v>81</v>
      </c>
      <c r="AY1453" s="18" t="s">
        <v>141</v>
      </c>
      <c r="BE1453" s="192">
        <f>IF(N1453="základní",J1453,0)</f>
        <v>0</v>
      </c>
      <c r="BF1453" s="192">
        <f>IF(N1453="snížená",J1453,0)</f>
        <v>0</v>
      </c>
      <c r="BG1453" s="192">
        <f>IF(N1453="zákl. přenesená",J1453,0)</f>
        <v>0</v>
      </c>
      <c r="BH1453" s="192">
        <f>IF(N1453="sníž. přenesená",J1453,0)</f>
        <v>0</v>
      </c>
      <c r="BI1453" s="192">
        <f>IF(N1453="nulová",J1453,0)</f>
        <v>0</v>
      </c>
      <c r="BJ1453" s="18" t="s">
        <v>79</v>
      </c>
      <c r="BK1453" s="192">
        <f>ROUND(I1453*H1453,2)</f>
        <v>0</v>
      </c>
      <c r="BL1453" s="18" t="s">
        <v>181</v>
      </c>
      <c r="BM1453" s="191" t="s">
        <v>2089</v>
      </c>
    </row>
    <row r="1454" spans="1:65" s="13" customFormat="1">
      <c r="B1454" s="193"/>
      <c r="C1454" s="194"/>
      <c r="D1454" s="195" t="s">
        <v>147</v>
      </c>
      <c r="E1454" s="196" t="s">
        <v>1</v>
      </c>
      <c r="F1454" s="197" t="s">
        <v>2090</v>
      </c>
      <c r="G1454" s="194"/>
      <c r="H1454" s="196" t="s">
        <v>1</v>
      </c>
      <c r="I1454" s="194"/>
      <c r="J1454" s="194"/>
      <c r="K1454" s="194"/>
      <c r="L1454" s="198"/>
      <c r="M1454" s="199"/>
      <c r="N1454" s="200"/>
      <c r="O1454" s="200"/>
      <c r="P1454" s="200"/>
      <c r="Q1454" s="200"/>
      <c r="R1454" s="200"/>
      <c r="S1454" s="200"/>
      <c r="T1454" s="201"/>
      <c r="AT1454" s="202" t="s">
        <v>147</v>
      </c>
      <c r="AU1454" s="202" t="s">
        <v>81</v>
      </c>
      <c r="AV1454" s="13" t="s">
        <v>79</v>
      </c>
      <c r="AW1454" s="13" t="s">
        <v>26</v>
      </c>
      <c r="AX1454" s="13" t="s">
        <v>71</v>
      </c>
      <c r="AY1454" s="202" t="s">
        <v>141</v>
      </c>
    </row>
    <row r="1455" spans="1:65" s="13" customFormat="1" ht="33.75">
      <c r="B1455" s="193"/>
      <c r="C1455" s="194"/>
      <c r="D1455" s="195" t="s">
        <v>147</v>
      </c>
      <c r="E1455" s="196" t="s">
        <v>1</v>
      </c>
      <c r="F1455" s="197" t="s">
        <v>613</v>
      </c>
      <c r="G1455" s="194"/>
      <c r="H1455" s="196" t="s">
        <v>1</v>
      </c>
      <c r="I1455" s="194"/>
      <c r="J1455" s="194"/>
      <c r="K1455" s="194"/>
      <c r="L1455" s="198"/>
      <c r="M1455" s="199"/>
      <c r="N1455" s="200"/>
      <c r="O1455" s="200"/>
      <c r="P1455" s="200"/>
      <c r="Q1455" s="200"/>
      <c r="R1455" s="200"/>
      <c r="S1455" s="200"/>
      <c r="T1455" s="201"/>
      <c r="AT1455" s="202" t="s">
        <v>147</v>
      </c>
      <c r="AU1455" s="202" t="s">
        <v>81</v>
      </c>
      <c r="AV1455" s="13" t="s">
        <v>79</v>
      </c>
      <c r="AW1455" s="13" t="s">
        <v>26</v>
      </c>
      <c r="AX1455" s="13" t="s">
        <v>71</v>
      </c>
      <c r="AY1455" s="202" t="s">
        <v>141</v>
      </c>
    </row>
    <row r="1456" spans="1:65" s="13" customFormat="1" ht="33.75">
      <c r="B1456" s="193"/>
      <c r="C1456" s="194"/>
      <c r="D1456" s="195" t="s">
        <v>147</v>
      </c>
      <c r="E1456" s="196" t="s">
        <v>1</v>
      </c>
      <c r="F1456" s="197" t="s">
        <v>614</v>
      </c>
      <c r="G1456" s="194"/>
      <c r="H1456" s="196" t="s">
        <v>1</v>
      </c>
      <c r="I1456" s="194"/>
      <c r="J1456" s="194"/>
      <c r="K1456" s="194"/>
      <c r="L1456" s="198"/>
      <c r="M1456" s="199"/>
      <c r="N1456" s="200"/>
      <c r="O1456" s="200"/>
      <c r="P1456" s="200"/>
      <c r="Q1456" s="200"/>
      <c r="R1456" s="200"/>
      <c r="S1456" s="200"/>
      <c r="T1456" s="201"/>
      <c r="AT1456" s="202" t="s">
        <v>147</v>
      </c>
      <c r="AU1456" s="202" t="s">
        <v>81</v>
      </c>
      <c r="AV1456" s="13" t="s">
        <v>79</v>
      </c>
      <c r="AW1456" s="13" t="s">
        <v>26</v>
      </c>
      <c r="AX1456" s="13" t="s">
        <v>71</v>
      </c>
      <c r="AY1456" s="202" t="s">
        <v>141</v>
      </c>
    </row>
    <row r="1457" spans="1:65" s="13" customFormat="1" ht="22.5">
      <c r="B1457" s="193"/>
      <c r="C1457" s="194"/>
      <c r="D1457" s="195" t="s">
        <v>147</v>
      </c>
      <c r="E1457" s="196" t="s">
        <v>1</v>
      </c>
      <c r="F1457" s="197" t="s">
        <v>615</v>
      </c>
      <c r="G1457" s="194"/>
      <c r="H1457" s="196" t="s">
        <v>1</v>
      </c>
      <c r="I1457" s="194"/>
      <c r="J1457" s="194"/>
      <c r="K1457" s="194"/>
      <c r="L1457" s="198"/>
      <c r="M1457" s="199"/>
      <c r="N1457" s="200"/>
      <c r="O1457" s="200"/>
      <c r="P1457" s="200"/>
      <c r="Q1457" s="200"/>
      <c r="R1457" s="200"/>
      <c r="S1457" s="200"/>
      <c r="T1457" s="201"/>
      <c r="AT1457" s="202" t="s">
        <v>147</v>
      </c>
      <c r="AU1457" s="202" t="s">
        <v>81</v>
      </c>
      <c r="AV1457" s="13" t="s">
        <v>79</v>
      </c>
      <c r="AW1457" s="13" t="s">
        <v>26</v>
      </c>
      <c r="AX1457" s="13" t="s">
        <v>71</v>
      </c>
      <c r="AY1457" s="202" t="s">
        <v>141</v>
      </c>
    </row>
    <row r="1458" spans="1:65" s="14" customFormat="1">
      <c r="B1458" s="203"/>
      <c r="C1458" s="204"/>
      <c r="D1458" s="195" t="s">
        <v>147</v>
      </c>
      <c r="E1458" s="205" t="s">
        <v>1</v>
      </c>
      <c r="F1458" s="206" t="s">
        <v>2091</v>
      </c>
      <c r="G1458" s="204"/>
      <c r="H1458" s="207">
        <v>109.4</v>
      </c>
      <c r="I1458" s="204"/>
      <c r="J1458" s="204"/>
      <c r="K1458" s="204"/>
      <c r="L1458" s="208"/>
      <c r="M1458" s="209"/>
      <c r="N1458" s="210"/>
      <c r="O1458" s="210"/>
      <c r="P1458" s="210"/>
      <c r="Q1458" s="210"/>
      <c r="R1458" s="210"/>
      <c r="S1458" s="210"/>
      <c r="T1458" s="211"/>
      <c r="AT1458" s="212" t="s">
        <v>147</v>
      </c>
      <c r="AU1458" s="212" t="s">
        <v>81</v>
      </c>
      <c r="AV1458" s="14" t="s">
        <v>81</v>
      </c>
      <c r="AW1458" s="14" t="s">
        <v>26</v>
      </c>
      <c r="AX1458" s="14" t="s">
        <v>79</v>
      </c>
      <c r="AY1458" s="212" t="s">
        <v>141</v>
      </c>
    </row>
    <row r="1459" spans="1:65" s="12" customFormat="1" ht="22.9" customHeight="1">
      <c r="B1459" s="168"/>
      <c r="C1459" s="169"/>
      <c r="D1459" s="170" t="s">
        <v>70</v>
      </c>
      <c r="E1459" s="213" t="s">
        <v>2092</v>
      </c>
      <c r="F1459" s="213" t="s">
        <v>2093</v>
      </c>
      <c r="G1459" s="169"/>
      <c r="H1459" s="169"/>
      <c r="I1459" s="169"/>
      <c r="J1459" s="214">
        <f>BK1459</f>
        <v>0</v>
      </c>
      <c r="K1459" s="169"/>
      <c r="L1459" s="173"/>
      <c r="M1459" s="174"/>
      <c r="N1459" s="175"/>
      <c r="O1459" s="175"/>
      <c r="P1459" s="176">
        <f>SUM(P1460:P1469)</f>
        <v>255.94425999999999</v>
      </c>
      <c r="Q1459" s="175"/>
      <c r="R1459" s="176">
        <f>SUM(R1460:R1469)</f>
        <v>1.8642721</v>
      </c>
      <c r="S1459" s="175"/>
      <c r="T1459" s="177">
        <f>SUM(T1460:T1469)</f>
        <v>0.303707</v>
      </c>
      <c r="AR1459" s="178" t="s">
        <v>81</v>
      </c>
      <c r="AT1459" s="179" t="s">
        <v>70</v>
      </c>
      <c r="AU1459" s="179" t="s">
        <v>79</v>
      </c>
      <c r="AY1459" s="178" t="s">
        <v>141</v>
      </c>
      <c r="BK1459" s="180">
        <f>SUM(BK1460:BK1469)</f>
        <v>0</v>
      </c>
    </row>
    <row r="1460" spans="1:65" s="2" customFormat="1" ht="16.5" customHeight="1">
      <c r="A1460" s="32"/>
      <c r="B1460" s="33"/>
      <c r="C1460" s="181" t="s">
        <v>2094</v>
      </c>
      <c r="D1460" s="181" t="s">
        <v>142</v>
      </c>
      <c r="E1460" s="182" t="s">
        <v>2095</v>
      </c>
      <c r="F1460" s="183" t="s">
        <v>2096</v>
      </c>
      <c r="G1460" s="184" t="s">
        <v>249</v>
      </c>
      <c r="H1460" s="185">
        <v>979.7</v>
      </c>
      <c r="I1460" s="257"/>
      <c r="J1460" s="186">
        <f>ROUND(I1460*H1460,2)</f>
        <v>0</v>
      </c>
      <c r="K1460" s="183" t="s">
        <v>239</v>
      </c>
      <c r="L1460" s="37"/>
      <c r="M1460" s="187" t="s">
        <v>1</v>
      </c>
      <c r="N1460" s="188" t="s">
        <v>36</v>
      </c>
      <c r="O1460" s="189">
        <v>7.3999999999999996E-2</v>
      </c>
      <c r="P1460" s="189">
        <f>O1460*H1460</f>
        <v>72.497799999999998</v>
      </c>
      <c r="Q1460" s="189">
        <v>1E-3</v>
      </c>
      <c r="R1460" s="189">
        <f>Q1460*H1460</f>
        <v>0.97970000000000002</v>
      </c>
      <c r="S1460" s="189">
        <v>3.1E-4</v>
      </c>
      <c r="T1460" s="190">
        <f>S1460*H1460</f>
        <v>0.303707</v>
      </c>
      <c r="U1460" s="32"/>
      <c r="V1460" s="32"/>
      <c r="W1460" s="32"/>
      <c r="X1460" s="32"/>
      <c r="Y1460" s="32"/>
      <c r="Z1460" s="32"/>
      <c r="AA1460" s="32"/>
      <c r="AB1460" s="32"/>
      <c r="AC1460" s="32"/>
      <c r="AD1460" s="32"/>
      <c r="AE1460" s="32"/>
      <c r="AR1460" s="191" t="s">
        <v>181</v>
      </c>
      <c r="AT1460" s="191" t="s">
        <v>142</v>
      </c>
      <c r="AU1460" s="191" t="s">
        <v>81</v>
      </c>
      <c r="AY1460" s="18" t="s">
        <v>141</v>
      </c>
      <c r="BE1460" s="192">
        <f>IF(N1460="základní",J1460,0)</f>
        <v>0</v>
      </c>
      <c r="BF1460" s="192">
        <f>IF(N1460="snížená",J1460,0)</f>
        <v>0</v>
      </c>
      <c r="BG1460" s="192">
        <f>IF(N1460="zákl. přenesená",J1460,0)</f>
        <v>0</v>
      </c>
      <c r="BH1460" s="192">
        <f>IF(N1460="sníž. přenesená",J1460,0)</f>
        <v>0</v>
      </c>
      <c r="BI1460" s="192">
        <f>IF(N1460="nulová",J1460,0)</f>
        <v>0</v>
      </c>
      <c r="BJ1460" s="18" t="s">
        <v>79</v>
      </c>
      <c r="BK1460" s="192">
        <f>ROUND(I1460*H1460,2)</f>
        <v>0</v>
      </c>
      <c r="BL1460" s="18" t="s">
        <v>181</v>
      </c>
      <c r="BM1460" s="191" t="s">
        <v>2097</v>
      </c>
    </row>
    <row r="1461" spans="1:65" s="14" customFormat="1">
      <c r="B1461" s="203"/>
      <c r="C1461" s="204"/>
      <c r="D1461" s="195" t="s">
        <v>147</v>
      </c>
      <c r="E1461" s="205" t="s">
        <v>1</v>
      </c>
      <c r="F1461" s="206" t="s">
        <v>2098</v>
      </c>
      <c r="G1461" s="204"/>
      <c r="H1461" s="207">
        <v>541.70000000000005</v>
      </c>
      <c r="I1461" s="204"/>
      <c r="J1461" s="204"/>
      <c r="K1461" s="204"/>
      <c r="L1461" s="208"/>
      <c r="M1461" s="209"/>
      <c r="N1461" s="210"/>
      <c r="O1461" s="210"/>
      <c r="P1461" s="210"/>
      <c r="Q1461" s="210"/>
      <c r="R1461" s="210"/>
      <c r="S1461" s="210"/>
      <c r="T1461" s="211"/>
      <c r="AT1461" s="212" t="s">
        <v>147</v>
      </c>
      <c r="AU1461" s="212" t="s">
        <v>81</v>
      </c>
      <c r="AV1461" s="14" t="s">
        <v>81</v>
      </c>
      <c r="AW1461" s="14" t="s">
        <v>26</v>
      </c>
      <c r="AX1461" s="14" t="s">
        <v>71</v>
      </c>
      <c r="AY1461" s="212" t="s">
        <v>141</v>
      </c>
    </row>
    <row r="1462" spans="1:65" s="14" customFormat="1">
      <c r="B1462" s="203"/>
      <c r="C1462" s="204"/>
      <c r="D1462" s="195" t="s">
        <v>147</v>
      </c>
      <c r="E1462" s="205" t="s">
        <v>1</v>
      </c>
      <c r="F1462" s="206" t="s">
        <v>2099</v>
      </c>
      <c r="G1462" s="204"/>
      <c r="H1462" s="207">
        <v>438</v>
      </c>
      <c r="I1462" s="204"/>
      <c r="J1462" s="204"/>
      <c r="K1462" s="204"/>
      <c r="L1462" s="208"/>
      <c r="M1462" s="209"/>
      <c r="N1462" s="210"/>
      <c r="O1462" s="210"/>
      <c r="P1462" s="210"/>
      <c r="Q1462" s="210"/>
      <c r="R1462" s="210"/>
      <c r="S1462" s="210"/>
      <c r="T1462" s="211"/>
      <c r="AT1462" s="212" t="s">
        <v>147</v>
      </c>
      <c r="AU1462" s="212" t="s">
        <v>81</v>
      </c>
      <c r="AV1462" s="14" t="s">
        <v>81</v>
      </c>
      <c r="AW1462" s="14" t="s">
        <v>26</v>
      </c>
      <c r="AX1462" s="14" t="s">
        <v>71</v>
      </c>
      <c r="AY1462" s="212" t="s">
        <v>141</v>
      </c>
    </row>
    <row r="1463" spans="1:65" s="15" customFormat="1">
      <c r="B1463" s="219"/>
      <c r="C1463" s="220"/>
      <c r="D1463" s="195" t="s">
        <v>147</v>
      </c>
      <c r="E1463" s="221" t="s">
        <v>1</v>
      </c>
      <c r="F1463" s="222" t="s">
        <v>254</v>
      </c>
      <c r="G1463" s="220"/>
      <c r="H1463" s="223">
        <v>979.7</v>
      </c>
      <c r="I1463" s="220"/>
      <c r="J1463" s="220"/>
      <c r="K1463" s="220"/>
      <c r="L1463" s="224"/>
      <c r="M1463" s="225"/>
      <c r="N1463" s="226"/>
      <c r="O1463" s="226"/>
      <c r="P1463" s="226"/>
      <c r="Q1463" s="226"/>
      <c r="R1463" s="226"/>
      <c r="S1463" s="226"/>
      <c r="T1463" s="227"/>
      <c r="AT1463" s="228" t="s">
        <v>147</v>
      </c>
      <c r="AU1463" s="228" t="s">
        <v>81</v>
      </c>
      <c r="AV1463" s="15" t="s">
        <v>146</v>
      </c>
      <c r="AW1463" s="15" t="s">
        <v>26</v>
      </c>
      <c r="AX1463" s="15" t="s">
        <v>79</v>
      </c>
      <c r="AY1463" s="228" t="s">
        <v>141</v>
      </c>
    </row>
    <row r="1464" spans="1:65" s="2" customFormat="1" ht="21.75" customHeight="1">
      <c r="A1464" s="32"/>
      <c r="B1464" s="33"/>
      <c r="C1464" s="181" t="s">
        <v>2100</v>
      </c>
      <c r="D1464" s="181" t="s">
        <v>142</v>
      </c>
      <c r="E1464" s="182" t="s">
        <v>2101</v>
      </c>
      <c r="F1464" s="183" t="s">
        <v>2102</v>
      </c>
      <c r="G1464" s="184" t="s">
        <v>249</v>
      </c>
      <c r="H1464" s="185">
        <v>1056.7</v>
      </c>
      <c r="I1464" s="257"/>
      <c r="J1464" s="186">
        <f>ROUND(I1464*H1464,2)</f>
        <v>0</v>
      </c>
      <c r="K1464" s="183" t="s">
        <v>239</v>
      </c>
      <c r="L1464" s="37"/>
      <c r="M1464" s="187" t="s">
        <v>1</v>
      </c>
      <c r="N1464" s="188" t="s">
        <v>36</v>
      </c>
      <c r="O1464" s="189">
        <v>3.3000000000000002E-2</v>
      </c>
      <c r="P1464" s="189">
        <f>O1464*H1464</f>
        <v>34.871100000000006</v>
      </c>
      <c r="Q1464" s="189">
        <v>2.0000000000000001E-4</v>
      </c>
      <c r="R1464" s="189">
        <f>Q1464*H1464</f>
        <v>0.21134000000000003</v>
      </c>
      <c r="S1464" s="189">
        <v>0</v>
      </c>
      <c r="T1464" s="190">
        <f>S1464*H1464</f>
        <v>0</v>
      </c>
      <c r="U1464" s="32"/>
      <c r="V1464" s="32"/>
      <c r="W1464" s="32"/>
      <c r="X1464" s="32"/>
      <c r="Y1464" s="32"/>
      <c r="Z1464" s="32"/>
      <c r="AA1464" s="32"/>
      <c r="AB1464" s="32"/>
      <c r="AC1464" s="32"/>
      <c r="AD1464" s="32"/>
      <c r="AE1464" s="32"/>
      <c r="AR1464" s="191" t="s">
        <v>181</v>
      </c>
      <c r="AT1464" s="191" t="s">
        <v>142</v>
      </c>
      <c r="AU1464" s="191" t="s">
        <v>81</v>
      </c>
      <c r="AY1464" s="18" t="s">
        <v>141</v>
      </c>
      <c r="BE1464" s="192">
        <f>IF(N1464="základní",J1464,0)</f>
        <v>0</v>
      </c>
      <c r="BF1464" s="192">
        <f>IF(N1464="snížená",J1464,0)</f>
        <v>0</v>
      </c>
      <c r="BG1464" s="192">
        <f>IF(N1464="zákl. přenesená",J1464,0)</f>
        <v>0</v>
      </c>
      <c r="BH1464" s="192">
        <f>IF(N1464="sníž. přenesená",J1464,0)</f>
        <v>0</v>
      </c>
      <c r="BI1464" s="192">
        <f>IF(N1464="nulová",J1464,0)</f>
        <v>0</v>
      </c>
      <c r="BJ1464" s="18" t="s">
        <v>79</v>
      </c>
      <c r="BK1464" s="192">
        <f>ROUND(I1464*H1464,2)</f>
        <v>0</v>
      </c>
      <c r="BL1464" s="18" t="s">
        <v>181</v>
      </c>
      <c r="BM1464" s="191" t="s">
        <v>2103</v>
      </c>
    </row>
    <row r="1465" spans="1:65" s="14" customFormat="1">
      <c r="B1465" s="203"/>
      <c r="C1465" s="204"/>
      <c r="D1465" s="195" t="s">
        <v>147</v>
      </c>
      <c r="E1465" s="205" t="s">
        <v>1</v>
      </c>
      <c r="F1465" s="206" t="s">
        <v>2104</v>
      </c>
      <c r="G1465" s="204"/>
      <c r="H1465" s="207">
        <v>1056.7</v>
      </c>
      <c r="I1465" s="204"/>
      <c r="J1465" s="204"/>
      <c r="K1465" s="204"/>
      <c r="L1465" s="208"/>
      <c r="M1465" s="209"/>
      <c r="N1465" s="210"/>
      <c r="O1465" s="210"/>
      <c r="P1465" s="210"/>
      <c r="Q1465" s="210"/>
      <c r="R1465" s="210"/>
      <c r="S1465" s="210"/>
      <c r="T1465" s="211"/>
      <c r="AT1465" s="212" t="s">
        <v>147</v>
      </c>
      <c r="AU1465" s="212" t="s">
        <v>81</v>
      </c>
      <c r="AV1465" s="14" t="s">
        <v>81</v>
      </c>
      <c r="AW1465" s="14" t="s">
        <v>26</v>
      </c>
      <c r="AX1465" s="14" t="s">
        <v>79</v>
      </c>
      <c r="AY1465" s="212" t="s">
        <v>141</v>
      </c>
    </row>
    <row r="1466" spans="1:65" s="2" customFormat="1" ht="21.75" customHeight="1">
      <c r="A1466" s="32"/>
      <c r="B1466" s="33"/>
      <c r="C1466" s="181" t="s">
        <v>2105</v>
      </c>
      <c r="D1466" s="181" t="s">
        <v>142</v>
      </c>
      <c r="E1466" s="182" t="s">
        <v>2106</v>
      </c>
      <c r="F1466" s="183" t="s">
        <v>2107</v>
      </c>
      <c r="G1466" s="184" t="s">
        <v>249</v>
      </c>
      <c r="H1466" s="185">
        <v>2321.4899999999998</v>
      </c>
      <c r="I1466" s="257"/>
      <c r="J1466" s="186">
        <f>ROUND(I1466*H1466,2)</f>
        <v>0</v>
      </c>
      <c r="K1466" s="183" t="s">
        <v>239</v>
      </c>
      <c r="L1466" s="37"/>
      <c r="M1466" s="187" t="s">
        <v>1</v>
      </c>
      <c r="N1466" s="188" t="s">
        <v>36</v>
      </c>
      <c r="O1466" s="189">
        <v>6.4000000000000001E-2</v>
      </c>
      <c r="P1466" s="189">
        <f>O1466*H1466</f>
        <v>148.57535999999999</v>
      </c>
      <c r="Q1466" s="189">
        <v>2.9E-4</v>
      </c>
      <c r="R1466" s="189">
        <f>Q1466*H1466</f>
        <v>0.67323209999999989</v>
      </c>
      <c r="S1466" s="189">
        <v>0</v>
      </c>
      <c r="T1466" s="190">
        <f>S1466*H1466</f>
        <v>0</v>
      </c>
      <c r="U1466" s="32"/>
      <c r="V1466" s="32"/>
      <c r="W1466" s="32"/>
      <c r="X1466" s="32"/>
      <c r="Y1466" s="32"/>
      <c r="Z1466" s="32"/>
      <c r="AA1466" s="32"/>
      <c r="AB1466" s="32"/>
      <c r="AC1466" s="32"/>
      <c r="AD1466" s="32"/>
      <c r="AE1466" s="32"/>
      <c r="AR1466" s="191" t="s">
        <v>181</v>
      </c>
      <c r="AT1466" s="191" t="s">
        <v>142</v>
      </c>
      <c r="AU1466" s="191" t="s">
        <v>81</v>
      </c>
      <c r="AY1466" s="18" t="s">
        <v>141</v>
      </c>
      <c r="BE1466" s="192">
        <f>IF(N1466="základní",J1466,0)</f>
        <v>0</v>
      </c>
      <c r="BF1466" s="192">
        <f>IF(N1466="snížená",J1466,0)</f>
        <v>0</v>
      </c>
      <c r="BG1466" s="192">
        <f>IF(N1466="zákl. přenesená",J1466,0)</f>
        <v>0</v>
      </c>
      <c r="BH1466" s="192">
        <f>IF(N1466="sníž. přenesená",J1466,0)</f>
        <v>0</v>
      </c>
      <c r="BI1466" s="192">
        <f>IF(N1466="nulová",J1466,0)</f>
        <v>0</v>
      </c>
      <c r="BJ1466" s="18" t="s">
        <v>79</v>
      </c>
      <c r="BK1466" s="192">
        <f>ROUND(I1466*H1466,2)</f>
        <v>0</v>
      </c>
      <c r="BL1466" s="18" t="s">
        <v>181</v>
      </c>
      <c r="BM1466" s="191" t="s">
        <v>2108</v>
      </c>
    </row>
    <row r="1467" spans="1:65" s="14" customFormat="1">
      <c r="B1467" s="203"/>
      <c r="C1467" s="204"/>
      <c r="D1467" s="195" t="s">
        <v>147</v>
      </c>
      <c r="E1467" s="205" t="s">
        <v>1</v>
      </c>
      <c r="F1467" s="206" t="s">
        <v>2109</v>
      </c>
      <c r="G1467" s="204"/>
      <c r="H1467" s="207">
        <v>1264.79</v>
      </c>
      <c r="I1467" s="204"/>
      <c r="J1467" s="204"/>
      <c r="K1467" s="204"/>
      <c r="L1467" s="208"/>
      <c r="M1467" s="209"/>
      <c r="N1467" s="210"/>
      <c r="O1467" s="210"/>
      <c r="P1467" s="210"/>
      <c r="Q1467" s="210"/>
      <c r="R1467" s="210"/>
      <c r="S1467" s="210"/>
      <c r="T1467" s="211"/>
      <c r="AT1467" s="212" t="s">
        <v>147</v>
      </c>
      <c r="AU1467" s="212" t="s">
        <v>81</v>
      </c>
      <c r="AV1467" s="14" t="s">
        <v>81</v>
      </c>
      <c r="AW1467" s="14" t="s">
        <v>26</v>
      </c>
      <c r="AX1467" s="14" t="s">
        <v>71</v>
      </c>
      <c r="AY1467" s="212" t="s">
        <v>141</v>
      </c>
    </row>
    <row r="1468" spans="1:65" s="14" customFormat="1">
      <c r="B1468" s="203"/>
      <c r="C1468" s="204"/>
      <c r="D1468" s="195" t="s">
        <v>147</v>
      </c>
      <c r="E1468" s="205" t="s">
        <v>1</v>
      </c>
      <c r="F1468" s="206" t="s">
        <v>2104</v>
      </c>
      <c r="G1468" s="204"/>
      <c r="H1468" s="207">
        <v>1056.7</v>
      </c>
      <c r="I1468" s="204"/>
      <c r="J1468" s="204"/>
      <c r="K1468" s="204"/>
      <c r="L1468" s="208"/>
      <c r="M1468" s="209"/>
      <c r="N1468" s="210"/>
      <c r="O1468" s="210"/>
      <c r="P1468" s="210"/>
      <c r="Q1468" s="210"/>
      <c r="R1468" s="210"/>
      <c r="S1468" s="210"/>
      <c r="T1468" s="211"/>
      <c r="AT1468" s="212" t="s">
        <v>147</v>
      </c>
      <c r="AU1468" s="212" t="s">
        <v>81</v>
      </c>
      <c r="AV1468" s="14" t="s">
        <v>81</v>
      </c>
      <c r="AW1468" s="14" t="s">
        <v>26</v>
      </c>
      <c r="AX1468" s="14" t="s">
        <v>71</v>
      </c>
      <c r="AY1468" s="212" t="s">
        <v>141</v>
      </c>
    </row>
    <row r="1469" spans="1:65" s="15" customFormat="1">
      <c r="B1469" s="219"/>
      <c r="C1469" s="220"/>
      <c r="D1469" s="195" t="s">
        <v>147</v>
      </c>
      <c r="E1469" s="221" t="s">
        <v>1</v>
      </c>
      <c r="F1469" s="222" t="s">
        <v>254</v>
      </c>
      <c r="G1469" s="220"/>
      <c r="H1469" s="223">
        <v>2321.4899999999998</v>
      </c>
      <c r="I1469" s="220"/>
      <c r="J1469" s="220"/>
      <c r="K1469" s="220"/>
      <c r="L1469" s="224"/>
      <c r="M1469" s="251"/>
      <c r="N1469" s="252"/>
      <c r="O1469" s="252"/>
      <c r="P1469" s="252"/>
      <c r="Q1469" s="252"/>
      <c r="R1469" s="252"/>
      <c r="S1469" s="252"/>
      <c r="T1469" s="253"/>
      <c r="AT1469" s="228" t="s">
        <v>147</v>
      </c>
      <c r="AU1469" s="228" t="s">
        <v>81</v>
      </c>
      <c r="AV1469" s="15" t="s">
        <v>146</v>
      </c>
      <c r="AW1469" s="15" t="s">
        <v>26</v>
      </c>
      <c r="AX1469" s="15" t="s">
        <v>79</v>
      </c>
      <c r="AY1469" s="228" t="s">
        <v>141</v>
      </c>
    </row>
    <row r="1470" spans="1:65" s="2" customFormat="1" ht="6.95" customHeight="1">
      <c r="A1470" s="32"/>
      <c r="B1470" s="52"/>
      <c r="C1470" s="53"/>
      <c r="D1470" s="53"/>
      <c r="E1470" s="53"/>
      <c r="F1470" s="53"/>
      <c r="G1470" s="53"/>
      <c r="H1470" s="53"/>
      <c r="I1470" s="53"/>
      <c r="J1470" s="53"/>
      <c r="K1470" s="53"/>
      <c r="L1470" s="37"/>
      <c r="M1470" s="32"/>
      <c r="O1470" s="32"/>
      <c r="P1470" s="32"/>
      <c r="Q1470" s="32"/>
      <c r="R1470" s="32"/>
      <c r="S1470" s="32"/>
      <c r="T1470" s="32"/>
      <c r="U1470" s="32"/>
      <c r="V1470" s="32"/>
      <c r="W1470" s="32"/>
      <c r="X1470" s="32"/>
      <c r="Y1470" s="32"/>
      <c r="Z1470" s="32"/>
      <c r="AA1470" s="32"/>
      <c r="AB1470" s="32"/>
      <c r="AC1470" s="32"/>
      <c r="AD1470" s="32"/>
      <c r="AE1470" s="32"/>
    </row>
  </sheetData>
  <autoFilter ref="C138:K1469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BM149"/>
  <sheetViews>
    <sheetView showGridLines="0" topLeftCell="A118" zoomScale="85" zoomScaleNormal="85" workbookViewId="0">
      <selection activeCell="W144" sqref="W14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72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90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2110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ROUND((SUM(BE120:BE148)),  2)</f>
        <v>0</v>
      </c>
      <c r="G33" s="32"/>
      <c r="H33" s="32"/>
      <c r="I33" s="122">
        <v>0.21</v>
      </c>
      <c r="J33" s="121">
        <f>ROUND(((SUM(BE120:BE148))*I33),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ROUND((SUM(BF120:BF148)),  2)</f>
        <v>0</v>
      </c>
      <c r="G34" s="32"/>
      <c r="H34" s="32"/>
      <c r="I34" s="122">
        <v>0.15</v>
      </c>
      <c r="J34" s="121">
        <f>ROUND(((SUM(BF120:BF148))*I34),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ROUND((SUM(BG120:BG148)),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ROUND((SUM(BH120:BH148)),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ROUND((SUM(BI120:BI148)),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02 - Vnitřní kanalizace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2111</v>
      </c>
      <c r="E97" s="148"/>
      <c r="F97" s="148"/>
      <c r="G97" s="148"/>
      <c r="H97" s="148"/>
      <c r="I97" s="148"/>
      <c r="J97" s="149">
        <f>J121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2112</v>
      </c>
      <c r="E98" s="154"/>
      <c r="F98" s="154"/>
      <c r="G98" s="154"/>
      <c r="H98" s="154"/>
      <c r="I98" s="154"/>
      <c r="J98" s="155">
        <f>J122</f>
        <v>0</v>
      </c>
      <c r="K98" s="152"/>
      <c r="L98" s="156"/>
    </row>
    <row r="99" spans="1:31" s="9" customFormat="1" ht="24.95" customHeight="1">
      <c r="B99" s="145"/>
      <c r="C99" s="146"/>
      <c r="D99" s="147" t="s">
        <v>2113</v>
      </c>
      <c r="E99" s="148"/>
      <c r="F99" s="148"/>
      <c r="G99" s="148"/>
      <c r="H99" s="148"/>
      <c r="I99" s="148"/>
      <c r="J99" s="149">
        <f>J124</f>
        <v>0</v>
      </c>
      <c r="K99" s="146"/>
      <c r="L99" s="150"/>
    </row>
    <row r="100" spans="1:31" s="10" customFormat="1" ht="19.899999999999999" customHeight="1">
      <c r="B100" s="151"/>
      <c r="C100" s="152"/>
      <c r="D100" s="153" t="s">
        <v>2114</v>
      </c>
      <c r="E100" s="154"/>
      <c r="F100" s="154"/>
      <c r="G100" s="154"/>
      <c r="H100" s="154"/>
      <c r="I100" s="154"/>
      <c r="J100" s="155">
        <f>J125</f>
        <v>0</v>
      </c>
      <c r="K100" s="152"/>
      <c r="L100" s="156"/>
    </row>
    <row r="101" spans="1:31" s="2" customFormat="1" ht="21.7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>
      <c r="A102" s="3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4" t="s">
        <v>127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9" t="s">
        <v>14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10" t="str">
        <f>E7</f>
        <v>VD Hněvkovice - rozšíření provozní budovy</v>
      </c>
      <c r="F110" s="311"/>
      <c r="G110" s="311"/>
      <c r="H110" s="311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9" t="s">
        <v>116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302" t="str">
        <f>E9</f>
        <v>02 - Vnitřní kanalizace</v>
      </c>
      <c r="F112" s="309"/>
      <c r="G112" s="309"/>
      <c r="H112" s="309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9" t="s">
        <v>17</v>
      </c>
      <c r="D114" s="34"/>
      <c r="E114" s="34"/>
      <c r="F114" s="27" t="str">
        <f>F12</f>
        <v xml:space="preserve"> </v>
      </c>
      <c r="G114" s="34"/>
      <c r="H114" s="34"/>
      <c r="I114" s="29" t="s">
        <v>19</v>
      </c>
      <c r="J114" s="64" t="str">
        <f>IF(J12="","",J12)</f>
        <v>prosinec 2019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9" t="s">
        <v>20</v>
      </c>
      <c r="D116" s="34"/>
      <c r="E116" s="34"/>
      <c r="F116" s="27" t="str">
        <f>E15</f>
        <v xml:space="preserve"> </v>
      </c>
      <c r="G116" s="34"/>
      <c r="H116" s="34"/>
      <c r="I116" s="29" t="s">
        <v>24</v>
      </c>
      <c r="J116" s="30" t="str">
        <f>E21</f>
        <v>Ing. Filip Duda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5.7" customHeight="1">
      <c r="A117" s="32"/>
      <c r="B117" s="33"/>
      <c r="C117" s="29" t="s">
        <v>23</v>
      </c>
      <c r="D117" s="34"/>
      <c r="E117" s="34"/>
      <c r="F117" s="27" t="str">
        <f>IF(E18="","",E18)</f>
        <v xml:space="preserve"> </v>
      </c>
      <c r="G117" s="34"/>
      <c r="H117" s="34"/>
      <c r="I117" s="29" t="s">
        <v>27</v>
      </c>
      <c r="J117" s="30" t="str">
        <f>E24</f>
        <v>Filip Šimek www.rozp.cz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57"/>
      <c r="B119" s="158"/>
      <c r="C119" s="159" t="s">
        <v>128</v>
      </c>
      <c r="D119" s="160" t="s">
        <v>56</v>
      </c>
      <c r="E119" s="160" t="s">
        <v>52</v>
      </c>
      <c r="F119" s="160" t="s">
        <v>53</v>
      </c>
      <c r="G119" s="160" t="s">
        <v>129</v>
      </c>
      <c r="H119" s="160" t="s">
        <v>130</v>
      </c>
      <c r="I119" s="160" t="s">
        <v>131</v>
      </c>
      <c r="J119" s="160" t="s">
        <v>120</v>
      </c>
      <c r="K119" s="161" t="s">
        <v>132</v>
      </c>
      <c r="L119" s="162"/>
      <c r="M119" s="73" t="s">
        <v>1</v>
      </c>
      <c r="N119" s="74" t="s">
        <v>35</v>
      </c>
      <c r="O119" s="74" t="s">
        <v>133</v>
      </c>
      <c r="P119" s="74" t="s">
        <v>134</v>
      </c>
      <c r="Q119" s="74" t="s">
        <v>135</v>
      </c>
      <c r="R119" s="74" t="s">
        <v>136</v>
      </c>
      <c r="S119" s="74" t="s">
        <v>137</v>
      </c>
      <c r="T119" s="75" t="s">
        <v>138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2"/>
      <c r="B120" s="33"/>
      <c r="C120" s="80" t="s">
        <v>139</v>
      </c>
      <c r="D120" s="34"/>
      <c r="E120" s="34"/>
      <c r="F120" s="34"/>
      <c r="G120" s="34"/>
      <c r="H120" s="34"/>
      <c r="I120" s="34"/>
      <c r="J120" s="163">
        <f>BK120</f>
        <v>0</v>
      </c>
      <c r="K120" s="34"/>
      <c r="L120" s="37"/>
      <c r="M120" s="76"/>
      <c r="N120" s="164"/>
      <c r="O120" s="77"/>
      <c r="P120" s="165">
        <f>P121+P124</f>
        <v>0</v>
      </c>
      <c r="Q120" s="77"/>
      <c r="R120" s="165">
        <f>R121+R124</f>
        <v>0</v>
      </c>
      <c r="S120" s="77"/>
      <c r="T120" s="166">
        <f>T121+T124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8" t="s">
        <v>70</v>
      </c>
      <c r="AU120" s="18" t="s">
        <v>122</v>
      </c>
      <c r="BK120" s="167">
        <f>BK121+BK124</f>
        <v>0</v>
      </c>
    </row>
    <row r="121" spans="1:65" s="12" customFormat="1" ht="25.9" customHeight="1">
      <c r="B121" s="168"/>
      <c r="C121" s="169"/>
      <c r="D121" s="170" t="s">
        <v>70</v>
      </c>
      <c r="E121" s="171" t="s">
        <v>216</v>
      </c>
      <c r="F121" s="171" t="s">
        <v>2115</v>
      </c>
      <c r="G121" s="169"/>
      <c r="H121" s="169"/>
      <c r="I121" s="169"/>
      <c r="J121" s="172">
        <f>BK121</f>
        <v>0</v>
      </c>
      <c r="K121" s="169"/>
      <c r="L121" s="173"/>
      <c r="M121" s="174"/>
      <c r="N121" s="175"/>
      <c r="O121" s="175"/>
      <c r="P121" s="176">
        <f>P122</f>
        <v>0</v>
      </c>
      <c r="Q121" s="175"/>
      <c r="R121" s="176">
        <f>R122</f>
        <v>0</v>
      </c>
      <c r="S121" s="175"/>
      <c r="T121" s="177">
        <f>T122</f>
        <v>0</v>
      </c>
      <c r="AR121" s="178" t="s">
        <v>79</v>
      </c>
      <c r="AT121" s="179" t="s">
        <v>70</v>
      </c>
      <c r="AU121" s="179" t="s">
        <v>71</v>
      </c>
      <c r="AY121" s="178" t="s">
        <v>141</v>
      </c>
      <c r="BK121" s="180">
        <f>BK122</f>
        <v>0</v>
      </c>
    </row>
    <row r="122" spans="1:65" s="12" customFormat="1" ht="22.9" customHeight="1">
      <c r="B122" s="168"/>
      <c r="C122" s="169"/>
      <c r="D122" s="170" t="s">
        <v>70</v>
      </c>
      <c r="E122" s="213" t="s">
        <v>79</v>
      </c>
      <c r="F122" s="213" t="s">
        <v>2116</v>
      </c>
      <c r="G122" s="169"/>
      <c r="H122" s="169"/>
      <c r="I122" s="169"/>
      <c r="J122" s="214">
        <f>BK122</f>
        <v>0</v>
      </c>
      <c r="K122" s="169"/>
      <c r="L122" s="173"/>
      <c r="M122" s="174"/>
      <c r="N122" s="175"/>
      <c r="O122" s="175"/>
      <c r="P122" s="176">
        <f>P123</f>
        <v>0</v>
      </c>
      <c r="Q122" s="175"/>
      <c r="R122" s="176">
        <f>R123</f>
        <v>0</v>
      </c>
      <c r="S122" s="175"/>
      <c r="T122" s="177">
        <f>T123</f>
        <v>0</v>
      </c>
      <c r="AR122" s="178" t="s">
        <v>79</v>
      </c>
      <c r="AT122" s="179" t="s">
        <v>70</v>
      </c>
      <c r="AU122" s="179" t="s">
        <v>79</v>
      </c>
      <c r="AY122" s="178" t="s">
        <v>141</v>
      </c>
      <c r="BK122" s="180">
        <f>BK123</f>
        <v>0</v>
      </c>
    </row>
    <row r="123" spans="1:65" s="2" customFormat="1" ht="21.75" customHeight="1">
      <c r="A123" s="32"/>
      <c r="B123" s="33"/>
      <c r="C123" s="181" t="s">
        <v>79</v>
      </c>
      <c r="D123" s="181" t="s">
        <v>142</v>
      </c>
      <c r="E123" s="182" t="s">
        <v>2117</v>
      </c>
      <c r="F123" s="183" t="s">
        <v>2118</v>
      </c>
      <c r="G123" s="184" t="s">
        <v>313</v>
      </c>
      <c r="H123" s="185">
        <v>2</v>
      </c>
      <c r="I123" s="257"/>
      <c r="J123" s="186">
        <f>ROUND(I123*H123,2)</f>
        <v>0</v>
      </c>
      <c r="K123" s="183" t="s">
        <v>1</v>
      </c>
      <c r="L123" s="37"/>
      <c r="M123" s="187" t="s">
        <v>1</v>
      </c>
      <c r="N123" s="188" t="s">
        <v>36</v>
      </c>
      <c r="O123" s="189">
        <v>0</v>
      </c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1" t="s">
        <v>146</v>
      </c>
      <c r="AT123" s="191" t="s">
        <v>142</v>
      </c>
      <c r="AU123" s="191" t="s">
        <v>81</v>
      </c>
      <c r="AY123" s="18" t="s">
        <v>141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8" t="s">
        <v>79</v>
      </c>
      <c r="BK123" s="192">
        <f>ROUND(I123*H123,2)</f>
        <v>0</v>
      </c>
      <c r="BL123" s="18" t="s">
        <v>146</v>
      </c>
      <c r="BM123" s="191" t="s">
        <v>81</v>
      </c>
    </row>
    <row r="124" spans="1:65" s="12" customFormat="1" ht="25.9" customHeight="1">
      <c r="B124" s="168"/>
      <c r="C124" s="169"/>
      <c r="D124" s="170" t="s">
        <v>70</v>
      </c>
      <c r="E124" s="171" t="s">
        <v>999</v>
      </c>
      <c r="F124" s="171" t="s">
        <v>2119</v>
      </c>
      <c r="G124" s="169"/>
      <c r="H124" s="169"/>
      <c r="I124" s="169"/>
      <c r="J124" s="172">
        <f>BK124</f>
        <v>0</v>
      </c>
      <c r="K124" s="169"/>
      <c r="L124" s="173"/>
      <c r="M124" s="174"/>
      <c r="N124" s="175"/>
      <c r="O124" s="175"/>
      <c r="P124" s="176">
        <f>P125</f>
        <v>0</v>
      </c>
      <c r="Q124" s="175"/>
      <c r="R124" s="176">
        <f>R125</f>
        <v>0</v>
      </c>
      <c r="S124" s="175"/>
      <c r="T124" s="177">
        <f>T125</f>
        <v>0</v>
      </c>
      <c r="AR124" s="178" t="s">
        <v>81</v>
      </c>
      <c r="AT124" s="179" t="s">
        <v>70</v>
      </c>
      <c r="AU124" s="179" t="s">
        <v>71</v>
      </c>
      <c r="AY124" s="178" t="s">
        <v>141</v>
      </c>
      <c r="BK124" s="180">
        <f>BK125</f>
        <v>0</v>
      </c>
    </row>
    <row r="125" spans="1:65" s="12" customFormat="1" ht="22.9" customHeight="1">
      <c r="B125" s="168"/>
      <c r="C125" s="169"/>
      <c r="D125" s="170" t="s">
        <v>70</v>
      </c>
      <c r="E125" s="213" t="s">
        <v>2120</v>
      </c>
      <c r="F125" s="213" t="s">
        <v>2121</v>
      </c>
      <c r="G125" s="169"/>
      <c r="H125" s="169"/>
      <c r="I125" s="169"/>
      <c r="J125" s="214">
        <f>BK125</f>
        <v>0</v>
      </c>
      <c r="K125" s="169"/>
      <c r="L125" s="173"/>
      <c r="M125" s="174"/>
      <c r="N125" s="175"/>
      <c r="O125" s="175"/>
      <c r="P125" s="176">
        <f>SUM(P126:P148)</f>
        <v>0</v>
      </c>
      <c r="Q125" s="175"/>
      <c r="R125" s="176">
        <f>SUM(R126:R148)</f>
        <v>0</v>
      </c>
      <c r="S125" s="175"/>
      <c r="T125" s="177">
        <f>SUM(T126:T148)</f>
        <v>0</v>
      </c>
      <c r="AR125" s="178" t="s">
        <v>81</v>
      </c>
      <c r="AT125" s="179" t="s">
        <v>70</v>
      </c>
      <c r="AU125" s="179" t="s">
        <v>79</v>
      </c>
      <c r="AY125" s="178" t="s">
        <v>141</v>
      </c>
      <c r="BK125" s="180">
        <f>SUM(BK126:BK148)</f>
        <v>0</v>
      </c>
    </row>
    <row r="126" spans="1:65" s="2" customFormat="1" ht="21.75" customHeight="1">
      <c r="A126" s="32"/>
      <c r="B126" s="33"/>
      <c r="C126" s="181" t="s">
        <v>81</v>
      </c>
      <c r="D126" s="181" t="s">
        <v>142</v>
      </c>
      <c r="E126" s="182" t="s">
        <v>2122</v>
      </c>
      <c r="F126" s="183" t="s">
        <v>2123</v>
      </c>
      <c r="G126" s="184" t="s">
        <v>238</v>
      </c>
      <c r="H126" s="185">
        <v>28</v>
      </c>
      <c r="I126" s="257"/>
      <c r="J126" s="186">
        <f>ROUND(I126*H126,2)</f>
        <v>0</v>
      </c>
      <c r="K126" s="183" t="s">
        <v>1</v>
      </c>
      <c r="L126" s="37"/>
      <c r="M126" s="187" t="s">
        <v>1</v>
      </c>
      <c r="N126" s="188" t="s">
        <v>36</v>
      </c>
      <c r="O126" s="189">
        <v>0</v>
      </c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1" t="s">
        <v>181</v>
      </c>
      <c r="AT126" s="191" t="s">
        <v>142</v>
      </c>
      <c r="AU126" s="191" t="s">
        <v>81</v>
      </c>
      <c r="AY126" s="18" t="s">
        <v>141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8" t="s">
        <v>79</v>
      </c>
      <c r="BK126" s="192">
        <f>ROUND(I126*H126,2)</f>
        <v>0</v>
      </c>
      <c r="BL126" s="18" t="s">
        <v>181</v>
      </c>
      <c r="BM126" s="191" t="s">
        <v>146</v>
      </c>
    </row>
    <row r="127" spans="1:65" s="2" customFormat="1" ht="21.75" customHeight="1">
      <c r="A127" s="32"/>
      <c r="B127" s="33"/>
      <c r="C127" s="181" t="s">
        <v>153</v>
      </c>
      <c r="D127" s="181" t="s">
        <v>142</v>
      </c>
      <c r="E127" s="182" t="s">
        <v>2124</v>
      </c>
      <c r="F127" s="183" t="s">
        <v>2125</v>
      </c>
      <c r="G127" s="184" t="s">
        <v>238</v>
      </c>
      <c r="H127" s="185">
        <v>20</v>
      </c>
      <c r="I127" s="257"/>
      <c r="J127" s="186">
        <f>ROUND(I127*H127,2)</f>
        <v>0</v>
      </c>
      <c r="K127" s="183" t="s">
        <v>1</v>
      </c>
      <c r="L127" s="37"/>
      <c r="M127" s="187" t="s">
        <v>1</v>
      </c>
      <c r="N127" s="188" t="s">
        <v>36</v>
      </c>
      <c r="O127" s="189">
        <v>0</v>
      </c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1" t="s">
        <v>181</v>
      </c>
      <c r="AT127" s="191" t="s">
        <v>142</v>
      </c>
      <c r="AU127" s="191" t="s">
        <v>81</v>
      </c>
      <c r="AY127" s="18" t="s">
        <v>141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79</v>
      </c>
      <c r="BK127" s="192">
        <f>ROUND(I127*H127,2)</f>
        <v>0</v>
      </c>
      <c r="BL127" s="18" t="s">
        <v>181</v>
      </c>
      <c r="BM127" s="191" t="s">
        <v>156</v>
      </c>
    </row>
    <row r="128" spans="1:65" s="14" customFormat="1">
      <c r="B128" s="203"/>
      <c r="C128" s="204"/>
      <c r="D128" s="195" t="s">
        <v>147</v>
      </c>
      <c r="E128" s="205" t="s">
        <v>1</v>
      </c>
      <c r="F128" s="206" t="s">
        <v>2126</v>
      </c>
      <c r="G128" s="204"/>
      <c r="H128" s="207">
        <v>20</v>
      </c>
      <c r="I128" s="204"/>
      <c r="J128" s="204"/>
      <c r="K128" s="204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147</v>
      </c>
      <c r="AU128" s="212" t="s">
        <v>81</v>
      </c>
      <c r="AV128" s="14" t="s">
        <v>81</v>
      </c>
      <c r="AW128" s="14" t="s">
        <v>26</v>
      </c>
      <c r="AX128" s="14" t="s">
        <v>71</v>
      </c>
      <c r="AY128" s="212" t="s">
        <v>141</v>
      </c>
    </row>
    <row r="129" spans="1:65" s="15" customFormat="1">
      <c r="B129" s="219"/>
      <c r="C129" s="220"/>
      <c r="D129" s="195" t="s">
        <v>147</v>
      </c>
      <c r="E129" s="221" t="s">
        <v>1</v>
      </c>
      <c r="F129" s="222" t="s">
        <v>254</v>
      </c>
      <c r="G129" s="220"/>
      <c r="H129" s="223">
        <v>20</v>
      </c>
      <c r="I129" s="220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W129" s="269"/>
      <c r="AT129" s="228" t="s">
        <v>147</v>
      </c>
      <c r="AU129" s="228" t="s">
        <v>81</v>
      </c>
      <c r="AV129" s="15" t="s">
        <v>146</v>
      </c>
      <c r="AW129" s="15" t="s">
        <v>26</v>
      </c>
      <c r="AX129" s="15" t="s">
        <v>79</v>
      </c>
      <c r="AY129" s="228" t="s">
        <v>141</v>
      </c>
    </row>
    <row r="130" spans="1:65" s="2" customFormat="1" ht="21.75" customHeight="1">
      <c r="A130" s="32"/>
      <c r="B130" s="33"/>
      <c r="C130" s="181" t="s">
        <v>146</v>
      </c>
      <c r="D130" s="181" t="s">
        <v>142</v>
      </c>
      <c r="E130" s="182" t="s">
        <v>2127</v>
      </c>
      <c r="F130" s="183" t="s">
        <v>2128</v>
      </c>
      <c r="G130" s="184" t="s">
        <v>238</v>
      </c>
      <c r="H130" s="185">
        <v>12.5</v>
      </c>
      <c r="I130" s="257"/>
      <c r="J130" s="186">
        <f>ROUND(I130*H130,2)</f>
        <v>0</v>
      </c>
      <c r="K130" s="183" t="s">
        <v>1</v>
      </c>
      <c r="L130" s="37"/>
      <c r="M130" s="187" t="s">
        <v>1</v>
      </c>
      <c r="N130" s="188" t="s">
        <v>36</v>
      </c>
      <c r="O130" s="189">
        <v>0</v>
      </c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1" t="s">
        <v>181</v>
      </c>
      <c r="AT130" s="191" t="s">
        <v>142</v>
      </c>
      <c r="AU130" s="191" t="s">
        <v>81</v>
      </c>
      <c r="AY130" s="18" t="s">
        <v>141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79</v>
      </c>
      <c r="BK130" s="192">
        <f>ROUND(I130*H130,2)</f>
        <v>0</v>
      </c>
      <c r="BL130" s="18" t="s">
        <v>181</v>
      </c>
      <c r="BM130" s="191" t="s">
        <v>159</v>
      </c>
    </row>
    <row r="131" spans="1:65" s="14" customFormat="1">
      <c r="B131" s="203"/>
      <c r="C131" s="204"/>
      <c r="D131" s="195" t="s">
        <v>147</v>
      </c>
      <c r="E131" s="205" t="s">
        <v>1</v>
      </c>
      <c r="F131" s="206" t="s">
        <v>2129</v>
      </c>
      <c r="G131" s="204"/>
      <c r="H131" s="207">
        <v>12.5</v>
      </c>
      <c r="I131" s="204"/>
      <c r="J131" s="204"/>
      <c r="K131" s="204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147</v>
      </c>
      <c r="AU131" s="212" t="s">
        <v>81</v>
      </c>
      <c r="AV131" s="14" t="s">
        <v>81</v>
      </c>
      <c r="AW131" s="14" t="s">
        <v>26</v>
      </c>
      <c r="AX131" s="14" t="s">
        <v>71</v>
      </c>
      <c r="AY131" s="212" t="s">
        <v>141</v>
      </c>
    </row>
    <row r="132" spans="1:65" s="15" customFormat="1">
      <c r="B132" s="219"/>
      <c r="C132" s="220"/>
      <c r="D132" s="195" t="s">
        <v>147</v>
      </c>
      <c r="E132" s="221" t="s">
        <v>1</v>
      </c>
      <c r="F132" s="222" t="s">
        <v>254</v>
      </c>
      <c r="G132" s="220"/>
      <c r="H132" s="223">
        <v>12.5</v>
      </c>
      <c r="I132" s="220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147</v>
      </c>
      <c r="AU132" s="228" t="s">
        <v>81</v>
      </c>
      <c r="AV132" s="15" t="s">
        <v>146</v>
      </c>
      <c r="AW132" s="15" t="s">
        <v>26</v>
      </c>
      <c r="AX132" s="15" t="s">
        <v>79</v>
      </c>
      <c r="AY132" s="228" t="s">
        <v>141</v>
      </c>
    </row>
    <row r="133" spans="1:65" s="2" customFormat="1" ht="21.75" customHeight="1">
      <c r="A133" s="32"/>
      <c r="B133" s="33"/>
      <c r="C133" s="181" t="s">
        <v>161</v>
      </c>
      <c r="D133" s="181" t="s">
        <v>142</v>
      </c>
      <c r="E133" s="182" t="s">
        <v>2130</v>
      </c>
      <c r="F133" s="183" t="s">
        <v>2131</v>
      </c>
      <c r="G133" s="184" t="s">
        <v>238</v>
      </c>
      <c r="H133" s="185">
        <v>36.5</v>
      </c>
      <c r="I133" s="257"/>
      <c r="J133" s="186">
        <f>ROUND(I133*H133,2)</f>
        <v>0</v>
      </c>
      <c r="K133" s="183" t="s">
        <v>1</v>
      </c>
      <c r="L133" s="37"/>
      <c r="M133" s="187" t="s">
        <v>1</v>
      </c>
      <c r="N133" s="188" t="s">
        <v>36</v>
      </c>
      <c r="O133" s="189">
        <v>0</v>
      </c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1" t="s">
        <v>181</v>
      </c>
      <c r="AT133" s="191" t="s">
        <v>142</v>
      </c>
      <c r="AU133" s="191" t="s">
        <v>81</v>
      </c>
      <c r="AY133" s="18" t="s">
        <v>141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79</v>
      </c>
      <c r="BK133" s="192">
        <f>ROUND(I133*H133,2)</f>
        <v>0</v>
      </c>
      <c r="BL133" s="18" t="s">
        <v>181</v>
      </c>
      <c r="BM133" s="191" t="s">
        <v>112</v>
      </c>
    </row>
    <row r="134" spans="1:65" s="14" customFormat="1">
      <c r="B134" s="203"/>
      <c r="C134" s="204"/>
      <c r="D134" s="195" t="s">
        <v>147</v>
      </c>
      <c r="E134" s="205" t="s">
        <v>1</v>
      </c>
      <c r="F134" s="206" t="s">
        <v>2132</v>
      </c>
      <c r="G134" s="204"/>
      <c r="H134" s="207">
        <v>36.5</v>
      </c>
      <c r="I134" s="204"/>
      <c r="J134" s="204"/>
      <c r="K134" s="204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147</v>
      </c>
      <c r="AU134" s="212" t="s">
        <v>81</v>
      </c>
      <c r="AV134" s="14" t="s">
        <v>81</v>
      </c>
      <c r="AW134" s="14" t="s">
        <v>26</v>
      </c>
      <c r="AX134" s="14" t="s">
        <v>71</v>
      </c>
      <c r="AY134" s="212" t="s">
        <v>141</v>
      </c>
    </row>
    <row r="135" spans="1:65" s="15" customFormat="1">
      <c r="B135" s="219"/>
      <c r="C135" s="220"/>
      <c r="D135" s="195" t="s">
        <v>147</v>
      </c>
      <c r="E135" s="221" t="s">
        <v>1</v>
      </c>
      <c r="F135" s="222" t="s">
        <v>254</v>
      </c>
      <c r="G135" s="220"/>
      <c r="H135" s="223">
        <v>36.5</v>
      </c>
      <c r="I135" s="220"/>
      <c r="J135" s="220"/>
      <c r="K135" s="220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147</v>
      </c>
      <c r="AU135" s="228" t="s">
        <v>81</v>
      </c>
      <c r="AV135" s="15" t="s">
        <v>146</v>
      </c>
      <c r="AW135" s="15" t="s">
        <v>26</v>
      </c>
      <c r="AX135" s="15" t="s">
        <v>79</v>
      </c>
      <c r="AY135" s="228" t="s">
        <v>141</v>
      </c>
    </row>
    <row r="136" spans="1:65" s="2" customFormat="1" ht="21.75" customHeight="1">
      <c r="A136" s="32"/>
      <c r="B136" s="33"/>
      <c r="C136" s="181" t="s">
        <v>156</v>
      </c>
      <c r="D136" s="181" t="s">
        <v>142</v>
      </c>
      <c r="E136" s="182" t="s">
        <v>2133</v>
      </c>
      <c r="F136" s="183" t="s">
        <v>2134</v>
      </c>
      <c r="G136" s="184" t="s">
        <v>221</v>
      </c>
      <c r="H136" s="185">
        <v>20</v>
      </c>
      <c r="I136" s="257"/>
      <c r="J136" s="186">
        <f>ROUND(I136*H136,2)</f>
        <v>0</v>
      </c>
      <c r="K136" s="183" t="s">
        <v>1</v>
      </c>
      <c r="L136" s="37"/>
      <c r="M136" s="187" t="s">
        <v>1</v>
      </c>
      <c r="N136" s="188" t="s">
        <v>36</v>
      </c>
      <c r="O136" s="189">
        <v>0</v>
      </c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1" t="s">
        <v>181</v>
      </c>
      <c r="AT136" s="191" t="s">
        <v>142</v>
      </c>
      <c r="AU136" s="191" t="s">
        <v>81</v>
      </c>
      <c r="AY136" s="18" t="s">
        <v>141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79</v>
      </c>
      <c r="BK136" s="192">
        <f>ROUND(I136*H136,2)</f>
        <v>0</v>
      </c>
      <c r="BL136" s="18" t="s">
        <v>181</v>
      </c>
      <c r="BM136" s="191" t="s">
        <v>169</v>
      </c>
    </row>
    <row r="137" spans="1:65" s="14" customFormat="1">
      <c r="B137" s="203"/>
      <c r="C137" s="204"/>
      <c r="D137" s="195" t="s">
        <v>147</v>
      </c>
      <c r="E137" s="205" t="s">
        <v>1</v>
      </c>
      <c r="F137" s="206" t="s">
        <v>2135</v>
      </c>
      <c r="G137" s="204"/>
      <c r="H137" s="207">
        <v>20</v>
      </c>
      <c r="I137" s="204"/>
      <c r="J137" s="204"/>
      <c r="K137" s="204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147</v>
      </c>
      <c r="AU137" s="212" t="s">
        <v>81</v>
      </c>
      <c r="AV137" s="14" t="s">
        <v>81</v>
      </c>
      <c r="AW137" s="14" t="s">
        <v>26</v>
      </c>
      <c r="AX137" s="14" t="s">
        <v>71</v>
      </c>
      <c r="AY137" s="212" t="s">
        <v>141</v>
      </c>
    </row>
    <row r="138" spans="1:65" s="15" customFormat="1">
      <c r="B138" s="219"/>
      <c r="C138" s="220"/>
      <c r="D138" s="195" t="s">
        <v>147</v>
      </c>
      <c r="E138" s="221" t="s">
        <v>1</v>
      </c>
      <c r="F138" s="222" t="s">
        <v>254</v>
      </c>
      <c r="G138" s="220"/>
      <c r="H138" s="223">
        <v>20</v>
      </c>
      <c r="I138" s="220"/>
      <c r="J138" s="220"/>
      <c r="K138" s="220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147</v>
      </c>
      <c r="AU138" s="228" t="s">
        <v>81</v>
      </c>
      <c r="AV138" s="15" t="s">
        <v>146</v>
      </c>
      <c r="AW138" s="15" t="s">
        <v>26</v>
      </c>
      <c r="AX138" s="15" t="s">
        <v>79</v>
      </c>
      <c r="AY138" s="228" t="s">
        <v>141</v>
      </c>
    </row>
    <row r="139" spans="1:65" s="2" customFormat="1" ht="21.75" customHeight="1">
      <c r="A139" s="32"/>
      <c r="B139" s="33"/>
      <c r="C139" s="181" t="s">
        <v>172</v>
      </c>
      <c r="D139" s="181" t="s">
        <v>142</v>
      </c>
      <c r="E139" s="182" t="s">
        <v>2136</v>
      </c>
      <c r="F139" s="183" t="s">
        <v>2137</v>
      </c>
      <c r="G139" s="184" t="s">
        <v>221</v>
      </c>
      <c r="H139" s="185">
        <v>5</v>
      </c>
      <c r="I139" s="257"/>
      <c r="J139" s="186">
        <f>ROUND(I139*H139,2)</f>
        <v>0</v>
      </c>
      <c r="K139" s="183" t="s">
        <v>1</v>
      </c>
      <c r="L139" s="37"/>
      <c r="M139" s="187" t="s">
        <v>1</v>
      </c>
      <c r="N139" s="188" t="s">
        <v>36</v>
      </c>
      <c r="O139" s="189">
        <v>0</v>
      </c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1" t="s">
        <v>181</v>
      </c>
      <c r="AT139" s="191" t="s">
        <v>142</v>
      </c>
      <c r="AU139" s="191" t="s">
        <v>81</v>
      </c>
      <c r="AY139" s="18" t="s">
        <v>141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79</v>
      </c>
      <c r="BK139" s="192">
        <f>ROUND(I139*H139,2)</f>
        <v>0</v>
      </c>
      <c r="BL139" s="18" t="s">
        <v>181</v>
      </c>
      <c r="BM139" s="191" t="s">
        <v>175</v>
      </c>
    </row>
    <row r="140" spans="1:65" s="14" customFormat="1">
      <c r="B140" s="203"/>
      <c r="C140" s="204"/>
      <c r="D140" s="195" t="s">
        <v>147</v>
      </c>
      <c r="E140" s="205" t="s">
        <v>1</v>
      </c>
      <c r="F140" s="206" t="s">
        <v>2138</v>
      </c>
      <c r="G140" s="204"/>
      <c r="H140" s="207">
        <v>5</v>
      </c>
      <c r="I140" s="204"/>
      <c r="J140" s="204"/>
      <c r="K140" s="204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147</v>
      </c>
      <c r="AU140" s="212" t="s">
        <v>81</v>
      </c>
      <c r="AV140" s="14" t="s">
        <v>81</v>
      </c>
      <c r="AW140" s="14" t="s">
        <v>26</v>
      </c>
      <c r="AX140" s="14" t="s">
        <v>71</v>
      </c>
      <c r="AY140" s="212" t="s">
        <v>141</v>
      </c>
    </row>
    <row r="141" spans="1:65" s="15" customFormat="1">
      <c r="B141" s="219"/>
      <c r="C141" s="220"/>
      <c r="D141" s="195" t="s">
        <v>147</v>
      </c>
      <c r="E141" s="221" t="s">
        <v>1</v>
      </c>
      <c r="F141" s="222" t="s">
        <v>254</v>
      </c>
      <c r="G141" s="220"/>
      <c r="H141" s="223">
        <v>5</v>
      </c>
      <c r="I141" s="220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147</v>
      </c>
      <c r="AU141" s="228" t="s">
        <v>81</v>
      </c>
      <c r="AV141" s="15" t="s">
        <v>146</v>
      </c>
      <c r="AW141" s="15" t="s">
        <v>26</v>
      </c>
      <c r="AX141" s="15" t="s">
        <v>79</v>
      </c>
      <c r="AY141" s="228" t="s">
        <v>141</v>
      </c>
    </row>
    <row r="142" spans="1:65" s="2" customFormat="1" ht="16.5" customHeight="1">
      <c r="A142" s="32"/>
      <c r="B142" s="33"/>
      <c r="C142" s="181" t="s">
        <v>159</v>
      </c>
      <c r="D142" s="181" t="s">
        <v>142</v>
      </c>
      <c r="E142" s="182" t="s">
        <v>2139</v>
      </c>
      <c r="F142" s="183" t="s">
        <v>2140</v>
      </c>
      <c r="G142" s="184" t="s">
        <v>221</v>
      </c>
      <c r="H142" s="185">
        <v>1</v>
      </c>
      <c r="I142" s="257"/>
      <c r="J142" s="186">
        <f t="shared" ref="J142:J148" si="0">ROUND(I142*H142,2)</f>
        <v>0</v>
      </c>
      <c r="K142" s="183" t="s">
        <v>1</v>
      </c>
      <c r="L142" s="37"/>
      <c r="M142" s="187" t="s">
        <v>1</v>
      </c>
      <c r="N142" s="188" t="s">
        <v>36</v>
      </c>
      <c r="O142" s="189">
        <v>0</v>
      </c>
      <c r="P142" s="189">
        <f t="shared" ref="P142:P148" si="1">O142*H142</f>
        <v>0</v>
      </c>
      <c r="Q142" s="189">
        <v>0</v>
      </c>
      <c r="R142" s="189">
        <f t="shared" ref="R142:R148" si="2">Q142*H142</f>
        <v>0</v>
      </c>
      <c r="S142" s="189">
        <v>0</v>
      </c>
      <c r="T142" s="190">
        <f t="shared" ref="T142:T148" si="3"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1" t="s">
        <v>181</v>
      </c>
      <c r="AT142" s="191" t="s">
        <v>142</v>
      </c>
      <c r="AU142" s="191" t="s">
        <v>81</v>
      </c>
      <c r="AY142" s="18" t="s">
        <v>141</v>
      </c>
      <c r="BE142" s="192">
        <f t="shared" ref="BE142:BE148" si="4">IF(N142="základní",J142,0)</f>
        <v>0</v>
      </c>
      <c r="BF142" s="192">
        <f t="shared" ref="BF142:BF148" si="5">IF(N142="snížená",J142,0)</f>
        <v>0</v>
      </c>
      <c r="BG142" s="192">
        <f t="shared" ref="BG142:BG148" si="6">IF(N142="zákl. přenesená",J142,0)</f>
        <v>0</v>
      </c>
      <c r="BH142" s="192">
        <f t="shared" ref="BH142:BH148" si="7">IF(N142="sníž. přenesená",J142,0)</f>
        <v>0</v>
      </c>
      <c r="BI142" s="192">
        <f t="shared" ref="BI142:BI148" si="8">IF(N142="nulová",J142,0)</f>
        <v>0</v>
      </c>
      <c r="BJ142" s="18" t="s">
        <v>79</v>
      </c>
      <c r="BK142" s="192">
        <f t="shared" ref="BK142:BK148" si="9">ROUND(I142*H142,2)</f>
        <v>0</v>
      </c>
      <c r="BL142" s="18" t="s">
        <v>181</v>
      </c>
      <c r="BM142" s="191" t="s">
        <v>181</v>
      </c>
    </row>
    <row r="143" spans="1:65" s="2" customFormat="1" ht="16.5" customHeight="1">
      <c r="A143" s="32"/>
      <c r="B143" s="33"/>
      <c r="C143" s="229" t="s">
        <v>184</v>
      </c>
      <c r="D143" s="229" t="s">
        <v>272</v>
      </c>
      <c r="E143" s="230" t="s">
        <v>2141</v>
      </c>
      <c r="F143" s="231" t="s">
        <v>2142</v>
      </c>
      <c r="G143" s="232" t="s">
        <v>221</v>
      </c>
      <c r="H143" s="233">
        <v>1</v>
      </c>
      <c r="I143" s="262"/>
      <c r="J143" s="234">
        <f t="shared" si="0"/>
        <v>0</v>
      </c>
      <c r="K143" s="231" t="s">
        <v>1</v>
      </c>
      <c r="L143" s="235"/>
      <c r="M143" s="236" t="s">
        <v>1</v>
      </c>
      <c r="N143" s="237" t="s">
        <v>36</v>
      </c>
      <c r="O143" s="189">
        <v>0</v>
      </c>
      <c r="P143" s="189">
        <f t="shared" si="1"/>
        <v>0</v>
      </c>
      <c r="Q143" s="189">
        <v>0</v>
      </c>
      <c r="R143" s="189">
        <f t="shared" si="2"/>
        <v>0</v>
      </c>
      <c r="S143" s="189">
        <v>0</v>
      </c>
      <c r="T143" s="190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1" t="s">
        <v>454</v>
      </c>
      <c r="AT143" s="191" t="s">
        <v>272</v>
      </c>
      <c r="AU143" s="191" t="s">
        <v>81</v>
      </c>
      <c r="AY143" s="18" t="s">
        <v>141</v>
      </c>
      <c r="BE143" s="192">
        <f t="shared" si="4"/>
        <v>0</v>
      </c>
      <c r="BF143" s="192">
        <f t="shared" si="5"/>
        <v>0</v>
      </c>
      <c r="BG143" s="192">
        <f t="shared" si="6"/>
        <v>0</v>
      </c>
      <c r="BH143" s="192">
        <f t="shared" si="7"/>
        <v>0</v>
      </c>
      <c r="BI143" s="192">
        <f t="shared" si="8"/>
        <v>0</v>
      </c>
      <c r="BJ143" s="18" t="s">
        <v>79</v>
      </c>
      <c r="BK143" s="192">
        <f t="shared" si="9"/>
        <v>0</v>
      </c>
      <c r="BL143" s="18" t="s">
        <v>181</v>
      </c>
      <c r="BM143" s="191" t="s">
        <v>187</v>
      </c>
    </row>
    <row r="144" spans="1:65" s="2" customFormat="1" ht="21.75" customHeight="1">
      <c r="A144" s="32"/>
      <c r="B144" s="33"/>
      <c r="C144" s="181" t="s">
        <v>112</v>
      </c>
      <c r="D144" s="181" t="s">
        <v>142</v>
      </c>
      <c r="E144" s="182" t="s">
        <v>2143</v>
      </c>
      <c r="F144" s="183" t="s">
        <v>2144</v>
      </c>
      <c r="G144" s="184" t="s">
        <v>221</v>
      </c>
      <c r="H144" s="185">
        <v>1</v>
      </c>
      <c r="I144" s="257"/>
      <c r="J144" s="186">
        <f t="shared" si="0"/>
        <v>0</v>
      </c>
      <c r="K144" s="183" t="s">
        <v>1</v>
      </c>
      <c r="L144" s="37"/>
      <c r="M144" s="187" t="s">
        <v>1</v>
      </c>
      <c r="N144" s="188" t="s">
        <v>36</v>
      </c>
      <c r="O144" s="189">
        <v>0</v>
      </c>
      <c r="P144" s="189">
        <f t="shared" si="1"/>
        <v>0</v>
      </c>
      <c r="Q144" s="189">
        <v>0</v>
      </c>
      <c r="R144" s="189">
        <f t="shared" si="2"/>
        <v>0</v>
      </c>
      <c r="S144" s="189">
        <v>0</v>
      </c>
      <c r="T144" s="190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1" t="s">
        <v>181</v>
      </c>
      <c r="AT144" s="191" t="s">
        <v>142</v>
      </c>
      <c r="AU144" s="191" t="s">
        <v>81</v>
      </c>
      <c r="AY144" s="18" t="s">
        <v>141</v>
      </c>
      <c r="BE144" s="192">
        <f t="shared" si="4"/>
        <v>0</v>
      </c>
      <c r="BF144" s="192">
        <f t="shared" si="5"/>
        <v>0</v>
      </c>
      <c r="BG144" s="192">
        <f t="shared" si="6"/>
        <v>0</v>
      </c>
      <c r="BH144" s="192">
        <f t="shared" si="7"/>
        <v>0</v>
      </c>
      <c r="BI144" s="192">
        <f t="shared" si="8"/>
        <v>0</v>
      </c>
      <c r="BJ144" s="18" t="s">
        <v>79</v>
      </c>
      <c r="BK144" s="192">
        <f t="shared" si="9"/>
        <v>0</v>
      </c>
      <c r="BL144" s="18" t="s">
        <v>181</v>
      </c>
      <c r="BM144" s="191" t="s">
        <v>191</v>
      </c>
    </row>
    <row r="145" spans="1:65" s="2" customFormat="1" ht="21.75" customHeight="1">
      <c r="A145" s="32"/>
      <c r="B145" s="33"/>
      <c r="C145" s="181" t="s">
        <v>196</v>
      </c>
      <c r="D145" s="181" t="s">
        <v>142</v>
      </c>
      <c r="E145" s="182" t="s">
        <v>2145</v>
      </c>
      <c r="F145" s="183" t="s">
        <v>2146</v>
      </c>
      <c r="G145" s="184" t="s">
        <v>221</v>
      </c>
      <c r="H145" s="185">
        <v>6</v>
      </c>
      <c r="I145" s="257"/>
      <c r="J145" s="186">
        <f t="shared" si="0"/>
        <v>0</v>
      </c>
      <c r="K145" s="183" t="s">
        <v>1</v>
      </c>
      <c r="L145" s="37"/>
      <c r="M145" s="187" t="s">
        <v>1</v>
      </c>
      <c r="N145" s="188" t="s">
        <v>36</v>
      </c>
      <c r="O145" s="189">
        <v>0</v>
      </c>
      <c r="P145" s="189">
        <f t="shared" si="1"/>
        <v>0</v>
      </c>
      <c r="Q145" s="189">
        <v>0</v>
      </c>
      <c r="R145" s="189">
        <f t="shared" si="2"/>
        <v>0</v>
      </c>
      <c r="S145" s="189">
        <v>0</v>
      </c>
      <c r="T145" s="190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1" t="s">
        <v>181</v>
      </c>
      <c r="AT145" s="191" t="s">
        <v>142</v>
      </c>
      <c r="AU145" s="191" t="s">
        <v>81</v>
      </c>
      <c r="AY145" s="18" t="s">
        <v>141</v>
      </c>
      <c r="BE145" s="192">
        <f t="shared" si="4"/>
        <v>0</v>
      </c>
      <c r="BF145" s="192">
        <f t="shared" si="5"/>
        <v>0</v>
      </c>
      <c r="BG145" s="192">
        <f t="shared" si="6"/>
        <v>0</v>
      </c>
      <c r="BH145" s="192">
        <f t="shared" si="7"/>
        <v>0</v>
      </c>
      <c r="BI145" s="192">
        <f t="shared" si="8"/>
        <v>0</v>
      </c>
      <c r="BJ145" s="18" t="s">
        <v>79</v>
      </c>
      <c r="BK145" s="192">
        <f t="shared" si="9"/>
        <v>0</v>
      </c>
      <c r="BL145" s="18" t="s">
        <v>181</v>
      </c>
      <c r="BM145" s="191" t="s">
        <v>199</v>
      </c>
    </row>
    <row r="146" spans="1:65" s="2" customFormat="1" ht="21.75" customHeight="1">
      <c r="A146" s="32"/>
      <c r="B146" s="33"/>
      <c r="C146" s="181" t="s">
        <v>169</v>
      </c>
      <c r="D146" s="181" t="s">
        <v>142</v>
      </c>
      <c r="E146" s="182" t="s">
        <v>2147</v>
      </c>
      <c r="F146" s="183" t="s">
        <v>2148</v>
      </c>
      <c r="G146" s="184" t="s">
        <v>221</v>
      </c>
      <c r="H146" s="185">
        <v>3</v>
      </c>
      <c r="I146" s="257"/>
      <c r="J146" s="186">
        <f t="shared" si="0"/>
        <v>0</v>
      </c>
      <c r="K146" s="183" t="s">
        <v>1</v>
      </c>
      <c r="L146" s="37"/>
      <c r="M146" s="187" t="s">
        <v>1</v>
      </c>
      <c r="N146" s="188" t="s">
        <v>36</v>
      </c>
      <c r="O146" s="189">
        <v>0</v>
      </c>
      <c r="P146" s="189">
        <f t="shared" si="1"/>
        <v>0</v>
      </c>
      <c r="Q146" s="189">
        <v>0</v>
      </c>
      <c r="R146" s="189">
        <f t="shared" si="2"/>
        <v>0</v>
      </c>
      <c r="S146" s="189">
        <v>0</v>
      </c>
      <c r="T146" s="190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1" t="s">
        <v>181</v>
      </c>
      <c r="AT146" s="191" t="s">
        <v>142</v>
      </c>
      <c r="AU146" s="191" t="s">
        <v>81</v>
      </c>
      <c r="AY146" s="18" t="s">
        <v>141</v>
      </c>
      <c r="BE146" s="192">
        <f t="shared" si="4"/>
        <v>0</v>
      </c>
      <c r="BF146" s="192">
        <f t="shared" si="5"/>
        <v>0</v>
      </c>
      <c r="BG146" s="192">
        <f t="shared" si="6"/>
        <v>0</v>
      </c>
      <c r="BH146" s="192">
        <f t="shared" si="7"/>
        <v>0</v>
      </c>
      <c r="BI146" s="192">
        <f t="shared" si="8"/>
        <v>0</v>
      </c>
      <c r="BJ146" s="18" t="s">
        <v>79</v>
      </c>
      <c r="BK146" s="192">
        <f t="shared" si="9"/>
        <v>0</v>
      </c>
      <c r="BL146" s="18" t="s">
        <v>181</v>
      </c>
      <c r="BM146" s="191" t="s">
        <v>203</v>
      </c>
    </row>
    <row r="147" spans="1:65" s="2" customFormat="1" ht="16.5" customHeight="1">
      <c r="A147" s="32"/>
      <c r="B147" s="33"/>
      <c r="C147" s="181" t="s">
        <v>204</v>
      </c>
      <c r="D147" s="181" t="s">
        <v>142</v>
      </c>
      <c r="E147" s="182" t="s">
        <v>2149</v>
      </c>
      <c r="F147" s="183" t="s">
        <v>2150</v>
      </c>
      <c r="G147" s="184" t="s">
        <v>221</v>
      </c>
      <c r="H147" s="185">
        <v>1</v>
      </c>
      <c r="I147" s="257"/>
      <c r="J147" s="186">
        <f t="shared" si="0"/>
        <v>0</v>
      </c>
      <c r="K147" s="183" t="s">
        <v>1</v>
      </c>
      <c r="L147" s="37"/>
      <c r="M147" s="187" t="s">
        <v>1</v>
      </c>
      <c r="N147" s="188" t="s">
        <v>36</v>
      </c>
      <c r="O147" s="189">
        <v>0</v>
      </c>
      <c r="P147" s="189">
        <f t="shared" si="1"/>
        <v>0</v>
      </c>
      <c r="Q147" s="189">
        <v>0</v>
      </c>
      <c r="R147" s="189">
        <f t="shared" si="2"/>
        <v>0</v>
      </c>
      <c r="S147" s="189">
        <v>0</v>
      </c>
      <c r="T147" s="190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1" t="s">
        <v>181</v>
      </c>
      <c r="AT147" s="191" t="s">
        <v>142</v>
      </c>
      <c r="AU147" s="191" t="s">
        <v>81</v>
      </c>
      <c r="AY147" s="18" t="s">
        <v>141</v>
      </c>
      <c r="BE147" s="192">
        <f t="shared" si="4"/>
        <v>0</v>
      </c>
      <c r="BF147" s="192">
        <f t="shared" si="5"/>
        <v>0</v>
      </c>
      <c r="BG147" s="192">
        <f t="shared" si="6"/>
        <v>0</v>
      </c>
      <c r="BH147" s="192">
        <f t="shared" si="7"/>
        <v>0</v>
      </c>
      <c r="BI147" s="192">
        <f t="shared" si="8"/>
        <v>0</v>
      </c>
      <c r="BJ147" s="18" t="s">
        <v>79</v>
      </c>
      <c r="BK147" s="192">
        <f t="shared" si="9"/>
        <v>0</v>
      </c>
      <c r="BL147" s="18" t="s">
        <v>181</v>
      </c>
      <c r="BM147" s="191" t="s">
        <v>207</v>
      </c>
    </row>
    <row r="148" spans="1:65" s="2" customFormat="1" ht="16.5" customHeight="1">
      <c r="A148" s="32"/>
      <c r="B148" s="33"/>
      <c r="C148" s="181" t="s">
        <v>175</v>
      </c>
      <c r="D148" s="181" t="s">
        <v>142</v>
      </c>
      <c r="E148" s="182" t="s">
        <v>2151</v>
      </c>
      <c r="F148" s="183" t="s">
        <v>2152</v>
      </c>
      <c r="G148" s="184" t="s">
        <v>957</v>
      </c>
      <c r="H148" s="185">
        <v>1</v>
      </c>
      <c r="I148" s="257"/>
      <c r="J148" s="186">
        <f t="shared" si="0"/>
        <v>0</v>
      </c>
      <c r="K148" s="183" t="s">
        <v>1</v>
      </c>
      <c r="L148" s="37"/>
      <c r="M148" s="215" t="s">
        <v>1</v>
      </c>
      <c r="N148" s="216" t="s">
        <v>36</v>
      </c>
      <c r="O148" s="217">
        <v>0</v>
      </c>
      <c r="P148" s="217">
        <f t="shared" si="1"/>
        <v>0</v>
      </c>
      <c r="Q148" s="217">
        <v>0</v>
      </c>
      <c r="R148" s="217">
        <f t="shared" si="2"/>
        <v>0</v>
      </c>
      <c r="S148" s="217">
        <v>0</v>
      </c>
      <c r="T148" s="218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1" t="s">
        <v>181</v>
      </c>
      <c r="AT148" s="191" t="s">
        <v>142</v>
      </c>
      <c r="AU148" s="191" t="s">
        <v>81</v>
      </c>
      <c r="AY148" s="18" t="s">
        <v>141</v>
      </c>
      <c r="BE148" s="192">
        <f t="shared" si="4"/>
        <v>0</v>
      </c>
      <c r="BF148" s="192">
        <f t="shared" si="5"/>
        <v>0</v>
      </c>
      <c r="BG148" s="192">
        <f t="shared" si="6"/>
        <v>0</v>
      </c>
      <c r="BH148" s="192">
        <f t="shared" si="7"/>
        <v>0</v>
      </c>
      <c r="BI148" s="192">
        <f t="shared" si="8"/>
        <v>0</v>
      </c>
      <c r="BJ148" s="18" t="s">
        <v>79</v>
      </c>
      <c r="BK148" s="192">
        <f t="shared" si="9"/>
        <v>0</v>
      </c>
      <c r="BL148" s="18" t="s">
        <v>181</v>
      </c>
      <c r="BM148" s="191" t="s">
        <v>437</v>
      </c>
    </row>
    <row r="149" spans="1:65" s="2" customFormat="1" ht="6.95" customHeight="1">
      <c r="A149" s="3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37"/>
      <c r="M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</sheetData>
  <autoFilter ref="C119:K14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BM165"/>
  <sheetViews>
    <sheetView showGridLines="0" topLeftCell="A123" zoomScale="70" zoomScaleNormal="70" workbookViewId="0">
      <selection activeCell="I124" sqref="I124:I16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72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93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2153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ROUND(J121,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ROUND((SUM(BE121:BE164)),  2)</f>
        <v>0</v>
      </c>
      <c r="G33" s="32"/>
      <c r="H33" s="32"/>
      <c r="I33" s="122">
        <v>0.21</v>
      </c>
      <c r="J33" s="121">
        <f>ROUND(((SUM(BE121:BE164))*I33),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ROUND((SUM(BF121:BF164)),  2)</f>
        <v>0</v>
      </c>
      <c r="G34" s="32"/>
      <c r="H34" s="32"/>
      <c r="I34" s="122">
        <v>0.15</v>
      </c>
      <c r="J34" s="121">
        <f>ROUND(((SUM(BF121:BF164))*I34),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ROUND((SUM(BG121:BG164)),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ROUND((SUM(BH121:BH164)),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ROUND((SUM(BI121:BI164)),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03 - Venkovní kanalizace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J121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2111</v>
      </c>
      <c r="E97" s="148"/>
      <c r="F97" s="148"/>
      <c r="G97" s="148"/>
      <c r="H97" s="148"/>
      <c r="I97" s="148"/>
      <c r="J97" s="149">
        <f>J122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2112</v>
      </c>
      <c r="E98" s="154"/>
      <c r="F98" s="154"/>
      <c r="G98" s="154"/>
      <c r="H98" s="154"/>
      <c r="I98" s="154"/>
      <c r="J98" s="155">
        <f>J123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2154</v>
      </c>
      <c r="E99" s="154"/>
      <c r="F99" s="154"/>
      <c r="G99" s="154"/>
      <c r="H99" s="154"/>
      <c r="I99" s="154"/>
      <c r="J99" s="155">
        <f>J146</f>
        <v>0</v>
      </c>
      <c r="K99" s="152"/>
      <c r="L99" s="156"/>
    </row>
    <row r="100" spans="1:31" s="10" customFormat="1" ht="19.899999999999999" customHeight="1">
      <c r="B100" s="151"/>
      <c r="C100" s="152"/>
      <c r="D100" s="153" t="s">
        <v>2155</v>
      </c>
      <c r="E100" s="154"/>
      <c r="F100" s="154"/>
      <c r="G100" s="154"/>
      <c r="H100" s="154"/>
      <c r="I100" s="154"/>
      <c r="J100" s="155">
        <f>J152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2156</v>
      </c>
      <c r="E101" s="154"/>
      <c r="F101" s="154"/>
      <c r="G101" s="154"/>
      <c r="H101" s="154"/>
      <c r="I101" s="154"/>
      <c r="J101" s="155">
        <f>J163</f>
        <v>0</v>
      </c>
      <c r="K101" s="152"/>
      <c r="L101" s="156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4" t="s">
        <v>127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9" t="s">
        <v>14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310" t="str">
        <f>E7</f>
        <v>VD Hněvkovice - rozšíření provozní budovy</v>
      </c>
      <c r="F111" s="311"/>
      <c r="G111" s="311"/>
      <c r="H111" s="311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9" t="s">
        <v>116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302" t="str">
        <f>E9</f>
        <v>03 - Venkovní kanalizace</v>
      </c>
      <c r="F113" s="309"/>
      <c r="G113" s="309"/>
      <c r="H113" s="309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9" t="s">
        <v>17</v>
      </c>
      <c r="D115" s="34"/>
      <c r="E115" s="34"/>
      <c r="F115" s="27" t="str">
        <f>F12</f>
        <v xml:space="preserve"> </v>
      </c>
      <c r="G115" s="34"/>
      <c r="H115" s="34"/>
      <c r="I115" s="29" t="s">
        <v>19</v>
      </c>
      <c r="J115" s="64" t="str">
        <f>IF(J12="","",J12)</f>
        <v>prosinec 2019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9" t="s">
        <v>20</v>
      </c>
      <c r="D117" s="34"/>
      <c r="E117" s="34"/>
      <c r="F117" s="27" t="str">
        <f>E15</f>
        <v xml:space="preserve"> </v>
      </c>
      <c r="G117" s="34"/>
      <c r="H117" s="34"/>
      <c r="I117" s="29" t="s">
        <v>24</v>
      </c>
      <c r="J117" s="30" t="str">
        <f>E21</f>
        <v>Ing. Filip Duda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7" customHeight="1">
      <c r="A118" s="32"/>
      <c r="B118" s="33"/>
      <c r="C118" s="29" t="s">
        <v>23</v>
      </c>
      <c r="D118" s="34"/>
      <c r="E118" s="34"/>
      <c r="F118" s="27" t="str">
        <f>IF(E18="","",E18)</f>
        <v xml:space="preserve"> </v>
      </c>
      <c r="G118" s="34"/>
      <c r="H118" s="34"/>
      <c r="I118" s="29" t="s">
        <v>27</v>
      </c>
      <c r="J118" s="30" t="str">
        <f>E24</f>
        <v>Filip Šimek www.rozp.cz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57"/>
      <c r="B120" s="158"/>
      <c r="C120" s="159" t="s">
        <v>128</v>
      </c>
      <c r="D120" s="160" t="s">
        <v>56</v>
      </c>
      <c r="E120" s="160" t="s">
        <v>52</v>
      </c>
      <c r="F120" s="160" t="s">
        <v>53</v>
      </c>
      <c r="G120" s="160" t="s">
        <v>129</v>
      </c>
      <c r="H120" s="160" t="s">
        <v>130</v>
      </c>
      <c r="I120" s="160" t="s">
        <v>131</v>
      </c>
      <c r="J120" s="160" t="s">
        <v>120</v>
      </c>
      <c r="K120" s="161" t="s">
        <v>132</v>
      </c>
      <c r="L120" s="162"/>
      <c r="M120" s="73" t="s">
        <v>1</v>
      </c>
      <c r="N120" s="74" t="s">
        <v>35</v>
      </c>
      <c r="O120" s="74" t="s">
        <v>133</v>
      </c>
      <c r="P120" s="74" t="s">
        <v>134</v>
      </c>
      <c r="Q120" s="74" t="s">
        <v>135</v>
      </c>
      <c r="R120" s="74" t="s">
        <v>136</v>
      </c>
      <c r="S120" s="74" t="s">
        <v>137</v>
      </c>
      <c r="T120" s="75" t="s">
        <v>138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139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8" t="s">
        <v>70</v>
      </c>
      <c r="AU121" s="18" t="s">
        <v>122</v>
      </c>
      <c r="BK121" s="167">
        <f>BK122</f>
        <v>0</v>
      </c>
    </row>
    <row r="122" spans="1:65" s="12" customFormat="1" ht="25.9" customHeight="1">
      <c r="B122" s="168"/>
      <c r="C122" s="169"/>
      <c r="D122" s="170" t="s">
        <v>70</v>
      </c>
      <c r="E122" s="171" t="s">
        <v>216</v>
      </c>
      <c r="F122" s="171" t="s">
        <v>2115</v>
      </c>
      <c r="G122" s="169"/>
      <c r="H122" s="169"/>
      <c r="I122" s="169"/>
      <c r="J122" s="172">
        <f>BK122</f>
        <v>0</v>
      </c>
      <c r="K122" s="169"/>
      <c r="L122" s="173"/>
      <c r="M122" s="174"/>
      <c r="N122" s="175"/>
      <c r="O122" s="175"/>
      <c r="P122" s="176">
        <f>P123+P146+P152+P163</f>
        <v>0</v>
      </c>
      <c r="Q122" s="175"/>
      <c r="R122" s="176">
        <f>R123+R146+R152+R163</f>
        <v>0</v>
      </c>
      <c r="S122" s="175"/>
      <c r="T122" s="177">
        <f>T123+T146+T152+T163</f>
        <v>0</v>
      </c>
      <c r="AR122" s="178" t="s">
        <v>79</v>
      </c>
      <c r="AT122" s="179" t="s">
        <v>70</v>
      </c>
      <c r="AU122" s="179" t="s">
        <v>71</v>
      </c>
      <c r="AY122" s="178" t="s">
        <v>141</v>
      </c>
      <c r="BK122" s="180">
        <f>BK123+BK146+BK152+BK163</f>
        <v>0</v>
      </c>
    </row>
    <row r="123" spans="1:65" s="12" customFormat="1" ht="22.9" customHeight="1">
      <c r="B123" s="168"/>
      <c r="C123" s="169"/>
      <c r="D123" s="170" t="s">
        <v>70</v>
      </c>
      <c r="E123" s="213" t="s">
        <v>79</v>
      </c>
      <c r="F123" s="213" t="s">
        <v>2116</v>
      </c>
      <c r="G123" s="169"/>
      <c r="H123" s="169"/>
      <c r="I123" s="169"/>
      <c r="J123" s="214">
        <f>BK123</f>
        <v>0</v>
      </c>
      <c r="K123" s="169"/>
      <c r="L123" s="173"/>
      <c r="M123" s="174"/>
      <c r="N123" s="175"/>
      <c r="O123" s="175"/>
      <c r="P123" s="176">
        <f>SUM(P124:P145)</f>
        <v>0</v>
      </c>
      <c r="Q123" s="175"/>
      <c r="R123" s="176">
        <f>SUM(R124:R145)</f>
        <v>0</v>
      </c>
      <c r="S123" s="175"/>
      <c r="T123" s="177">
        <f>SUM(T124:T145)</f>
        <v>0</v>
      </c>
      <c r="AR123" s="178" t="s">
        <v>79</v>
      </c>
      <c r="AT123" s="179" t="s">
        <v>70</v>
      </c>
      <c r="AU123" s="179" t="s">
        <v>79</v>
      </c>
      <c r="AY123" s="178" t="s">
        <v>141</v>
      </c>
      <c r="BK123" s="180">
        <f>SUM(BK124:BK145)</f>
        <v>0</v>
      </c>
    </row>
    <row r="124" spans="1:65" s="2" customFormat="1" ht="21.75" customHeight="1">
      <c r="A124" s="32"/>
      <c r="B124" s="33"/>
      <c r="C124" s="181" t="s">
        <v>79</v>
      </c>
      <c r="D124" s="181" t="s">
        <v>142</v>
      </c>
      <c r="E124" s="182" t="s">
        <v>2157</v>
      </c>
      <c r="F124" s="183" t="s">
        <v>2158</v>
      </c>
      <c r="G124" s="184" t="s">
        <v>313</v>
      </c>
      <c r="H124" s="185">
        <v>17.98</v>
      </c>
      <c r="I124" s="257"/>
      <c r="J124" s="186">
        <f>ROUND(I124*H124,2)</f>
        <v>0</v>
      </c>
      <c r="K124" s="183" t="s">
        <v>1</v>
      </c>
      <c r="L124" s="37"/>
      <c r="M124" s="187" t="s">
        <v>1</v>
      </c>
      <c r="N124" s="188" t="s">
        <v>36</v>
      </c>
      <c r="O124" s="189">
        <v>0</v>
      </c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1" t="s">
        <v>146</v>
      </c>
      <c r="AT124" s="191" t="s">
        <v>142</v>
      </c>
      <c r="AU124" s="191" t="s">
        <v>81</v>
      </c>
      <c r="AY124" s="18" t="s">
        <v>141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8" t="s">
        <v>79</v>
      </c>
      <c r="BK124" s="192">
        <f>ROUND(I124*H124,2)</f>
        <v>0</v>
      </c>
      <c r="BL124" s="18" t="s">
        <v>146</v>
      </c>
      <c r="BM124" s="191" t="s">
        <v>81</v>
      </c>
    </row>
    <row r="125" spans="1:65" s="13" customFormat="1">
      <c r="B125" s="193"/>
      <c r="C125" s="194"/>
      <c r="D125" s="195" t="s">
        <v>147</v>
      </c>
      <c r="E125" s="196" t="s">
        <v>1</v>
      </c>
      <c r="F125" s="197" t="s">
        <v>2159</v>
      </c>
      <c r="G125" s="194"/>
      <c r="H125" s="196" t="s">
        <v>1</v>
      </c>
      <c r="I125" s="194"/>
      <c r="J125" s="194"/>
      <c r="K125" s="194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147</v>
      </c>
      <c r="AU125" s="202" t="s">
        <v>81</v>
      </c>
      <c r="AV125" s="13" t="s">
        <v>79</v>
      </c>
      <c r="AW125" s="13" t="s">
        <v>26</v>
      </c>
      <c r="AX125" s="13" t="s">
        <v>71</v>
      </c>
      <c r="AY125" s="202" t="s">
        <v>141</v>
      </c>
    </row>
    <row r="126" spans="1:65" s="14" customFormat="1">
      <c r="B126" s="203"/>
      <c r="C126" s="204"/>
      <c r="D126" s="195" t="s">
        <v>147</v>
      </c>
      <c r="E126" s="205" t="s">
        <v>1</v>
      </c>
      <c r="F126" s="206" t="s">
        <v>2160</v>
      </c>
      <c r="G126" s="204"/>
      <c r="H126" s="207">
        <v>10.7</v>
      </c>
      <c r="I126" s="204"/>
      <c r="J126" s="204"/>
      <c r="K126" s="204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147</v>
      </c>
      <c r="AU126" s="212" t="s">
        <v>81</v>
      </c>
      <c r="AV126" s="14" t="s">
        <v>81</v>
      </c>
      <c r="AW126" s="14" t="s">
        <v>26</v>
      </c>
      <c r="AX126" s="14" t="s">
        <v>71</v>
      </c>
      <c r="AY126" s="212" t="s">
        <v>141</v>
      </c>
    </row>
    <row r="127" spans="1:65" s="14" customFormat="1" ht="22.5">
      <c r="B127" s="203"/>
      <c r="C127" s="204"/>
      <c r="D127" s="195" t="s">
        <v>147</v>
      </c>
      <c r="E127" s="205" t="s">
        <v>1</v>
      </c>
      <c r="F127" s="206" t="s">
        <v>2161</v>
      </c>
      <c r="G127" s="204"/>
      <c r="H127" s="207">
        <v>5.3</v>
      </c>
      <c r="I127" s="204"/>
      <c r="J127" s="204"/>
      <c r="K127" s="204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147</v>
      </c>
      <c r="AU127" s="212" t="s">
        <v>81</v>
      </c>
      <c r="AV127" s="14" t="s">
        <v>81</v>
      </c>
      <c r="AW127" s="14" t="s">
        <v>26</v>
      </c>
      <c r="AX127" s="14" t="s">
        <v>71</v>
      </c>
      <c r="AY127" s="212" t="s">
        <v>141</v>
      </c>
    </row>
    <row r="128" spans="1:65" s="14" customFormat="1">
      <c r="B128" s="203"/>
      <c r="C128" s="204"/>
      <c r="D128" s="195" t="s">
        <v>147</v>
      </c>
      <c r="E128" s="205" t="s">
        <v>1</v>
      </c>
      <c r="F128" s="206" t="s">
        <v>2162</v>
      </c>
      <c r="G128" s="204"/>
      <c r="H128" s="207">
        <v>1.98</v>
      </c>
      <c r="I128" s="204"/>
      <c r="J128" s="204"/>
      <c r="K128" s="204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147</v>
      </c>
      <c r="AU128" s="212" t="s">
        <v>81</v>
      </c>
      <c r="AV128" s="14" t="s">
        <v>81</v>
      </c>
      <c r="AW128" s="14" t="s">
        <v>26</v>
      </c>
      <c r="AX128" s="14" t="s">
        <v>71</v>
      </c>
      <c r="AY128" s="212" t="s">
        <v>141</v>
      </c>
    </row>
    <row r="129" spans="1:65" s="15" customFormat="1">
      <c r="B129" s="219"/>
      <c r="C129" s="220"/>
      <c r="D129" s="195" t="s">
        <v>147</v>
      </c>
      <c r="E129" s="221" t="s">
        <v>1</v>
      </c>
      <c r="F129" s="222" t="s">
        <v>2163</v>
      </c>
      <c r="G129" s="220"/>
      <c r="H129" s="223">
        <v>17.98</v>
      </c>
      <c r="I129" s="220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147</v>
      </c>
      <c r="AU129" s="228" t="s">
        <v>81</v>
      </c>
      <c r="AV129" s="15" t="s">
        <v>146</v>
      </c>
      <c r="AW129" s="15" t="s">
        <v>26</v>
      </c>
      <c r="AX129" s="15" t="s">
        <v>79</v>
      </c>
      <c r="AY129" s="228" t="s">
        <v>141</v>
      </c>
    </row>
    <row r="130" spans="1:65" s="2" customFormat="1" ht="21.75" customHeight="1">
      <c r="A130" s="32"/>
      <c r="B130" s="33"/>
      <c r="C130" s="181" t="s">
        <v>81</v>
      </c>
      <c r="D130" s="181" t="s">
        <v>142</v>
      </c>
      <c r="E130" s="182" t="s">
        <v>2164</v>
      </c>
      <c r="F130" s="183" t="s">
        <v>2165</v>
      </c>
      <c r="G130" s="184" t="s">
        <v>313</v>
      </c>
      <c r="H130" s="185">
        <v>8.99</v>
      </c>
      <c r="I130" s="257"/>
      <c r="J130" s="186">
        <f>ROUND(I130*H130,2)</f>
        <v>0</v>
      </c>
      <c r="K130" s="183" t="s">
        <v>1</v>
      </c>
      <c r="L130" s="37"/>
      <c r="M130" s="187" t="s">
        <v>1</v>
      </c>
      <c r="N130" s="188" t="s">
        <v>36</v>
      </c>
      <c r="O130" s="189">
        <v>0</v>
      </c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1" t="s">
        <v>146</v>
      </c>
      <c r="AT130" s="191" t="s">
        <v>142</v>
      </c>
      <c r="AU130" s="191" t="s">
        <v>81</v>
      </c>
      <c r="AY130" s="18" t="s">
        <v>141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79</v>
      </c>
      <c r="BK130" s="192">
        <f>ROUND(I130*H130,2)</f>
        <v>0</v>
      </c>
      <c r="BL130" s="18" t="s">
        <v>146</v>
      </c>
      <c r="BM130" s="191" t="s">
        <v>146</v>
      </c>
    </row>
    <row r="131" spans="1:65" s="14" customFormat="1">
      <c r="B131" s="203"/>
      <c r="C131" s="204"/>
      <c r="D131" s="195" t="s">
        <v>147</v>
      </c>
      <c r="E131" s="205" t="s">
        <v>1</v>
      </c>
      <c r="F131" s="206" t="s">
        <v>2166</v>
      </c>
      <c r="G131" s="204"/>
      <c r="H131" s="207">
        <v>8.99</v>
      </c>
      <c r="I131" s="204"/>
      <c r="J131" s="204"/>
      <c r="K131" s="204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147</v>
      </c>
      <c r="AU131" s="212" t="s">
        <v>81</v>
      </c>
      <c r="AV131" s="14" t="s">
        <v>81</v>
      </c>
      <c r="AW131" s="14" t="s">
        <v>26</v>
      </c>
      <c r="AX131" s="14" t="s">
        <v>71</v>
      </c>
      <c r="AY131" s="212" t="s">
        <v>141</v>
      </c>
    </row>
    <row r="132" spans="1:65" s="15" customFormat="1">
      <c r="B132" s="219"/>
      <c r="C132" s="220"/>
      <c r="D132" s="195" t="s">
        <v>147</v>
      </c>
      <c r="E132" s="221" t="s">
        <v>1</v>
      </c>
      <c r="F132" s="222" t="s">
        <v>254</v>
      </c>
      <c r="G132" s="220"/>
      <c r="H132" s="223">
        <v>8.99</v>
      </c>
      <c r="I132" s="220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147</v>
      </c>
      <c r="AU132" s="228" t="s">
        <v>81</v>
      </c>
      <c r="AV132" s="15" t="s">
        <v>146</v>
      </c>
      <c r="AW132" s="15" t="s">
        <v>26</v>
      </c>
      <c r="AX132" s="15" t="s">
        <v>79</v>
      </c>
      <c r="AY132" s="228" t="s">
        <v>141</v>
      </c>
    </row>
    <row r="133" spans="1:65" s="2" customFormat="1" ht="21.75" customHeight="1">
      <c r="A133" s="32"/>
      <c r="B133" s="33"/>
      <c r="C133" s="181" t="s">
        <v>153</v>
      </c>
      <c r="D133" s="181" t="s">
        <v>142</v>
      </c>
      <c r="E133" s="182" t="s">
        <v>2167</v>
      </c>
      <c r="F133" s="183" t="s">
        <v>2168</v>
      </c>
      <c r="G133" s="184" t="s">
        <v>313</v>
      </c>
      <c r="H133" s="185">
        <v>8</v>
      </c>
      <c r="I133" s="257"/>
      <c r="J133" s="186">
        <f>ROUND(I133*H133,2)</f>
        <v>0</v>
      </c>
      <c r="K133" s="183" t="s">
        <v>1</v>
      </c>
      <c r="L133" s="37"/>
      <c r="M133" s="187" t="s">
        <v>1</v>
      </c>
      <c r="N133" s="188" t="s">
        <v>36</v>
      </c>
      <c r="O133" s="189">
        <v>0</v>
      </c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1" t="s">
        <v>146</v>
      </c>
      <c r="AT133" s="191" t="s">
        <v>142</v>
      </c>
      <c r="AU133" s="191" t="s">
        <v>81</v>
      </c>
      <c r="AY133" s="18" t="s">
        <v>141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79</v>
      </c>
      <c r="BK133" s="192">
        <f>ROUND(I133*H133,2)</f>
        <v>0</v>
      </c>
      <c r="BL133" s="18" t="s">
        <v>146</v>
      </c>
      <c r="BM133" s="191" t="s">
        <v>156</v>
      </c>
    </row>
    <row r="134" spans="1:65" s="14" customFormat="1">
      <c r="B134" s="203"/>
      <c r="C134" s="204"/>
      <c r="D134" s="195" t="s">
        <v>147</v>
      </c>
      <c r="E134" s="205" t="s">
        <v>1</v>
      </c>
      <c r="F134" s="206" t="s">
        <v>2169</v>
      </c>
      <c r="G134" s="204"/>
      <c r="H134" s="207">
        <v>4.37</v>
      </c>
      <c r="I134" s="204"/>
      <c r="J134" s="204"/>
      <c r="K134" s="204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147</v>
      </c>
      <c r="AU134" s="212" t="s">
        <v>81</v>
      </c>
      <c r="AV134" s="14" t="s">
        <v>81</v>
      </c>
      <c r="AW134" s="14" t="s">
        <v>26</v>
      </c>
      <c r="AX134" s="14" t="s">
        <v>71</v>
      </c>
      <c r="AY134" s="212" t="s">
        <v>141</v>
      </c>
    </row>
    <row r="135" spans="1:65" s="14" customFormat="1" ht="22.5">
      <c r="B135" s="203"/>
      <c r="C135" s="204"/>
      <c r="D135" s="195" t="s">
        <v>147</v>
      </c>
      <c r="E135" s="205" t="s">
        <v>1</v>
      </c>
      <c r="F135" s="206" t="s">
        <v>2170</v>
      </c>
      <c r="G135" s="204"/>
      <c r="H135" s="207">
        <v>2.64</v>
      </c>
      <c r="I135" s="204"/>
      <c r="J135" s="204"/>
      <c r="K135" s="204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147</v>
      </c>
      <c r="AU135" s="212" t="s">
        <v>81</v>
      </c>
      <c r="AV135" s="14" t="s">
        <v>81</v>
      </c>
      <c r="AW135" s="14" t="s">
        <v>26</v>
      </c>
      <c r="AX135" s="14" t="s">
        <v>71</v>
      </c>
      <c r="AY135" s="212" t="s">
        <v>141</v>
      </c>
    </row>
    <row r="136" spans="1:65" s="14" customFormat="1">
      <c r="B136" s="203"/>
      <c r="C136" s="204"/>
      <c r="D136" s="195" t="s">
        <v>147</v>
      </c>
      <c r="E136" s="205" t="s">
        <v>1</v>
      </c>
      <c r="F136" s="206" t="s">
        <v>2171</v>
      </c>
      <c r="G136" s="204"/>
      <c r="H136" s="207">
        <v>0.99</v>
      </c>
      <c r="I136" s="204"/>
      <c r="J136" s="204"/>
      <c r="K136" s="204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147</v>
      </c>
      <c r="AU136" s="212" t="s">
        <v>81</v>
      </c>
      <c r="AV136" s="14" t="s">
        <v>81</v>
      </c>
      <c r="AW136" s="14" t="s">
        <v>26</v>
      </c>
      <c r="AX136" s="14" t="s">
        <v>71</v>
      </c>
      <c r="AY136" s="212" t="s">
        <v>141</v>
      </c>
    </row>
    <row r="137" spans="1:65" s="15" customFormat="1">
      <c r="B137" s="219"/>
      <c r="C137" s="220"/>
      <c r="D137" s="195" t="s">
        <v>147</v>
      </c>
      <c r="E137" s="221" t="s">
        <v>1</v>
      </c>
      <c r="F137" s="222" t="s">
        <v>2163</v>
      </c>
      <c r="G137" s="220"/>
      <c r="H137" s="223">
        <v>8</v>
      </c>
      <c r="I137" s="220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147</v>
      </c>
      <c r="AU137" s="228" t="s">
        <v>81</v>
      </c>
      <c r="AV137" s="15" t="s">
        <v>146</v>
      </c>
      <c r="AW137" s="15" t="s">
        <v>26</v>
      </c>
      <c r="AX137" s="15" t="s">
        <v>79</v>
      </c>
      <c r="AY137" s="228" t="s">
        <v>141</v>
      </c>
    </row>
    <row r="138" spans="1:65" s="2" customFormat="1" ht="21.75" customHeight="1">
      <c r="A138" s="32"/>
      <c r="B138" s="33"/>
      <c r="C138" s="181" t="s">
        <v>146</v>
      </c>
      <c r="D138" s="181" t="s">
        <v>142</v>
      </c>
      <c r="E138" s="182" t="s">
        <v>2172</v>
      </c>
      <c r="F138" s="183" t="s">
        <v>2173</v>
      </c>
      <c r="G138" s="184" t="s">
        <v>313</v>
      </c>
      <c r="H138" s="185">
        <v>6.3</v>
      </c>
      <c r="I138" s="257"/>
      <c r="J138" s="186">
        <f>ROUND(I138*H138,2)</f>
        <v>0</v>
      </c>
      <c r="K138" s="183" t="s">
        <v>1</v>
      </c>
      <c r="L138" s="37"/>
      <c r="M138" s="187" t="s">
        <v>1</v>
      </c>
      <c r="N138" s="188" t="s">
        <v>36</v>
      </c>
      <c r="O138" s="189">
        <v>0</v>
      </c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1" t="s">
        <v>146</v>
      </c>
      <c r="AT138" s="191" t="s">
        <v>142</v>
      </c>
      <c r="AU138" s="191" t="s">
        <v>81</v>
      </c>
      <c r="AY138" s="18" t="s">
        <v>141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79</v>
      </c>
      <c r="BK138" s="192">
        <f>ROUND(I138*H138,2)</f>
        <v>0</v>
      </c>
      <c r="BL138" s="18" t="s">
        <v>146</v>
      </c>
      <c r="BM138" s="191" t="s">
        <v>159</v>
      </c>
    </row>
    <row r="139" spans="1:65" s="14" customFormat="1">
      <c r="B139" s="203"/>
      <c r="C139" s="204"/>
      <c r="D139" s="195" t="s">
        <v>147</v>
      </c>
      <c r="E139" s="205" t="s">
        <v>1</v>
      </c>
      <c r="F139" s="206" t="s">
        <v>2174</v>
      </c>
      <c r="G139" s="204"/>
      <c r="H139" s="207">
        <v>3.33</v>
      </c>
      <c r="I139" s="204"/>
      <c r="J139" s="204"/>
      <c r="K139" s="204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147</v>
      </c>
      <c r="AU139" s="212" t="s">
        <v>81</v>
      </c>
      <c r="AV139" s="14" t="s">
        <v>81</v>
      </c>
      <c r="AW139" s="14" t="s">
        <v>26</v>
      </c>
      <c r="AX139" s="14" t="s">
        <v>71</v>
      </c>
      <c r="AY139" s="212" t="s">
        <v>141</v>
      </c>
    </row>
    <row r="140" spans="1:65" s="14" customFormat="1" ht="22.5">
      <c r="B140" s="203"/>
      <c r="C140" s="204"/>
      <c r="D140" s="195" t="s">
        <v>147</v>
      </c>
      <c r="E140" s="205" t="s">
        <v>1</v>
      </c>
      <c r="F140" s="206" t="s">
        <v>2175</v>
      </c>
      <c r="G140" s="204"/>
      <c r="H140" s="207">
        <v>2.16</v>
      </c>
      <c r="I140" s="204"/>
      <c r="J140" s="204"/>
      <c r="K140" s="204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147</v>
      </c>
      <c r="AU140" s="212" t="s">
        <v>81</v>
      </c>
      <c r="AV140" s="14" t="s">
        <v>81</v>
      </c>
      <c r="AW140" s="14" t="s">
        <v>26</v>
      </c>
      <c r="AX140" s="14" t="s">
        <v>71</v>
      </c>
      <c r="AY140" s="212" t="s">
        <v>141</v>
      </c>
    </row>
    <row r="141" spans="1:65" s="14" customFormat="1">
      <c r="B141" s="203"/>
      <c r="C141" s="204"/>
      <c r="D141" s="195" t="s">
        <v>147</v>
      </c>
      <c r="E141" s="205" t="s">
        <v>1</v>
      </c>
      <c r="F141" s="206" t="s">
        <v>2176</v>
      </c>
      <c r="G141" s="204"/>
      <c r="H141" s="207">
        <v>0.81</v>
      </c>
      <c r="I141" s="204"/>
      <c r="J141" s="204"/>
      <c r="K141" s="204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147</v>
      </c>
      <c r="AU141" s="212" t="s">
        <v>81</v>
      </c>
      <c r="AV141" s="14" t="s">
        <v>81</v>
      </c>
      <c r="AW141" s="14" t="s">
        <v>26</v>
      </c>
      <c r="AX141" s="14" t="s">
        <v>71</v>
      </c>
      <c r="AY141" s="212" t="s">
        <v>141</v>
      </c>
    </row>
    <row r="142" spans="1:65" s="15" customFormat="1">
      <c r="B142" s="219"/>
      <c r="C142" s="220"/>
      <c r="D142" s="195" t="s">
        <v>147</v>
      </c>
      <c r="E142" s="221" t="s">
        <v>1</v>
      </c>
      <c r="F142" s="222" t="s">
        <v>2163</v>
      </c>
      <c r="G142" s="220"/>
      <c r="H142" s="223">
        <v>6.3000000000000007</v>
      </c>
      <c r="I142" s="220"/>
      <c r="J142" s="220"/>
      <c r="K142" s="220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147</v>
      </c>
      <c r="AU142" s="228" t="s">
        <v>81</v>
      </c>
      <c r="AV142" s="15" t="s">
        <v>146</v>
      </c>
      <c r="AW142" s="15" t="s">
        <v>26</v>
      </c>
      <c r="AX142" s="15" t="s">
        <v>79</v>
      </c>
      <c r="AY142" s="228" t="s">
        <v>141</v>
      </c>
    </row>
    <row r="143" spans="1:65" s="2" customFormat="1" ht="16.5" customHeight="1">
      <c r="A143" s="32"/>
      <c r="B143" s="33"/>
      <c r="C143" s="229" t="s">
        <v>161</v>
      </c>
      <c r="D143" s="229" t="s">
        <v>272</v>
      </c>
      <c r="E143" s="230" t="s">
        <v>2177</v>
      </c>
      <c r="F143" s="231" t="s">
        <v>2178</v>
      </c>
      <c r="G143" s="232" t="s">
        <v>338</v>
      </c>
      <c r="H143" s="233">
        <v>12.6</v>
      </c>
      <c r="I143" s="262"/>
      <c r="J143" s="234">
        <f>ROUND(I143*H143,2)</f>
        <v>0</v>
      </c>
      <c r="K143" s="231" t="s">
        <v>1</v>
      </c>
      <c r="L143" s="235"/>
      <c r="M143" s="236" t="s">
        <v>1</v>
      </c>
      <c r="N143" s="237" t="s">
        <v>36</v>
      </c>
      <c r="O143" s="189">
        <v>0</v>
      </c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1" t="s">
        <v>159</v>
      </c>
      <c r="AT143" s="191" t="s">
        <v>272</v>
      </c>
      <c r="AU143" s="191" t="s">
        <v>81</v>
      </c>
      <c r="AY143" s="18" t="s">
        <v>141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79</v>
      </c>
      <c r="BK143" s="192">
        <f>ROUND(I143*H143,2)</f>
        <v>0</v>
      </c>
      <c r="BL143" s="18" t="s">
        <v>146</v>
      </c>
      <c r="BM143" s="191" t="s">
        <v>112</v>
      </c>
    </row>
    <row r="144" spans="1:65" s="14" customFormat="1">
      <c r="B144" s="203"/>
      <c r="C144" s="204"/>
      <c r="D144" s="195" t="s">
        <v>147</v>
      </c>
      <c r="E144" s="205" t="s">
        <v>1</v>
      </c>
      <c r="F144" s="206" t="s">
        <v>2179</v>
      </c>
      <c r="G144" s="204"/>
      <c r="H144" s="207">
        <v>12.6</v>
      </c>
      <c r="I144" s="204"/>
      <c r="J144" s="204"/>
      <c r="K144" s="204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147</v>
      </c>
      <c r="AU144" s="212" t="s">
        <v>81</v>
      </c>
      <c r="AV144" s="14" t="s">
        <v>81</v>
      </c>
      <c r="AW144" s="14" t="s">
        <v>26</v>
      </c>
      <c r="AX144" s="14" t="s">
        <v>71</v>
      </c>
      <c r="AY144" s="212" t="s">
        <v>141</v>
      </c>
    </row>
    <row r="145" spans="1:65" s="15" customFormat="1">
      <c r="B145" s="219"/>
      <c r="C145" s="220"/>
      <c r="D145" s="195" t="s">
        <v>147</v>
      </c>
      <c r="E145" s="221" t="s">
        <v>1</v>
      </c>
      <c r="F145" s="222" t="s">
        <v>254</v>
      </c>
      <c r="G145" s="220"/>
      <c r="H145" s="223">
        <v>12.6</v>
      </c>
      <c r="I145" s="220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147</v>
      </c>
      <c r="AU145" s="228" t="s">
        <v>81</v>
      </c>
      <c r="AV145" s="15" t="s">
        <v>146</v>
      </c>
      <c r="AW145" s="15" t="s">
        <v>26</v>
      </c>
      <c r="AX145" s="15" t="s">
        <v>79</v>
      </c>
      <c r="AY145" s="228" t="s">
        <v>141</v>
      </c>
    </row>
    <row r="146" spans="1:65" s="12" customFormat="1" ht="22.9" customHeight="1">
      <c r="B146" s="168"/>
      <c r="C146" s="169"/>
      <c r="D146" s="170" t="s">
        <v>70</v>
      </c>
      <c r="E146" s="213" t="s">
        <v>81</v>
      </c>
      <c r="F146" s="213" t="s">
        <v>2180</v>
      </c>
      <c r="G146" s="169"/>
      <c r="H146" s="169"/>
      <c r="I146" s="169"/>
      <c r="J146" s="214">
        <f>BK146</f>
        <v>0</v>
      </c>
      <c r="K146" s="169"/>
      <c r="L146" s="173"/>
      <c r="M146" s="174"/>
      <c r="N146" s="175"/>
      <c r="O146" s="175"/>
      <c r="P146" s="176">
        <f>SUM(P147:P151)</f>
        <v>0</v>
      </c>
      <c r="Q146" s="175"/>
      <c r="R146" s="176">
        <f>SUM(R147:R151)</f>
        <v>0</v>
      </c>
      <c r="S146" s="175"/>
      <c r="T146" s="177">
        <f>SUM(T147:T151)</f>
        <v>0</v>
      </c>
      <c r="AR146" s="178" t="s">
        <v>79</v>
      </c>
      <c r="AT146" s="179" t="s">
        <v>70</v>
      </c>
      <c r="AU146" s="179" t="s">
        <v>79</v>
      </c>
      <c r="AY146" s="178" t="s">
        <v>141</v>
      </c>
      <c r="BK146" s="180">
        <f>SUM(BK147:BK151)</f>
        <v>0</v>
      </c>
    </row>
    <row r="147" spans="1:65" s="2" customFormat="1" ht="16.5" customHeight="1">
      <c r="A147" s="32"/>
      <c r="B147" s="33"/>
      <c r="C147" s="181" t="s">
        <v>156</v>
      </c>
      <c r="D147" s="181" t="s">
        <v>142</v>
      </c>
      <c r="E147" s="182" t="s">
        <v>2181</v>
      </c>
      <c r="F147" s="183" t="s">
        <v>2182</v>
      </c>
      <c r="G147" s="184" t="s">
        <v>313</v>
      </c>
      <c r="H147" s="185">
        <v>1.63</v>
      </c>
      <c r="I147" s="257"/>
      <c r="J147" s="186">
        <f>ROUND(I147*H147,2)</f>
        <v>0</v>
      </c>
      <c r="K147" s="183" t="s">
        <v>1</v>
      </c>
      <c r="L147" s="37"/>
      <c r="M147" s="187" t="s">
        <v>1</v>
      </c>
      <c r="N147" s="188" t="s">
        <v>36</v>
      </c>
      <c r="O147" s="189">
        <v>0</v>
      </c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1" t="s">
        <v>146</v>
      </c>
      <c r="AT147" s="191" t="s">
        <v>142</v>
      </c>
      <c r="AU147" s="191" t="s">
        <v>81</v>
      </c>
      <c r="AY147" s="18" t="s">
        <v>141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79</v>
      </c>
      <c r="BK147" s="192">
        <f>ROUND(I147*H147,2)</f>
        <v>0</v>
      </c>
      <c r="BL147" s="18" t="s">
        <v>146</v>
      </c>
      <c r="BM147" s="191" t="s">
        <v>169</v>
      </c>
    </row>
    <row r="148" spans="1:65" s="14" customFormat="1">
      <c r="B148" s="203"/>
      <c r="C148" s="204"/>
      <c r="D148" s="195" t="s">
        <v>147</v>
      </c>
      <c r="E148" s="205" t="s">
        <v>1</v>
      </c>
      <c r="F148" s="206" t="s">
        <v>2183</v>
      </c>
      <c r="G148" s="204"/>
      <c r="H148" s="207">
        <v>0.97</v>
      </c>
      <c r="I148" s="204"/>
      <c r="J148" s="204"/>
      <c r="K148" s="204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147</v>
      </c>
      <c r="AU148" s="212" t="s">
        <v>81</v>
      </c>
      <c r="AV148" s="14" t="s">
        <v>81</v>
      </c>
      <c r="AW148" s="14" t="s">
        <v>26</v>
      </c>
      <c r="AX148" s="14" t="s">
        <v>71</v>
      </c>
      <c r="AY148" s="212" t="s">
        <v>141</v>
      </c>
    </row>
    <row r="149" spans="1:65" s="14" customFormat="1" ht="22.5">
      <c r="B149" s="203"/>
      <c r="C149" s="204"/>
      <c r="D149" s="195" t="s">
        <v>147</v>
      </c>
      <c r="E149" s="205" t="s">
        <v>1</v>
      </c>
      <c r="F149" s="206" t="s">
        <v>2184</v>
      </c>
      <c r="G149" s="204"/>
      <c r="H149" s="207">
        <v>0.48</v>
      </c>
      <c r="I149" s="204"/>
      <c r="J149" s="204"/>
      <c r="K149" s="204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147</v>
      </c>
      <c r="AU149" s="212" t="s">
        <v>81</v>
      </c>
      <c r="AV149" s="14" t="s">
        <v>81</v>
      </c>
      <c r="AW149" s="14" t="s">
        <v>26</v>
      </c>
      <c r="AX149" s="14" t="s">
        <v>71</v>
      </c>
      <c r="AY149" s="212" t="s">
        <v>141</v>
      </c>
    </row>
    <row r="150" spans="1:65" s="14" customFormat="1">
      <c r="B150" s="203"/>
      <c r="C150" s="204"/>
      <c r="D150" s="195" t="s">
        <v>147</v>
      </c>
      <c r="E150" s="205" t="s">
        <v>1</v>
      </c>
      <c r="F150" s="206" t="s">
        <v>2185</v>
      </c>
      <c r="G150" s="204"/>
      <c r="H150" s="207">
        <v>0.18</v>
      </c>
      <c r="I150" s="204"/>
      <c r="J150" s="204"/>
      <c r="K150" s="204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147</v>
      </c>
      <c r="AU150" s="212" t="s">
        <v>81</v>
      </c>
      <c r="AV150" s="14" t="s">
        <v>81</v>
      </c>
      <c r="AW150" s="14" t="s">
        <v>26</v>
      </c>
      <c r="AX150" s="14" t="s">
        <v>71</v>
      </c>
      <c r="AY150" s="212" t="s">
        <v>141</v>
      </c>
    </row>
    <row r="151" spans="1:65" s="15" customFormat="1">
      <c r="B151" s="219"/>
      <c r="C151" s="220"/>
      <c r="D151" s="195" t="s">
        <v>147</v>
      </c>
      <c r="E151" s="221" t="s">
        <v>1</v>
      </c>
      <c r="F151" s="222" t="s">
        <v>2163</v>
      </c>
      <c r="G151" s="220"/>
      <c r="H151" s="223">
        <v>1.63</v>
      </c>
      <c r="I151" s="220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147</v>
      </c>
      <c r="AU151" s="228" t="s">
        <v>81</v>
      </c>
      <c r="AV151" s="15" t="s">
        <v>146</v>
      </c>
      <c r="AW151" s="15" t="s">
        <v>26</v>
      </c>
      <c r="AX151" s="15" t="s">
        <v>79</v>
      </c>
      <c r="AY151" s="228" t="s">
        <v>141</v>
      </c>
    </row>
    <row r="152" spans="1:65" s="12" customFormat="1" ht="22.9" customHeight="1">
      <c r="B152" s="168"/>
      <c r="C152" s="169"/>
      <c r="D152" s="170" t="s">
        <v>70</v>
      </c>
      <c r="E152" s="213" t="s">
        <v>159</v>
      </c>
      <c r="F152" s="213" t="s">
        <v>2186</v>
      </c>
      <c r="G152" s="169"/>
      <c r="H152" s="169"/>
      <c r="I152" s="169"/>
      <c r="J152" s="214">
        <f>BK152</f>
        <v>0</v>
      </c>
      <c r="K152" s="169"/>
      <c r="L152" s="173"/>
      <c r="M152" s="174"/>
      <c r="N152" s="175"/>
      <c r="O152" s="175"/>
      <c r="P152" s="176">
        <f>SUM(P153:P162)</f>
        <v>0</v>
      </c>
      <c r="Q152" s="175"/>
      <c r="R152" s="176">
        <f>SUM(R153:R162)</f>
        <v>0</v>
      </c>
      <c r="S152" s="175"/>
      <c r="T152" s="177">
        <f>SUM(T153:T162)</f>
        <v>0</v>
      </c>
      <c r="AR152" s="178" t="s">
        <v>79</v>
      </c>
      <c r="AT152" s="179" t="s">
        <v>70</v>
      </c>
      <c r="AU152" s="179" t="s">
        <v>79</v>
      </c>
      <c r="AY152" s="178" t="s">
        <v>141</v>
      </c>
      <c r="BK152" s="180">
        <f>SUM(BK153:BK162)</f>
        <v>0</v>
      </c>
    </row>
    <row r="153" spans="1:65" s="2" customFormat="1" ht="21.75" customHeight="1">
      <c r="A153" s="32"/>
      <c r="B153" s="33"/>
      <c r="C153" s="181" t="s">
        <v>172</v>
      </c>
      <c r="D153" s="181" t="s">
        <v>142</v>
      </c>
      <c r="E153" s="182" t="s">
        <v>2187</v>
      </c>
      <c r="F153" s="183" t="s">
        <v>2188</v>
      </c>
      <c r="G153" s="184" t="s">
        <v>238</v>
      </c>
      <c r="H153" s="185">
        <v>37.200000000000003</v>
      </c>
      <c r="I153" s="257"/>
      <c r="J153" s="186">
        <f>ROUND(I153*H153,2)</f>
        <v>0</v>
      </c>
      <c r="K153" s="183" t="s">
        <v>1</v>
      </c>
      <c r="L153" s="37"/>
      <c r="M153" s="187" t="s">
        <v>1</v>
      </c>
      <c r="N153" s="188" t="s">
        <v>36</v>
      </c>
      <c r="O153" s="189">
        <v>0</v>
      </c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1" t="s">
        <v>146</v>
      </c>
      <c r="AT153" s="191" t="s">
        <v>142</v>
      </c>
      <c r="AU153" s="191" t="s">
        <v>81</v>
      </c>
      <c r="AY153" s="18" t="s">
        <v>141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79</v>
      </c>
      <c r="BK153" s="192">
        <f>ROUND(I153*H153,2)</f>
        <v>0</v>
      </c>
      <c r="BL153" s="18" t="s">
        <v>146</v>
      </c>
      <c r="BM153" s="191" t="s">
        <v>175</v>
      </c>
    </row>
    <row r="154" spans="1:65" s="14" customFormat="1">
      <c r="B154" s="203"/>
      <c r="C154" s="204"/>
      <c r="D154" s="195" t="s">
        <v>147</v>
      </c>
      <c r="E154" s="205" t="s">
        <v>1</v>
      </c>
      <c r="F154" s="206" t="s">
        <v>2189</v>
      </c>
      <c r="G154" s="204"/>
      <c r="H154" s="207">
        <v>37.200000000000003</v>
      </c>
      <c r="I154" s="204"/>
      <c r="J154" s="204"/>
      <c r="K154" s="204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147</v>
      </c>
      <c r="AU154" s="212" t="s">
        <v>81</v>
      </c>
      <c r="AV154" s="14" t="s">
        <v>81</v>
      </c>
      <c r="AW154" s="14" t="s">
        <v>26</v>
      </c>
      <c r="AX154" s="14" t="s">
        <v>71</v>
      </c>
      <c r="AY154" s="212" t="s">
        <v>141</v>
      </c>
    </row>
    <row r="155" spans="1:65" s="15" customFormat="1">
      <c r="B155" s="219"/>
      <c r="C155" s="220"/>
      <c r="D155" s="195" t="s">
        <v>147</v>
      </c>
      <c r="E155" s="221" t="s">
        <v>1</v>
      </c>
      <c r="F155" s="222" t="s">
        <v>254</v>
      </c>
      <c r="G155" s="220"/>
      <c r="H155" s="223">
        <v>37.200000000000003</v>
      </c>
      <c r="I155" s="220"/>
      <c r="J155" s="220"/>
      <c r="K155" s="220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147</v>
      </c>
      <c r="AU155" s="228" t="s">
        <v>81</v>
      </c>
      <c r="AV155" s="15" t="s">
        <v>146</v>
      </c>
      <c r="AW155" s="15" t="s">
        <v>26</v>
      </c>
      <c r="AX155" s="15" t="s">
        <v>79</v>
      </c>
      <c r="AY155" s="228" t="s">
        <v>141</v>
      </c>
    </row>
    <row r="156" spans="1:65" s="2" customFormat="1" ht="16.5" customHeight="1">
      <c r="A156" s="32"/>
      <c r="B156" s="33"/>
      <c r="C156" s="229" t="s">
        <v>159</v>
      </c>
      <c r="D156" s="229" t="s">
        <v>272</v>
      </c>
      <c r="E156" s="230" t="s">
        <v>2190</v>
      </c>
      <c r="F156" s="231" t="s">
        <v>2191</v>
      </c>
      <c r="G156" s="232" t="s">
        <v>221</v>
      </c>
      <c r="H156" s="233">
        <v>2</v>
      </c>
      <c r="I156" s="262"/>
      <c r="J156" s="234">
        <f t="shared" ref="J156:J162" si="0">ROUND(I156*H156,2)</f>
        <v>0</v>
      </c>
      <c r="K156" s="231" t="s">
        <v>1</v>
      </c>
      <c r="L156" s="235"/>
      <c r="M156" s="236" t="s">
        <v>1</v>
      </c>
      <c r="N156" s="237" t="s">
        <v>36</v>
      </c>
      <c r="O156" s="189">
        <v>0</v>
      </c>
      <c r="P156" s="189">
        <f t="shared" ref="P156:P162" si="1">O156*H156</f>
        <v>0</v>
      </c>
      <c r="Q156" s="189">
        <v>0</v>
      </c>
      <c r="R156" s="189">
        <f t="shared" ref="R156:R162" si="2">Q156*H156</f>
        <v>0</v>
      </c>
      <c r="S156" s="189">
        <v>0</v>
      </c>
      <c r="T156" s="190">
        <f t="shared" ref="T156:T162" si="3"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1" t="s">
        <v>159</v>
      </c>
      <c r="AT156" s="191" t="s">
        <v>272</v>
      </c>
      <c r="AU156" s="191" t="s">
        <v>81</v>
      </c>
      <c r="AY156" s="18" t="s">
        <v>141</v>
      </c>
      <c r="BE156" s="192">
        <f t="shared" ref="BE156:BE162" si="4">IF(N156="základní",J156,0)</f>
        <v>0</v>
      </c>
      <c r="BF156" s="192">
        <f t="shared" ref="BF156:BF162" si="5">IF(N156="snížená",J156,0)</f>
        <v>0</v>
      </c>
      <c r="BG156" s="192">
        <f t="shared" ref="BG156:BG162" si="6">IF(N156="zákl. přenesená",J156,0)</f>
        <v>0</v>
      </c>
      <c r="BH156" s="192">
        <f t="shared" ref="BH156:BH162" si="7">IF(N156="sníž. přenesená",J156,0)</f>
        <v>0</v>
      </c>
      <c r="BI156" s="192">
        <f t="shared" ref="BI156:BI162" si="8">IF(N156="nulová",J156,0)</f>
        <v>0</v>
      </c>
      <c r="BJ156" s="18" t="s">
        <v>79</v>
      </c>
      <c r="BK156" s="192">
        <f t="shared" ref="BK156:BK162" si="9">ROUND(I156*H156,2)</f>
        <v>0</v>
      </c>
      <c r="BL156" s="18" t="s">
        <v>146</v>
      </c>
      <c r="BM156" s="191" t="s">
        <v>181</v>
      </c>
    </row>
    <row r="157" spans="1:65" s="2" customFormat="1" ht="16.5" customHeight="1">
      <c r="A157" s="32"/>
      <c r="B157" s="33"/>
      <c r="C157" s="229" t="s">
        <v>184</v>
      </c>
      <c r="D157" s="229" t="s">
        <v>272</v>
      </c>
      <c r="E157" s="230" t="s">
        <v>2192</v>
      </c>
      <c r="F157" s="231" t="s">
        <v>2193</v>
      </c>
      <c r="G157" s="232" t="s">
        <v>238</v>
      </c>
      <c r="H157" s="233">
        <v>4</v>
      </c>
      <c r="I157" s="262"/>
      <c r="J157" s="234">
        <f t="shared" si="0"/>
        <v>0</v>
      </c>
      <c r="K157" s="231" t="s">
        <v>1</v>
      </c>
      <c r="L157" s="235"/>
      <c r="M157" s="236" t="s">
        <v>1</v>
      </c>
      <c r="N157" s="237" t="s">
        <v>36</v>
      </c>
      <c r="O157" s="189">
        <v>0</v>
      </c>
      <c r="P157" s="189">
        <f t="shared" si="1"/>
        <v>0</v>
      </c>
      <c r="Q157" s="189">
        <v>0</v>
      </c>
      <c r="R157" s="189">
        <f t="shared" si="2"/>
        <v>0</v>
      </c>
      <c r="S157" s="189">
        <v>0</v>
      </c>
      <c r="T157" s="190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1" t="s">
        <v>159</v>
      </c>
      <c r="AT157" s="191" t="s">
        <v>272</v>
      </c>
      <c r="AU157" s="191" t="s">
        <v>81</v>
      </c>
      <c r="AY157" s="18" t="s">
        <v>141</v>
      </c>
      <c r="BE157" s="192">
        <f t="shared" si="4"/>
        <v>0</v>
      </c>
      <c r="BF157" s="192">
        <f t="shared" si="5"/>
        <v>0</v>
      </c>
      <c r="BG157" s="192">
        <f t="shared" si="6"/>
        <v>0</v>
      </c>
      <c r="BH157" s="192">
        <f t="shared" si="7"/>
        <v>0</v>
      </c>
      <c r="BI157" s="192">
        <f t="shared" si="8"/>
        <v>0</v>
      </c>
      <c r="BJ157" s="18" t="s">
        <v>79</v>
      </c>
      <c r="BK157" s="192">
        <f t="shared" si="9"/>
        <v>0</v>
      </c>
      <c r="BL157" s="18" t="s">
        <v>146</v>
      </c>
      <c r="BM157" s="191" t="s">
        <v>187</v>
      </c>
    </row>
    <row r="158" spans="1:65" s="2" customFormat="1" ht="16.5" customHeight="1">
      <c r="A158" s="32"/>
      <c r="B158" s="33"/>
      <c r="C158" s="229" t="s">
        <v>112</v>
      </c>
      <c r="D158" s="229" t="s">
        <v>272</v>
      </c>
      <c r="E158" s="230" t="s">
        <v>2194</v>
      </c>
      <c r="F158" s="231" t="s">
        <v>2195</v>
      </c>
      <c r="G158" s="232" t="s">
        <v>957</v>
      </c>
      <c r="H158" s="233">
        <v>1</v>
      </c>
      <c r="I158" s="262"/>
      <c r="J158" s="234">
        <f t="shared" si="0"/>
        <v>0</v>
      </c>
      <c r="K158" s="231" t="s">
        <v>1</v>
      </c>
      <c r="L158" s="235"/>
      <c r="M158" s="236" t="s">
        <v>1</v>
      </c>
      <c r="N158" s="237" t="s">
        <v>36</v>
      </c>
      <c r="O158" s="189">
        <v>0</v>
      </c>
      <c r="P158" s="189">
        <f t="shared" si="1"/>
        <v>0</v>
      </c>
      <c r="Q158" s="189">
        <v>0</v>
      </c>
      <c r="R158" s="189">
        <f t="shared" si="2"/>
        <v>0</v>
      </c>
      <c r="S158" s="189">
        <v>0</v>
      </c>
      <c r="T158" s="190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1" t="s">
        <v>159</v>
      </c>
      <c r="AT158" s="191" t="s">
        <v>272</v>
      </c>
      <c r="AU158" s="191" t="s">
        <v>81</v>
      </c>
      <c r="AY158" s="18" t="s">
        <v>141</v>
      </c>
      <c r="BE158" s="192">
        <f t="shared" si="4"/>
        <v>0</v>
      </c>
      <c r="BF158" s="192">
        <f t="shared" si="5"/>
        <v>0</v>
      </c>
      <c r="BG158" s="192">
        <f t="shared" si="6"/>
        <v>0</v>
      </c>
      <c r="BH158" s="192">
        <f t="shared" si="7"/>
        <v>0</v>
      </c>
      <c r="BI158" s="192">
        <f t="shared" si="8"/>
        <v>0</v>
      </c>
      <c r="BJ158" s="18" t="s">
        <v>79</v>
      </c>
      <c r="BK158" s="192">
        <f t="shared" si="9"/>
        <v>0</v>
      </c>
      <c r="BL158" s="18" t="s">
        <v>146</v>
      </c>
      <c r="BM158" s="191" t="s">
        <v>191</v>
      </c>
    </row>
    <row r="159" spans="1:65" s="2" customFormat="1" ht="16.5" customHeight="1">
      <c r="A159" s="32"/>
      <c r="B159" s="33"/>
      <c r="C159" s="181" t="s">
        <v>196</v>
      </c>
      <c r="D159" s="181" t="s">
        <v>142</v>
      </c>
      <c r="E159" s="182" t="s">
        <v>2196</v>
      </c>
      <c r="F159" s="183" t="s">
        <v>2197</v>
      </c>
      <c r="G159" s="184" t="s">
        <v>957</v>
      </c>
      <c r="H159" s="185">
        <v>5</v>
      </c>
      <c r="I159" s="257"/>
      <c r="J159" s="186">
        <f t="shared" si="0"/>
        <v>0</v>
      </c>
      <c r="K159" s="183" t="s">
        <v>1</v>
      </c>
      <c r="L159" s="37"/>
      <c r="M159" s="187" t="s">
        <v>1</v>
      </c>
      <c r="N159" s="188" t="s">
        <v>36</v>
      </c>
      <c r="O159" s="189">
        <v>0</v>
      </c>
      <c r="P159" s="189">
        <f t="shared" si="1"/>
        <v>0</v>
      </c>
      <c r="Q159" s="189">
        <v>0</v>
      </c>
      <c r="R159" s="189">
        <f t="shared" si="2"/>
        <v>0</v>
      </c>
      <c r="S159" s="189">
        <v>0</v>
      </c>
      <c r="T159" s="190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1" t="s">
        <v>146</v>
      </c>
      <c r="AT159" s="191" t="s">
        <v>142</v>
      </c>
      <c r="AU159" s="191" t="s">
        <v>81</v>
      </c>
      <c r="AY159" s="18" t="s">
        <v>141</v>
      </c>
      <c r="BE159" s="192">
        <f t="shared" si="4"/>
        <v>0</v>
      </c>
      <c r="BF159" s="192">
        <f t="shared" si="5"/>
        <v>0</v>
      </c>
      <c r="BG159" s="192">
        <f t="shared" si="6"/>
        <v>0</v>
      </c>
      <c r="BH159" s="192">
        <f t="shared" si="7"/>
        <v>0</v>
      </c>
      <c r="BI159" s="192">
        <f t="shared" si="8"/>
        <v>0</v>
      </c>
      <c r="BJ159" s="18" t="s">
        <v>79</v>
      </c>
      <c r="BK159" s="192">
        <f t="shared" si="9"/>
        <v>0</v>
      </c>
      <c r="BL159" s="18" t="s">
        <v>146</v>
      </c>
      <c r="BM159" s="191" t="s">
        <v>199</v>
      </c>
    </row>
    <row r="160" spans="1:65" s="2" customFormat="1" ht="16.5" customHeight="1">
      <c r="A160" s="32"/>
      <c r="B160" s="33"/>
      <c r="C160" s="181" t="s">
        <v>169</v>
      </c>
      <c r="D160" s="181" t="s">
        <v>142</v>
      </c>
      <c r="E160" s="182" t="s">
        <v>2198</v>
      </c>
      <c r="F160" s="183" t="s">
        <v>2199</v>
      </c>
      <c r="G160" s="184" t="s">
        <v>221</v>
      </c>
      <c r="H160" s="185">
        <v>1</v>
      </c>
      <c r="I160" s="257"/>
      <c r="J160" s="186">
        <f t="shared" si="0"/>
        <v>0</v>
      </c>
      <c r="K160" s="183" t="s">
        <v>1</v>
      </c>
      <c r="L160" s="37"/>
      <c r="M160" s="187" t="s">
        <v>1</v>
      </c>
      <c r="N160" s="188" t="s">
        <v>36</v>
      </c>
      <c r="O160" s="189">
        <v>0</v>
      </c>
      <c r="P160" s="189">
        <f t="shared" si="1"/>
        <v>0</v>
      </c>
      <c r="Q160" s="189">
        <v>0</v>
      </c>
      <c r="R160" s="189">
        <f t="shared" si="2"/>
        <v>0</v>
      </c>
      <c r="S160" s="189">
        <v>0</v>
      </c>
      <c r="T160" s="190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1" t="s">
        <v>146</v>
      </c>
      <c r="AT160" s="191" t="s">
        <v>142</v>
      </c>
      <c r="AU160" s="191" t="s">
        <v>81</v>
      </c>
      <c r="AY160" s="18" t="s">
        <v>141</v>
      </c>
      <c r="BE160" s="192">
        <f t="shared" si="4"/>
        <v>0</v>
      </c>
      <c r="BF160" s="192">
        <f t="shared" si="5"/>
        <v>0</v>
      </c>
      <c r="BG160" s="192">
        <f t="shared" si="6"/>
        <v>0</v>
      </c>
      <c r="BH160" s="192">
        <f t="shared" si="7"/>
        <v>0</v>
      </c>
      <c r="BI160" s="192">
        <f t="shared" si="8"/>
        <v>0</v>
      </c>
      <c r="BJ160" s="18" t="s">
        <v>79</v>
      </c>
      <c r="BK160" s="192">
        <f t="shared" si="9"/>
        <v>0</v>
      </c>
      <c r="BL160" s="18" t="s">
        <v>146</v>
      </c>
      <c r="BM160" s="191" t="s">
        <v>203</v>
      </c>
    </row>
    <row r="161" spans="1:65" s="2" customFormat="1" ht="16.5" customHeight="1">
      <c r="A161" s="32"/>
      <c r="B161" s="33"/>
      <c r="C161" s="229" t="s">
        <v>204</v>
      </c>
      <c r="D161" s="229" t="s">
        <v>272</v>
      </c>
      <c r="E161" s="230" t="s">
        <v>2200</v>
      </c>
      <c r="F161" s="231" t="s">
        <v>2201</v>
      </c>
      <c r="G161" s="232" t="s">
        <v>221</v>
      </c>
      <c r="H161" s="233">
        <v>1</v>
      </c>
      <c r="I161" s="262"/>
      <c r="J161" s="234">
        <f t="shared" si="0"/>
        <v>0</v>
      </c>
      <c r="K161" s="231" t="s">
        <v>1</v>
      </c>
      <c r="L161" s="235"/>
      <c r="M161" s="236" t="s">
        <v>1</v>
      </c>
      <c r="N161" s="237" t="s">
        <v>36</v>
      </c>
      <c r="O161" s="189">
        <v>0</v>
      </c>
      <c r="P161" s="189">
        <f t="shared" si="1"/>
        <v>0</v>
      </c>
      <c r="Q161" s="189">
        <v>0</v>
      </c>
      <c r="R161" s="189">
        <f t="shared" si="2"/>
        <v>0</v>
      </c>
      <c r="S161" s="189">
        <v>0</v>
      </c>
      <c r="T161" s="190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1" t="s">
        <v>159</v>
      </c>
      <c r="AT161" s="191" t="s">
        <v>272</v>
      </c>
      <c r="AU161" s="191" t="s">
        <v>81</v>
      </c>
      <c r="AY161" s="18" t="s">
        <v>141</v>
      </c>
      <c r="BE161" s="192">
        <f t="shared" si="4"/>
        <v>0</v>
      </c>
      <c r="BF161" s="192">
        <f t="shared" si="5"/>
        <v>0</v>
      </c>
      <c r="BG161" s="192">
        <f t="shared" si="6"/>
        <v>0</v>
      </c>
      <c r="BH161" s="192">
        <f t="shared" si="7"/>
        <v>0</v>
      </c>
      <c r="BI161" s="192">
        <f t="shared" si="8"/>
        <v>0</v>
      </c>
      <c r="BJ161" s="18" t="s">
        <v>79</v>
      </c>
      <c r="BK161" s="192">
        <f t="shared" si="9"/>
        <v>0</v>
      </c>
      <c r="BL161" s="18" t="s">
        <v>146</v>
      </c>
      <c r="BM161" s="191" t="s">
        <v>207</v>
      </c>
    </row>
    <row r="162" spans="1:65" s="2" customFormat="1" ht="16.5" customHeight="1">
      <c r="A162" s="32"/>
      <c r="B162" s="33"/>
      <c r="C162" s="229" t="s">
        <v>175</v>
      </c>
      <c r="D162" s="229" t="s">
        <v>272</v>
      </c>
      <c r="E162" s="230" t="s">
        <v>2202</v>
      </c>
      <c r="F162" s="231" t="s">
        <v>2203</v>
      </c>
      <c r="G162" s="232" t="s">
        <v>221</v>
      </c>
      <c r="H162" s="233">
        <v>4</v>
      </c>
      <c r="I162" s="262"/>
      <c r="J162" s="234">
        <f t="shared" si="0"/>
        <v>0</v>
      </c>
      <c r="K162" s="231" t="s">
        <v>1</v>
      </c>
      <c r="L162" s="235"/>
      <c r="M162" s="236" t="s">
        <v>1</v>
      </c>
      <c r="N162" s="237" t="s">
        <v>36</v>
      </c>
      <c r="O162" s="189">
        <v>0</v>
      </c>
      <c r="P162" s="189">
        <f t="shared" si="1"/>
        <v>0</v>
      </c>
      <c r="Q162" s="189">
        <v>0</v>
      </c>
      <c r="R162" s="189">
        <f t="shared" si="2"/>
        <v>0</v>
      </c>
      <c r="S162" s="189">
        <v>0</v>
      </c>
      <c r="T162" s="190">
        <f t="shared" si="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1" t="s">
        <v>159</v>
      </c>
      <c r="AT162" s="191" t="s">
        <v>272</v>
      </c>
      <c r="AU162" s="191" t="s">
        <v>81</v>
      </c>
      <c r="AY162" s="18" t="s">
        <v>141</v>
      </c>
      <c r="BE162" s="192">
        <f t="shared" si="4"/>
        <v>0</v>
      </c>
      <c r="BF162" s="192">
        <f t="shared" si="5"/>
        <v>0</v>
      </c>
      <c r="BG162" s="192">
        <f t="shared" si="6"/>
        <v>0</v>
      </c>
      <c r="BH162" s="192">
        <f t="shared" si="7"/>
        <v>0</v>
      </c>
      <c r="BI162" s="192">
        <f t="shared" si="8"/>
        <v>0</v>
      </c>
      <c r="BJ162" s="18" t="s">
        <v>79</v>
      </c>
      <c r="BK162" s="192">
        <f t="shared" si="9"/>
        <v>0</v>
      </c>
      <c r="BL162" s="18" t="s">
        <v>146</v>
      </c>
      <c r="BM162" s="191" t="s">
        <v>210</v>
      </c>
    </row>
    <row r="163" spans="1:65" s="12" customFormat="1" ht="22.9" customHeight="1">
      <c r="B163" s="168"/>
      <c r="C163" s="169"/>
      <c r="D163" s="170" t="s">
        <v>70</v>
      </c>
      <c r="E163" s="213" t="s">
        <v>993</v>
      </c>
      <c r="F163" s="213" t="s">
        <v>2204</v>
      </c>
      <c r="G163" s="169"/>
      <c r="H163" s="169"/>
      <c r="I163" s="169"/>
      <c r="J163" s="214">
        <f>BK163</f>
        <v>0</v>
      </c>
      <c r="K163" s="169"/>
      <c r="L163" s="173"/>
      <c r="M163" s="174"/>
      <c r="N163" s="175"/>
      <c r="O163" s="175"/>
      <c r="P163" s="176">
        <f>P164</f>
        <v>0</v>
      </c>
      <c r="Q163" s="175"/>
      <c r="R163" s="176">
        <f>R164</f>
        <v>0</v>
      </c>
      <c r="S163" s="175"/>
      <c r="T163" s="177">
        <f>T164</f>
        <v>0</v>
      </c>
      <c r="AR163" s="178" t="s">
        <v>79</v>
      </c>
      <c r="AT163" s="179" t="s">
        <v>70</v>
      </c>
      <c r="AU163" s="179" t="s">
        <v>79</v>
      </c>
      <c r="AY163" s="178" t="s">
        <v>141</v>
      </c>
      <c r="BK163" s="180">
        <f>BK164</f>
        <v>0</v>
      </c>
    </row>
    <row r="164" spans="1:65" s="2" customFormat="1" ht="21.75" customHeight="1">
      <c r="A164" s="32"/>
      <c r="B164" s="33"/>
      <c r="C164" s="181" t="s">
        <v>8</v>
      </c>
      <c r="D164" s="181" t="s">
        <v>142</v>
      </c>
      <c r="E164" s="182" t="s">
        <v>2205</v>
      </c>
      <c r="F164" s="183" t="s">
        <v>2206</v>
      </c>
      <c r="G164" s="184" t="s">
        <v>338</v>
      </c>
      <c r="H164" s="185">
        <v>16.11</v>
      </c>
      <c r="I164" s="257"/>
      <c r="J164" s="186">
        <f>ROUND(I164*H164,2)</f>
        <v>0</v>
      </c>
      <c r="K164" s="183" t="s">
        <v>1</v>
      </c>
      <c r="L164" s="37"/>
      <c r="M164" s="215" t="s">
        <v>1</v>
      </c>
      <c r="N164" s="216" t="s">
        <v>36</v>
      </c>
      <c r="O164" s="217">
        <v>0</v>
      </c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1" t="s">
        <v>146</v>
      </c>
      <c r="AT164" s="191" t="s">
        <v>142</v>
      </c>
      <c r="AU164" s="191" t="s">
        <v>81</v>
      </c>
      <c r="AY164" s="18" t="s">
        <v>141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79</v>
      </c>
      <c r="BK164" s="192">
        <f>ROUND(I164*H164,2)</f>
        <v>0</v>
      </c>
      <c r="BL164" s="18" t="s">
        <v>146</v>
      </c>
      <c r="BM164" s="191" t="s">
        <v>454</v>
      </c>
    </row>
    <row r="165" spans="1:65" s="2" customFormat="1" ht="6.95" customHeight="1">
      <c r="A165" s="3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37"/>
      <c r="M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</row>
  </sheetData>
  <autoFilter ref="C120:K16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BM149"/>
  <sheetViews>
    <sheetView showGridLines="0" topLeftCell="A119" zoomScale="85" zoomScaleNormal="85" workbookViewId="0">
      <selection activeCell="I121" sqref="I121:I14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3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96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2207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ROUND(J118,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ROUND((SUM(BE118:BE148)),  2)</f>
        <v>0</v>
      </c>
      <c r="G33" s="32"/>
      <c r="H33" s="32"/>
      <c r="I33" s="122">
        <v>0.21</v>
      </c>
      <c r="J33" s="121">
        <f>ROUND(((SUM(BE118:BE148))*I33),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ROUND((SUM(BF118:BF148)),  2)</f>
        <v>0</v>
      </c>
      <c r="G34" s="32"/>
      <c r="H34" s="32"/>
      <c r="I34" s="122">
        <v>0.15</v>
      </c>
      <c r="J34" s="121">
        <f>ROUND(((SUM(BF118:BF148))*I34),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ROUND((SUM(BG118:BG148)),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ROUND((SUM(BH118:BH148)),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ROUND((SUM(BI118:BI148)),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04 - Vnitřní vodovod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J118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2113</v>
      </c>
      <c r="E97" s="148"/>
      <c r="F97" s="148"/>
      <c r="G97" s="148"/>
      <c r="H97" s="148"/>
      <c r="I97" s="148"/>
      <c r="J97" s="149">
        <f>J119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2208</v>
      </c>
      <c r="E98" s="154"/>
      <c r="F98" s="154"/>
      <c r="G98" s="154"/>
      <c r="H98" s="154"/>
      <c r="I98" s="154"/>
      <c r="J98" s="155">
        <f>J120</f>
        <v>0</v>
      </c>
      <c r="K98" s="152"/>
      <c r="L98" s="156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4" t="s">
        <v>127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9" t="s">
        <v>14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310" t="str">
        <f>E7</f>
        <v>VD Hněvkovice - rozšíření provozní budovy</v>
      </c>
      <c r="F108" s="311"/>
      <c r="G108" s="311"/>
      <c r="H108" s="311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9" t="s">
        <v>116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2" t="str">
        <f>E9</f>
        <v>04 - Vnitřní vodovod</v>
      </c>
      <c r="F110" s="309"/>
      <c r="G110" s="309"/>
      <c r="H110" s="309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9" t="s">
        <v>17</v>
      </c>
      <c r="D112" s="34"/>
      <c r="E112" s="34"/>
      <c r="F112" s="27" t="str">
        <f>F12</f>
        <v xml:space="preserve"> </v>
      </c>
      <c r="G112" s="34"/>
      <c r="H112" s="34"/>
      <c r="I112" s="29" t="s">
        <v>19</v>
      </c>
      <c r="J112" s="64" t="str">
        <f>IF(J12="","",J12)</f>
        <v>prosinec 2019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9" t="s">
        <v>20</v>
      </c>
      <c r="D114" s="34"/>
      <c r="E114" s="34"/>
      <c r="F114" s="27" t="str">
        <f>E15</f>
        <v xml:space="preserve"> </v>
      </c>
      <c r="G114" s="34"/>
      <c r="H114" s="34"/>
      <c r="I114" s="29" t="s">
        <v>24</v>
      </c>
      <c r="J114" s="30" t="str">
        <f>E21</f>
        <v>Ing. Filip Duda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5.7" customHeight="1">
      <c r="A115" s="32"/>
      <c r="B115" s="33"/>
      <c r="C115" s="29" t="s">
        <v>23</v>
      </c>
      <c r="D115" s="34"/>
      <c r="E115" s="34"/>
      <c r="F115" s="27" t="str">
        <f>IF(E18="","",E18)</f>
        <v xml:space="preserve"> </v>
      </c>
      <c r="G115" s="34"/>
      <c r="H115" s="34"/>
      <c r="I115" s="29" t="s">
        <v>27</v>
      </c>
      <c r="J115" s="30" t="str">
        <f>E24</f>
        <v>Filip Šimek www.rozp.cz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57"/>
      <c r="B117" s="158"/>
      <c r="C117" s="159" t="s">
        <v>128</v>
      </c>
      <c r="D117" s="160" t="s">
        <v>56</v>
      </c>
      <c r="E117" s="160" t="s">
        <v>52</v>
      </c>
      <c r="F117" s="160" t="s">
        <v>53</v>
      </c>
      <c r="G117" s="160" t="s">
        <v>129</v>
      </c>
      <c r="H117" s="160" t="s">
        <v>130</v>
      </c>
      <c r="I117" s="160" t="s">
        <v>131</v>
      </c>
      <c r="J117" s="160" t="s">
        <v>120</v>
      </c>
      <c r="K117" s="161" t="s">
        <v>132</v>
      </c>
      <c r="L117" s="162"/>
      <c r="M117" s="73" t="s">
        <v>1</v>
      </c>
      <c r="N117" s="74" t="s">
        <v>35</v>
      </c>
      <c r="O117" s="74" t="s">
        <v>133</v>
      </c>
      <c r="P117" s="74" t="s">
        <v>134</v>
      </c>
      <c r="Q117" s="74" t="s">
        <v>135</v>
      </c>
      <c r="R117" s="74" t="s">
        <v>136</v>
      </c>
      <c r="S117" s="74" t="s">
        <v>137</v>
      </c>
      <c r="T117" s="75" t="s">
        <v>138</v>
      </c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</row>
    <row r="118" spans="1:65" s="2" customFormat="1" ht="22.9" customHeight="1">
      <c r="A118" s="32"/>
      <c r="B118" s="33"/>
      <c r="C118" s="80" t="s">
        <v>139</v>
      </c>
      <c r="D118" s="34"/>
      <c r="E118" s="34"/>
      <c r="F118" s="34"/>
      <c r="G118" s="34"/>
      <c r="H118" s="34"/>
      <c r="I118" s="34"/>
      <c r="J118" s="163">
        <f>BK118</f>
        <v>0</v>
      </c>
      <c r="K118" s="34"/>
      <c r="L118" s="37"/>
      <c r="M118" s="76"/>
      <c r="N118" s="164"/>
      <c r="O118" s="77"/>
      <c r="P118" s="165">
        <f>P119</f>
        <v>0</v>
      </c>
      <c r="Q118" s="77"/>
      <c r="R118" s="165">
        <f>R119</f>
        <v>0</v>
      </c>
      <c r="S118" s="77"/>
      <c r="T118" s="166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8" t="s">
        <v>70</v>
      </c>
      <c r="AU118" s="18" t="s">
        <v>122</v>
      </c>
      <c r="BK118" s="167">
        <f>BK119</f>
        <v>0</v>
      </c>
    </row>
    <row r="119" spans="1:65" s="12" customFormat="1" ht="25.9" customHeight="1">
      <c r="B119" s="168"/>
      <c r="C119" s="169"/>
      <c r="D119" s="170" t="s">
        <v>70</v>
      </c>
      <c r="E119" s="171" t="s">
        <v>999</v>
      </c>
      <c r="F119" s="171" t="s">
        <v>2119</v>
      </c>
      <c r="G119" s="169"/>
      <c r="H119" s="169"/>
      <c r="I119" s="169"/>
      <c r="J119" s="172">
        <f>BK119</f>
        <v>0</v>
      </c>
      <c r="K119" s="169"/>
      <c r="L119" s="173"/>
      <c r="M119" s="174"/>
      <c r="N119" s="175"/>
      <c r="O119" s="175"/>
      <c r="P119" s="176">
        <f>P120</f>
        <v>0</v>
      </c>
      <c r="Q119" s="175"/>
      <c r="R119" s="176">
        <f>R120</f>
        <v>0</v>
      </c>
      <c r="S119" s="175"/>
      <c r="T119" s="177">
        <f>T120</f>
        <v>0</v>
      </c>
      <c r="AR119" s="178" t="s">
        <v>81</v>
      </c>
      <c r="AT119" s="179" t="s">
        <v>70</v>
      </c>
      <c r="AU119" s="179" t="s">
        <v>71</v>
      </c>
      <c r="AY119" s="178" t="s">
        <v>141</v>
      </c>
      <c r="BK119" s="180">
        <f>BK120</f>
        <v>0</v>
      </c>
    </row>
    <row r="120" spans="1:65" s="12" customFormat="1" ht="22.9" customHeight="1">
      <c r="B120" s="168"/>
      <c r="C120" s="169"/>
      <c r="D120" s="170" t="s">
        <v>70</v>
      </c>
      <c r="E120" s="213" t="s">
        <v>2209</v>
      </c>
      <c r="F120" s="213" t="s">
        <v>2210</v>
      </c>
      <c r="G120" s="169"/>
      <c r="H120" s="169"/>
      <c r="I120" s="169"/>
      <c r="J120" s="214">
        <f>BK120</f>
        <v>0</v>
      </c>
      <c r="K120" s="169"/>
      <c r="L120" s="173"/>
      <c r="M120" s="174"/>
      <c r="N120" s="175"/>
      <c r="O120" s="175"/>
      <c r="P120" s="176">
        <f>SUM(P121:P148)</f>
        <v>0</v>
      </c>
      <c r="Q120" s="175"/>
      <c r="R120" s="176">
        <f>SUM(R121:R148)</f>
        <v>0</v>
      </c>
      <c r="S120" s="175"/>
      <c r="T120" s="177">
        <f>SUM(T121:T148)</f>
        <v>0</v>
      </c>
      <c r="AR120" s="178" t="s">
        <v>81</v>
      </c>
      <c r="AT120" s="179" t="s">
        <v>70</v>
      </c>
      <c r="AU120" s="179" t="s">
        <v>79</v>
      </c>
      <c r="AY120" s="178" t="s">
        <v>141</v>
      </c>
      <c r="BK120" s="180">
        <f>SUM(BK121:BK148)</f>
        <v>0</v>
      </c>
    </row>
    <row r="121" spans="1:65" s="2" customFormat="1" ht="33" customHeight="1">
      <c r="A121" s="32"/>
      <c r="B121" s="33"/>
      <c r="C121" s="181" t="s">
        <v>79</v>
      </c>
      <c r="D121" s="181" t="s">
        <v>142</v>
      </c>
      <c r="E121" s="182" t="s">
        <v>2211</v>
      </c>
      <c r="F121" s="183" t="s">
        <v>2212</v>
      </c>
      <c r="G121" s="184" t="s">
        <v>238</v>
      </c>
      <c r="H121" s="185">
        <v>24.8</v>
      </c>
      <c r="I121" s="257"/>
      <c r="J121" s="186">
        <f>ROUND(I121*H121,2)</f>
        <v>0</v>
      </c>
      <c r="K121" s="183" t="s">
        <v>1</v>
      </c>
      <c r="L121" s="37"/>
      <c r="M121" s="187" t="s">
        <v>1</v>
      </c>
      <c r="N121" s="188" t="s">
        <v>36</v>
      </c>
      <c r="O121" s="189">
        <v>0</v>
      </c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1" t="s">
        <v>181</v>
      </c>
      <c r="AT121" s="191" t="s">
        <v>142</v>
      </c>
      <c r="AU121" s="191" t="s">
        <v>81</v>
      </c>
      <c r="AY121" s="18" t="s">
        <v>141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8" t="s">
        <v>79</v>
      </c>
      <c r="BK121" s="192">
        <f>ROUND(I121*H121,2)</f>
        <v>0</v>
      </c>
      <c r="BL121" s="18" t="s">
        <v>181</v>
      </c>
      <c r="BM121" s="191" t="s">
        <v>81</v>
      </c>
    </row>
    <row r="122" spans="1:65" s="2" customFormat="1" ht="33" customHeight="1">
      <c r="A122" s="32"/>
      <c r="B122" s="33"/>
      <c r="C122" s="181" t="s">
        <v>81</v>
      </c>
      <c r="D122" s="181" t="s">
        <v>142</v>
      </c>
      <c r="E122" s="182" t="s">
        <v>2213</v>
      </c>
      <c r="F122" s="183" t="s">
        <v>2214</v>
      </c>
      <c r="G122" s="184" t="s">
        <v>238</v>
      </c>
      <c r="H122" s="185">
        <v>44.5</v>
      </c>
      <c r="I122" s="257"/>
      <c r="J122" s="186">
        <f>ROUND(I122*H122,2)</f>
        <v>0</v>
      </c>
      <c r="K122" s="183" t="s">
        <v>1</v>
      </c>
      <c r="L122" s="37"/>
      <c r="M122" s="187" t="s">
        <v>1</v>
      </c>
      <c r="N122" s="188" t="s">
        <v>36</v>
      </c>
      <c r="O122" s="189">
        <v>0</v>
      </c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1" t="s">
        <v>181</v>
      </c>
      <c r="AT122" s="191" t="s">
        <v>142</v>
      </c>
      <c r="AU122" s="191" t="s">
        <v>81</v>
      </c>
      <c r="AY122" s="18" t="s">
        <v>141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8" t="s">
        <v>79</v>
      </c>
      <c r="BK122" s="192">
        <f>ROUND(I122*H122,2)</f>
        <v>0</v>
      </c>
      <c r="BL122" s="18" t="s">
        <v>181</v>
      </c>
      <c r="BM122" s="191" t="s">
        <v>146</v>
      </c>
    </row>
    <row r="123" spans="1:65" s="14" customFormat="1">
      <c r="B123" s="203"/>
      <c r="C123" s="204"/>
      <c r="D123" s="195" t="s">
        <v>147</v>
      </c>
      <c r="E123" s="205" t="s">
        <v>1</v>
      </c>
      <c r="F123" s="206" t="s">
        <v>2215</v>
      </c>
      <c r="G123" s="204"/>
      <c r="H123" s="207">
        <v>44.5</v>
      </c>
      <c r="I123" s="204"/>
      <c r="J123" s="204"/>
      <c r="K123" s="204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147</v>
      </c>
      <c r="AU123" s="212" t="s">
        <v>81</v>
      </c>
      <c r="AV123" s="14" t="s">
        <v>81</v>
      </c>
      <c r="AW123" s="14" t="s">
        <v>26</v>
      </c>
      <c r="AX123" s="14" t="s">
        <v>71</v>
      </c>
      <c r="AY123" s="212" t="s">
        <v>141</v>
      </c>
    </row>
    <row r="124" spans="1:65" s="15" customFormat="1">
      <c r="B124" s="219"/>
      <c r="C124" s="220"/>
      <c r="D124" s="195" t="s">
        <v>147</v>
      </c>
      <c r="E124" s="221" t="s">
        <v>1</v>
      </c>
      <c r="F124" s="222" t="s">
        <v>254</v>
      </c>
      <c r="G124" s="220"/>
      <c r="H124" s="223">
        <v>44.5</v>
      </c>
      <c r="I124" s="220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147</v>
      </c>
      <c r="AU124" s="228" t="s">
        <v>81</v>
      </c>
      <c r="AV124" s="15" t="s">
        <v>146</v>
      </c>
      <c r="AW124" s="15" t="s">
        <v>26</v>
      </c>
      <c r="AX124" s="15" t="s">
        <v>79</v>
      </c>
      <c r="AY124" s="228" t="s">
        <v>141</v>
      </c>
    </row>
    <row r="125" spans="1:65" s="2" customFormat="1" ht="33" customHeight="1">
      <c r="A125" s="32"/>
      <c r="B125" s="33"/>
      <c r="C125" s="181" t="s">
        <v>153</v>
      </c>
      <c r="D125" s="181" t="s">
        <v>142</v>
      </c>
      <c r="E125" s="182" t="s">
        <v>2216</v>
      </c>
      <c r="F125" s="183" t="s">
        <v>2217</v>
      </c>
      <c r="G125" s="184" t="s">
        <v>238</v>
      </c>
      <c r="H125" s="185">
        <v>62.7</v>
      </c>
      <c r="I125" s="257"/>
      <c r="J125" s="186">
        <f>ROUND(I125*H125,2)</f>
        <v>0</v>
      </c>
      <c r="K125" s="183" t="s">
        <v>1</v>
      </c>
      <c r="L125" s="37"/>
      <c r="M125" s="187" t="s">
        <v>1</v>
      </c>
      <c r="N125" s="188" t="s">
        <v>36</v>
      </c>
      <c r="O125" s="189">
        <v>0</v>
      </c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1" t="s">
        <v>181</v>
      </c>
      <c r="AT125" s="191" t="s">
        <v>142</v>
      </c>
      <c r="AU125" s="191" t="s">
        <v>81</v>
      </c>
      <c r="AY125" s="18" t="s">
        <v>141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8" t="s">
        <v>79</v>
      </c>
      <c r="BK125" s="192">
        <f>ROUND(I125*H125,2)</f>
        <v>0</v>
      </c>
      <c r="BL125" s="18" t="s">
        <v>181</v>
      </c>
      <c r="BM125" s="191" t="s">
        <v>156</v>
      </c>
    </row>
    <row r="126" spans="1:65" s="14" customFormat="1">
      <c r="B126" s="203"/>
      <c r="C126" s="204"/>
      <c r="D126" s="195" t="s">
        <v>147</v>
      </c>
      <c r="E126" s="205" t="s">
        <v>1</v>
      </c>
      <c r="F126" s="206" t="s">
        <v>2218</v>
      </c>
      <c r="G126" s="204"/>
      <c r="H126" s="207">
        <v>62.7</v>
      </c>
      <c r="I126" s="204"/>
      <c r="J126" s="204"/>
      <c r="K126" s="204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147</v>
      </c>
      <c r="AU126" s="212" t="s">
        <v>81</v>
      </c>
      <c r="AV126" s="14" t="s">
        <v>81</v>
      </c>
      <c r="AW126" s="14" t="s">
        <v>26</v>
      </c>
      <c r="AX126" s="14" t="s">
        <v>71</v>
      </c>
      <c r="AY126" s="212" t="s">
        <v>141</v>
      </c>
    </row>
    <row r="127" spans="1:65" s="15" customFormat="1">
      <c r="B127" s="219"/>
      <c r="C127" s="220"/>
      <c r="D127" s="195" t="s">
        <v>147</v>
      </c>
      <c r="E127" s="221" t="s">
        <v>1</v>
      </c>
      <c r="F127" s="222" t="s">
        <v>254</v>
      </c>
      <c r="G127" s="220"/>
      <c r="H127" s="223">
        <v>62.7</v>
      </c>
      <c r="I127" s="220"/>
      <c r="J127" s="220"/>
      <c r="K127" s="220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147</v>
      </c>
      <c r="AU127" s="228" t="s">
        <v>81</v>
      </c>
      <c r="AV127" s="15" t="s">
        <v>146</v>
      </c>
      <c r="AW127" s="15" t="s">
        <v>26</v>
      </c>
      <c r="AX127" s="15" t="s">
        <v>79</v>
      </c>
      <c r="AY127" s="228" t="s">
        <v>141</v>
      </c>
    </row>
    <row r="128" spans="1:65" s="2" customFormat="1" ht="33" customHeight="1">
      <c r="A128" s="32"/>
      <c r="B128" s="33"/>
      <c r="C128" s="181" t="s">
        <v>146</v>
      </c>
      <c r="D128" s="181" t="s">
        <v>142</v>
      </c>
      <c r="E128" s="182" t="s">
        <v>2219</v>
      </c>
      <c r="F128" s="183" t="s">
        <v>2220</v>
      </c>
      <c r="G128" s="184" t="s">
        <v>238</v>
      </c>
      <c r="H128" s="185">
        <v>25.1</v>
      </c>
      <c r="I128" s="257"/>
      <c r="J128" s="186">
        <f>ROUND(I128*H128,2)</f>
        <v>0</v>
      </c>
      <c r="K128" s="183" t="s">
        <v>1</v>
      </c>
      <c r="L128" s="37"/>
      <c r="M128" s="187" t="s">
        <v>1</v>
      </c>
      <c r="N128" s="188" t="s">
        <v>36</v>
      </c>
      <c r="O128" s="189">
        <v>0</v>
      </c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1" t="s">
        <v>181</v>
      </c>
      <c r="AT128" s="191" t="s">
        <v>142</v>
      </c>
      <c r="AU128" s="191" t="s">
        <v>81</v>
      </c>
      <c r="AY128" s="18" t="s">
        <v>141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79</v>
      </c>
      <c r="BK128" s="192">
        <f>ROUND(I128*H128,2)</f>
        <v>0</v>
      </c>
      <c r="BL128" s="18" t="s">
        <v>181</v>
      </c>
      <c r="BM128" s="191" t="s">
        <v>159</v>
      </c>
    </row>
    <row r="129" spans="1:65" s="2" customFormat="1" ht="33" customHeight="1">
      <c r="A129" s="32"/>
      <c r="B129" s="33"/>
      <c r="C129" s="181" t="s">
        <v>161</v>
      </c>
      <c r="D129" s="181" t="s">
        <v>142</v>
      </c>
      <c r="E129" s="182" t="s">
        <v>2221</v>
      </c>
      <c r="F129" s="183" t="s">
        <v>2222</v>
      </c>
      <c r="G129" s="184" t="s">
        <v>238</v>
      </c>
      <c r="H129" s="185">
        <v>3.5</v>
      </c>
      <c r="I129" s="257"/>
      <c r="J129" s="186">
        <f>ROUND(I129*H129,2)</f>
        <v>0</v>
      </c>
      <c r="K129" s="183" t="s">
        <v>1</v>
      </c>
      <c r="L129" s="37"/>
      <c r="M129" s="187" t="s">
        <v>1</v>
      </c>
      <c r="N129" s="188" t="s">
        <v>36</v>
      </c>
      <c r="O129" s="189">
        <v>0</v>
      </c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1" t="s">
        <v>181</v>
      </c>
      <c r="AT129" s="191" t="s">
        <v>142</v>
      </c>
      <c r="AU129" s="191" t="s">
        <v>81</v>
      </c>
      <c r="AY129" s="18" t="s">
        <v>141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79</v>
      </c>
      <c r="BK129" s="192">
        <f>ROUND(I129*H129,2)</f>
        <v>0</v>
      </c>
      <c r="BL129" s="18" t="s">
        <v>181</v>
      </c>
      <c r="BM129" s="191" t="s">
        <v>112</v>
      </c>
    </row>
    <row r="130" spans="1:65" s="2" customFormat="1" ht="33" customHeight="1">
      <c r="A130" s="32"/>
      <c r="B130" s="33"/>
      <c r="C130" s="181" t="s">
        <v>156</v>
      </c>
      <c r="D130" s="181" t="s">
        <v>142</v>
      </c>
      <c r="E130" s="182" t="s">
        <v>2223</v>
      </c>
      <c r="F130" s="183" t="s">
        <v>2224</v>
      </c>
      <c r="G130" s="184" t="s">
        <v>238</v>
      </c>
      <c r="H130" s="185">
        <v>44.5</v>
      </c>
      <c r="I130" s="257"/>
      <c r="J130" s="186">
        <f>ROUND(I130*H130,2)</f>
        <v>0</v>
      </c>
      <c r="K130" s="183" t="s">
        <v>1</v>
      </c>
      <c r="L130" s="37"/>
      <c r="M130" s="187" t="s">
        <v>1</v>
      </c>
      <c r="N130" s="188" t="s">
        <v>36</v>
      </c>
      <c r="O130" s="189">
        <v>0</v>
      </c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1" t="s">
        <v>181</v>
      </c>
      <c r="AT130" s="191" t="s">
        <v>142</v>
      </c>
      <c r="AU130" s="191" t="s">
        <v>81</v>
      </c>
      <c r="AY130" s="18" t="s">
        <v>141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79</v>
      </c>
      <c r="BK130" s="192">
        <f>ROUND(I130*H130,2)</f>
        <v>0</v>
      </c>
      <c r="BL130" s="18" t="s">
        <v>181</v>
      </c>
      <c r="BM130" s="191" t="s">
        <v>169</v>
      </c>
    </row>
    <row r="131" spans="1:65" s="14" customFormat="1">
      <c r="B131" s="203"/>
      <c r="C131" s="204"/>
      <c r="D131" s="195" t="s">
        <v>147</v>
      </c>
      <c r="E131" s="205" t="s">
        <v>1</v>
      </c>
      <c r="F131" s="206" t="s">
        <v>2215</v>
      </c>
      <c r="G131" s="204"/>
      <c r="H131" s="207">
        <v>44.5</v>
      </c>
      <c r="I131" s="204"/>
      <c r="J131" s="204"/>
      <c r="K131" s="204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147</v>
      </c>
      <c r="AU131" s="212" t="s">
        <v>81</v>
      </c>
      <c r="AV131" s="14" t="s">
        <v>81</v>
      </c>
      <c r="AW131" s="14" t="s">
        <v>26</v>
      </c>
      <c r="AX131" s="14" t="s">
        <v>71</v>
      </c>
      <c r="AY131" s="212" t="s">
        <v>141</v>
      </c>
    </row>
    <row r="132" spans="1:65" s="15" customFormat="1">
      <c r="B132" s="219"/>
      <c r="C132" s="220"/>
      <c r="D132" s="195" t="s">
        <v>147</v>
      </c>
      <c r="E132" s="221" t="s">
        <v>1</v>
      </c>
      <c r="F132" s="222" t="s">
        <v>254</v>
      </c>
      <c r="G132" s="220"/>
      <c r="H132" s="223">
        <v>44.5</v>
      </c>
      <c r="I132" s="220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147</v>
      </c>
      <c r="AU132" s="228" t="s">
        <v>81</v>
      </c>
      <c r="AV132" s="15" t="s">
        <v>146</v>
      </c>
      <c r="AW132" s="15" t="s">
        <v>26</v>
      </c>
      <c r="AX132" s="15" t="s">
        <v>79</v>
      </c>
      <c r="AY132" s="228" t="s">
        <v>141</v>
      </c>
    </row>
    <row r="133" spans="1:65" s="2" customFormat="1" ht="33" customHeight="1">
      <c r="A133" s="32"/>
      <c r="B133" s="33"/>
      <c r="C133" s="181" t="s">
        <v>172</v>
      </c>
      <c r="D133" s="181" t="s">
        <v>142</v>
      </c>
      <c r="E133" s="182" t="s">
        <v>2225</v>
      </c>
      <c r="F133" s="183" t="s">
        <v>2226</v>
      </c>
      <c r="G133" s="184" t="s">
        <v>238</v>
      </c>
      <c r="H133" s="185">
        <v>62.7</v>
      </c>
      <c r="I133" s="257"/>
      <c r="J133" s="186">
        <f>ROUND(I133*H133,2)</f>
        <v>0</v>
      </c>
      <c r="K133" s="183" t="s">
        <v>1</v>
      </c>
      <c r="L133" s="37"/>
      <c r="M133" s="187" t="s">
        <v>1</v>
      </c>
      <c r="N133" s="188" t="s">
        <v>36</v>
      </c>
      <c r="O133" s="189">
        <v>0</v>
      </c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1" t="s">
        <v>181</v>
      </c>
      <c r="AT133" s="191" t="s">
        <v>142</v>
      </c>
      <c r="AU133" s="191" t="s">
        <v>81</v>
      </c>
      <c r="AY133" s="18" t="s">
        <v>141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79</v>
      </c>
      <c r="BK133" s="192">
        <f>ROUND(I133*H133,2)</f>
        <v>0</v>
      </c>
      <c r="BL133" s="18" t="s">
        <v>181</v>
      </c>
      <c r="BM133" s="191" t="s">
        <v>175</v>
      </c>
    </row>
    <row r="134" spans="1:65" s="14" customFormat="1">
      <c r="B134" s="203"/>
      <c r="C134" s="204"/>
      <c r="D134" s="195" t="s">
        <v>147</v>
      </c>
      <c r="E134" s="205" t="s">
        <v>1</v>
      </c>
      <c r="F134" s="206" t="s">
        <v>2218</v>
      </c>
      <c r="G134" s="204"/>
      <c r="H134" s="207">
        <v>62.7</v>
      </c>
      <c r="I134" s="204"/>
      <c r="J134" s="204"/>
      <c r="K134" s="204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147</v>
      </c>
      <c r="AU134" s="212" t="s">
        <v>81</v>
      </c>
      <c r="AV134" s="14" t="s">
        <v>81</v>
      </c>
      <c r="AW134" s="14" t="s">
        <v>26</v>
      </c>
      <c r="AX134" s="14" t="s">
        <v>71</v>
      </c>
      <c r="AY134" s="212" t="s">
        <v>141</v>
      </c>
    </row>
    <row r="135" spans="1:65" s="15" customFormat="1">
      <c r="B135" s="219"/>
      <c r="C135" s="220"/>
      <c r="D135" s="195" t="s">
        <v>147</v>
      </c>
      <c r="E135" s="221" t="s">
        <v>1</v>
      </c>
      <c r="F135" s="222" t="s">
        <v>254</v>
      </c>
      <c r="G135" s="220"/>
      <c r="H135" s="223">
        <v>62.7</v>
      </c>
      <c r="I135" s="220"/>
      <c r="J135" s="220"/>
      <c r="K135" s="220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147</v>
      </c>
      <c r="AU135" s="228" t="s">
        <v>81</v>
      </c>
      <c r="AV135" s="15" t="s">
        <v>146</v>
      </c>
      <c r="AW135" s="15" t="s">
        <v>26</v>
      </c>
      <c r="AX135" s="15" t="s">
        <v>79</v>
      </c>
      <c r="AY135" s="228" t="s">
        <v>141</v>
      </c>
    </row>
    <row r="136" spans="1:65" s="2" customFormat="1" ht="33" customHeight="1">
      <c r="A136" s="32"/>
      <c r="B136" s="33"/>
      <c r="C136" s="181" t="s">
        <v>159</v>
      </c>
      <c r="D136" s="181" t="s">
        <v>142</v>
      </c>
      <c r="E136" s="182" t="s">
        <v>2227</v>
      </c>
      <c r="F136" s="183" t="s">
        <v>2228</v>
      </c>
      <c r="G136" s="184" t="s">
        <v>238</v>
      </c>
      <c r="H136" s="185">
        <v>28.6</v>
      </c>
      <c r="I136" s="257"/>
      <c r="J136" s="186">
        <f>ROUND(I136*H136,2)</f>
        <v>0</v>
      </c>
      <c r="K136" s="183" t="s">
        <v>1</v>
      </c>
      <c r="L136" s="37"/>
      <c r="M136" s="187" t="s">
        <v>1</v>
      </c>
      <c r="N136" s="188" t="s">
        <v>36</v>
      </c>
      <c r="O136" s="189">
        <v>0</v>
      </c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1" t="s">
        <v>181</v>
      </c>
      <c r="AT136" s="191" t="s">
        <v>142</v>
      </c>
      <c r="AU136" s="191" t="s">
        <v>81</v>
      </c>
      <c r="AY136" s="18" t="s">
        <v>141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79</v>
      </c>
      <c r="BK136" s="192">
        <f>ROUND(I136*H136,2)</f>
        <v>0</v>
      </c>
      <c r="BL136" s="18" t="s">
        <v>181</v>
      </c>
      <c r="BM136" s="191" t="s">
        <v>181</v>
      </c>
    </row>
    <row r="137" spans="1:65" s="14" customFormat="1">
      <c r="B137" s="203"/>
      <c r="C137" s="204"/>
      <c r="D137" s="195" t="s">
        <v>147</v>
      </c>
      <c r="E137" s="205" t="s">
        <v>1</v>
      </c>
      <c r="F137" s="206" t="s">
        <v>2229</v>
      </c>
      <c r="G137" s="204"/>
      <c r="H137" s="207">
        <v>28.6</v>
      </c>
      <c r="I137" s="204"/>
      <c r="J137" s="204"/>
      <c r="K137" s="204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147</v>
      </c>
      <c r="AU137" s="212" t="s">
        <v>81</v>
      </c>
      <c r="AV137" s="14" t="s">
        <v>81</v>
      </c>
      <c r="AW137" s="14" t="s">
        <v>26</v>
      </c>
      <c r="AX137" s="14" t="s">
        <v>71</v>
      </c>
      <c r="AY137" s="212" t="s">
        <v>141</v>
      </c>
    </row>
    <row r="138" spans="1:65" s="15" customFormat="1">
      <c r="B138" s="219"/>
      <c r="C138" s="220"/>
      <c r="D138" s="195" t="s">
        <v>147</v>
      </c>
      <c r="E138" s="221" t="s">
        <v>1</v>
      </c>
      <c r="F138" s="222" t="s">
        <v>254</v>
      </c>
      <c r="G138" s="220"/>
      <c r="H138" s="223">
        <v>28.6</v>
      </c>
      <c r="I138" s="220"/>
      <c r="J138" s="220"/>
      <c r="K138" s="220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147</v>
      </c>
      <c r="AU138" s="228" t="s">
        <v>81</v>
      </c>
      <c r="AV138" s="15" t="s">
        <v>146</v>
      </c>
      <c r="AW138" s="15" t="s">
        <v>26</v>
      </c>
      <c r="AX138" s="15" t="s">
        <v>79</v>
      </c>
      <c r="AY138" s="228" t="s">
        <v>141</v>
      </c>
    </row>
    <row r="139" spans="1:65" s="2" customFormat="1" ht="16.5" customHeight="1">
      <c r="A139" s="32"/>
      <c r="B139" s="33"/>
      <c r="C139" s="181" t="s">
        <v>184</v>
      </c>
      <c r="D139" s="181" t="s">
        <v>142</v>
      </c>
      <c r="E139" s="182" t="s">
        <v>2230</v>
      </c>
      <c r="F139" s="183" t="s">
        <v>2231</v>
      </c>
      <c r="G139" s="184" t="s">
        <v>221</v>
      </c>
      <c r="H139" s="185">
        <v>2</v>
      </c>
      <c r="I139" s="257"/>
      <c r="J139" s="186">
        <f t="shared" ref="J139:J148" si="0">ROUND(I139*H139,2)</f>
        <v>0</v>
      </c>
      <c r="K139" s="183" t="s">
        <v>1</v>
      </c>
      <c r="L139" s="37"/>
      <c r="M139" s="187" t="s">
        <v>1</v>
      </c>
      <c r="N139" s="188" t="s">
        <v>36</v>
      </c>
      <c r="O139" s="189">
        <v>0</v>
      </c>
      <c r="P139" s="189">
        <f t="shared" ref="P139:P148" si="1">O139*H139</f>
        <v>0</v>
      </c>
      <c r="Q139" s="189">
        <v>0</v>
      </c>
      <c r="R139" s="189">
        <f t="shared" ref="R139:R148" si="2">Q139*H139</f>
        <v>0</v>
      </c>
      <c r="S139" s="189">
        <v>0</v>
      </c>
      <c r="T139" s="190">
        <f t="shared" ref="T139:T148" si="3"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1" t="s">
        <v>181</v>
      </c>
      <c r="AT139" s="191" t="s">
        <v>142</v>
      </c>
      <c r="AU139" s="191" t="s">
        <v>81</v>
      </c>
      <c r="AY139" s="18" t="s">
        <v>141</v>
      </c>
      <c r="BE139" s="192">
        <f t="shared" ref="BE139:BE148" si="4">IF(N139="základní",J139,0)</f>
        <v>0</v>
      </c>
      <c r="BF139" s="192">
        <f t="shared" ref="BF139:BF148" si="5">IF(N139="snížená",J139,0)</f>
        <v>0</v>
      </c>
      <c r="BG139" s="192">
        <f t="shared" ref="BG139:BG148" si="6">IF(N139="zákl. přenesená",J139,0)</f>
        <v>0</v>
      </c>
      <c r="BH139" s="192">
        <f t="shared" ref="BH139:BH148" si="7">IF(N139="sníž. přenesená",J139,0)</f>
        <v>0</v>
      </c>
      <c r="BI139" s="192">
        <f t="shared" ref="BI139:BI148" si="8">IF(N139="nulová",J139,0)</f>
        <v>0</v>
      </c>
      <c r="BJ139" s="18" t="s">
        <v>79</v>
      </c>
      <c r="BK139" s="192">
        <f t="shared" ref="BK139:BK148" si="9">ROUND(I139*H139,2)</f>
        <v>0</v>
      </c>
      <c r="BL139" s="18" t="s">
        <v>181</v>
      </c>
      <c r="BM139" s="191" t="s">
        <v>187</v>
      </c>
    </row>
    <row r="140" spans="1:65" s="2" customFormat="1" ht="16.5" customHeight="1">
      <c r="A140" s="32"/>
      <c r="B140" s="33"/>
      <c r="C140" s="181" t="s">
        <v>112</v>
      </c>
      <c r="D140" s="181" t="s">
        <v>142</v>
      </c>
      <c r="E140" s="182" t="s">
        <v>2232</v>
      </c>
      <c r="F140" s="183" t="s">
        <v>2233</v>
      </c>
      <c r="G140" s="184" t="s">
        <v>221</v>
      </c>
      <c r="H140" s="185">
        <v>2</v>
      </c>
      <c r="I140" s="257"/>
      <c r="J140" s="186">
        <f t="shared" si="0"/>
        <v>0</v>
      </c>
      <c r="K140" s="183" t="s">
        <v>1</v>
      </c>
      <c r="L140" s="37"/>
      <c r="M140" s="187" t="s">
        <v>1</v>
      </c>
      <c r="N140" s="188" t="s">
        <v>36</v>
      </c>
      <c r="O140" s="189">
        <v>0</v>
      </c>
      <c r="P140" s="189">
        <f t="shared" si="1"/>
        <v>0</v>
      </c>
      <c r="Q140" s="189">
        <v>0</v>
      </c>
      <c r="R140" s="189">
        <f t="shared" si="2"/>
        <v>0</v>
      </c>
      <c r="S140" s="189">
        <v>0</v>
      </c>
      <c r="T140" s="190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1" t="s">
        <v>181</v>
      </c>
      <c r="AT140" s="191" t="s">
        <v>142</v>
      </c>
      <c r="AU140" s="191" t="s">
        <v>81</v>
      </c>
      <c r="AY140" s="18" t="s">
        <v>141</v>
      </c>
      <c r="BE140" s="192">
        <f t="shared" si="4"/>
        <v>0</v>
      </c>
      <c r="BF140" s="192">
        <f t="shared" si="5"/>
        <v>0</v>
      </c>
      <c r="BG140" s="192">
        <f t="shared" si="6"/>
        <v>0</v>
      </c>
      <c r="BH140" s="192">
        <f t="shared" si="7"/>
        <v>0</v>
      </c>
      <c r="BI140" s="192">
        <f t="shared" si="8"/>
        <v>0</v>
      </c>
      <c r="BJ140" s="18" t="s">
        <v>79</v>
      </c>
      <c r="BK140" s="192">
        <f t="shared" si="9"/>
        <v>0</v>
      </c>
      <c r="BL140" s="18" t="s">
        <v>181</v>
      </c>
      <c r="BM140" s="191" t="s">
        <v>191</v>
      </c>
    </row>
    <row r="141" spans="1:65" s="2" customFormat="1" ht="16.5" customHeight="1">
      <c r="A141" s="32"/>
      <c r="B141" s="33"/>
      <c r="C141" s="181" t="s">
        <v>196</v>
      </c>
      <c r="D141" s="181" t="s">
        <v>142</v>
      </c>
      <c r="E141" s="182" t="s">
        <v>2234</v>
      </c>
      <c r="F141" s="183" t="s">
        <v>2235</v>
      </c>
      <c r="G141" s="184" t="s">
        <v>221</v>
      </c>
      <c r="H141" s="185">
        <v>2</v>
      </c>
      <c r="I141" s="257"/>
      <c r="J141" s="186">
        <f t="shared" si="0"/>
        <v>0</v>
      </c>
      <c r="K141" s="183" t="s">
        <v>1</v>
      </c>
      <c r="L141" s="37"/>
      <c r="M141" s="187" t="s">
        <v>1</v>
      </c>
      <c r="N141" s="188" t="s">
        <v>36</v>
      </c>
      <c r="O141" s="189">
        <v>0</v>
      </c>
      <c r="P141" s="189">
        <f t="shared" si="1"/>
        <v>0</v>
      </c>
      <c r="Q141" s="189">
        <v>0</v>
      </c>
      <c r="R141" s="189">
        <f t="shared" si="2"/>
        <v>0</v>
      </c>
      <c r="S141" s="189">
        <v>0</v>
      </c>
      <c r="T141" s="190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1" t="s">
        <v>181</v>
      </c>
      <c r="AT141" s="191" t="s">
        <v>142</v>
      </c>
      <c r="AU141" s="191" t="s">
        <v>81</v>
      </c>
      <c r="AY141" s="18" t="s">
        <v>141</v>
      </c>
      <c r="BE141" s="192">
        <f t="shared" si="4"/>
        <v>0</v>
      </c>
      <c r="BF141" s="192">
        <f t="shared" si="5"/>
        <v>0</v>
      </c>
      <c r="BG141" s="192">
        <f t="shared" si="6"/>
        <v>0</v>
      </c>
      <c r="BH141" s="192">
        <f t="shared" si="7"/>
        <v>0</v>
      </c>
      <c r="BI141" s="192">
        <f t="shared" si="8"/>
        <v>0</v>
      </c>
      <c r="BJ141" s="18" t="s">
        <v>79</v>
      </c>
      <c r="BK141" s="192">
        <f t="shared" si="9"/>
        <v>0</v>
      </c>
      <c r="BL141" s="18" t="s">
        <v>181</v>
      </c>
      <c r="BM141" s="191" t="s">
        <v>199</v>
      </c>
    </row>
    <row r="142" spans="1:65" s="2" customFormat="1" ht="21.75" customHeight="1">
      <c r="A142" s="32"/>
      <c r="B142" s="33"/>
      <c r="C142" s="181" t="s">
        <v>169</v>
      </c>
      <c r="D142" s="181" t="s">
        <v>142</v>
      </c>
      <c r="E142" s="182" t="s">
        <v>2236</v>
      </c>
      <c r="F142" s="183" t="s">
        <v>2237</v>
      </c>
      <c r="G142" s="184" t="s">
        <v>221</v>
      </c>
      <c r="H142" s="185">
        <v>1</v>
      </c>
      <c r="I142" s="257"/>
      <c r="J142" s="186">
        <f t="shared" si="0"/>
        <v>0</v>
      </c>
      <c r="K142" s="183" t="s">
        <v>1</v>
      </c>
      <c r="L142" s="37"/>
      <c r="M142" s="187" t="s">
        <v>1</v>
      </c>
      <c r="N142" s="188" t="s">
        <v>36</v>
      </c>
      <c r="O142" s="189">
        <v>0</v>
      </c>
      <c r="P142" s="189">
        <f t="shared" si="1"/>
        <v>0</v>
      </c>
      <c r="Q142" s="189">
        <v>0</v>
      </c>
      <c r="R142" s="189">
        <f t="shared" si="2"/>
        <v>0</v>
      </c>
      <c r="S142" s="189">
        <v>0</v>
      </c>
      <c r="T142" s="190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1" t="s">
        <v>181</v>
      </c>
      <c r="AT142" s="191" t="s">
        <v>142</v>
      </c>
      <c r="AU142" s="191" t="s">
        <v>81</v>
      </c>
      <c r="AY142" s="18" t="s">
        <v>141</v>
      </c>
      <c r="BE142" s="192">
        <f t="shared" si="4"/>
        <v>0</v>
      </c>
      <c r="BF142" s="192">
        <f t="shared" si="5"/>
        <v>0</v>
      </c>
      <c r="BG142" s="192">
        <f t="shared" si="6"/>
        <v>0</v>
      </c>
      <c r="BH142" s="192">
        <f t="shared" si="7"/>
        <v>0</v>
      </c>
      <c r="BI142" s="192">
        <f t="shared" si="8"/>
        <v>0</v>
      </c>
      <c r="BJ142" s="18" t="s">
        <v>79</v>
      </c>
      <c r="BK142" s="192">
        <f t="shared" si="9"/>
        <v>0</v>
      </c>
      <c r="BL142" s="18" t="s">
        <v>181</v>
      </c>
      <c r="BM142" s="191" t="s">
        <v>203</v>
      </c>
    </row>
    <row r="143" spans="1:65" s="2" customFormat="1" ht="21.75" customHeight="1">
      <c r="A143" s="32"/>
      <c r="B143" s="33"/>
      <c r="C143" s="181" t="s">
        <v>204</v>
      </c>
      <c r="D143" s="181" t="s">
        <v>142</v>
      </c>
      <c r="E143" s="182" t="s">
        <v>2238</v>
      </c>
      <c r="F143" s="183" t="s">
        <v>2239</v>
      </c>
      <c r="G143" s="184" t="s">
        <v>1252</v>
      </c>
      <c r="H143" s="185">
        <v>2</v>
      </c>
      <c r="I143" s="257"/>
      <c r="J143" s="186">
        <f t="shared" si="0"/>
        <v>0</v>
      </c>
      <c r="K143" s="183" t="s">
        <v>1</v>
      </c>
      <c r="L143" s="37"/>
      <c r="M143" s="187" t="s">
        <v>1</v>
      </c>
      <c r="N143" s="188" t="s">
        <v>36</v>
      </c>
      <c r="O143" s="189">
        <v>0</v>
      </c>
      <c r="P143" s="189">
        <f t="shared" si="1"/>
        <v>0</v>
      </c>
      <c r="Q143" s="189">
        <v>0</v>
      </c>
      <c r="R143" s="189">
        <f t="shared" si="2"/>
        <v>0</v>
      </c>
      <c r="S143" s="189">
        <v>0</v>
      </c>
      <c r="T143" s="190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1" t="s">
        <v>181</v>
      </c>
      <c r="AT143" s="191" t="s">
        <v>142</v>
      </c>
      <c r="AU143" s="191" t="s">
        <v>81</v>
      </c>
      <c r="AY143" s="18" t="s">
        <v>141</v>
      </c>
      <c r="BE143" s="192">
        <f t="shared" si="4"/>
        <v>0</v>
      </c>
      <c r="BF143" s="192">
        <f t="shared" si="5"/>
        <v>0</v>
      </c>
      <c r="BG143" s="192">
        <f t="shared" si="6"/>
        <v>0</v>
      </c>
      <c r="BH143" s="192">
        <f t="shared" si="7"/>
        <v>0</v>
      </c>
      <c r="BI143" s="192">
        <f t="shared" si="8"/>
        <v>0</v>
      </c>
      <c r="BJ143" s="18" t="s">
        <v>79</v>
      </c>
      <c r="BK143" s="192">
        <f t="shared" si="9"/>
        <v>0</v>
      </c>
      <c r="BL143" s="18" t="s">
        <v>181</v>
      </c>
      <c r="BM143" s="191" t="s">
        <v>207</v>
      </c>
    </row>
    <row r="144" spans="1:65" s="2" customFormat="1" ht="16.5" customHeight="1">
      <c r="A144" s="32"/>
      <c r="B144" s="33"/>
      <c r="C144" s="181" t="s">
        <v>175</v>
      </c>
      <c r="D144" s="181" t="s">
        <v>142</v>
      </c>
      <c r="E144" s="182" t="s">
        <v>2240</v>
      </c>
      <c r="F144" s="183" t="s">
        <v>2241</v>
      </c>
      <c r="G144" s="184" t="s">
        <v>238</v>
      </c>
      <c r="H144" s="185">
        <v>160.6</v>
      </c>
      <c r="I144" s="257"/>
      <c r="J144" s="186">
        <f t="shared" si="0"/>
        <v>0</v>
      </c>
      <c r="K144" s="183" t="s">
        <v>1</v>
      </c>
      <c r="L144" s="37"/>
      <c r="M144" s="187" t="s">
        <v>1</v>
      </c>
      <c r="N144" s="188" t="s">
        <v>36</v>
      </c>
      <c r="O144" s="189">
        <v>0</v>
      </c>
      <c r="P144" s="189">
        <f t="shared" si="1"/>
        <v>0</v>
      </c>
      <c r="Q144" s="189">
        <v>0</v>
      </c>
      <c r="R144" s="189">
        <f t="shared" si="2"/>
        <v>0</v>
      </c>
      <c r="S144" s="189">
        <v>0</v>
      </c>
      <c r="T144" s="190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1" t="s">
        <v>181</v>
      </c>
      <c r="AT144" s="191" t="s">
        <v>142</v>
      </c>
      <c r="AU144" s="191" t="s">
        <v>81</v>
      </c>
      <c r="AY144" s="18" t="s">
        <v>141</v>
      </c>
      <c r="BE144" s="192">
        <f t="shared" si="4"/>
        <v>0</v>
      </c>
      <c r="BF144" s="192">
        <f t="shared" si="5"/>
        <v>0</v>
      </c>
      <c r="BG144" s="192">
        <f t="shared" si="6"/>
        <v>0</v>
      </c>
      <c r="BH144" s="192">
        <f t="shared" si="7"/>
        <v>0</v>
      </c>
      <c r="BI144" s="192">
        <f t="shared" si="8"/>
        <v>0</v>
      </c>
      <c r="BJ144" s="18" t="s">
        <v>79</v>
      </c>
      <c r="BK144" s="192">
        <f t="shared" si="9"/>
        <v>0</v>
      </c>
      <c r="BL144" s="18" t="s">
        <v>181</v>
      </c>
      <c r="BM144" s="191" t="s">
        <v>437</v>
      </c>
    </row>
    <row r="145" spans="1:65" s="2" customFormat="1" ht="16.5" customHeight="1">
      <c r="A145" s="32"/>
      <c r="B145" s="33"/>
      <c r="C145" s="181" t="s">
        <v>8</v>
      </c>
      <c r="D145" s="181" t="s">
        <v>142</v>
      </c>
      <c r="E145" s="182" t="s">
        <v>2242</v>
      </c>
      <c r="F145" s="183" t="s">
        <v>2243</v>
      </c>
      <c r="G145" s="184" t="s">
        <v>221</v>
      </c>
      <c r="H145" s="185">
        <v>1</v>
      </c>
      <c r="I145" s="257"/>
      <c r="J145" s="186">
        <f t="shared" si="0"/>
        <v>0</v>
      </c>
      <c r="K145" s="183" t="s">
        <v>1</v>
      </c>
      <c r="L145" s="37"/>
      <c r="M145" s="187" t="s">
        <v>1</v>
      </c>
      <c r="N145" s="188" t="s">
        <v>36</v>
      </c>
      <c r="O145" s="189">
        <v>0</v>
      </c>
      <c r="P145" s="189">
        <f t="shared" si="1"/>
        <v>0</v>
      </c>
      <c r="Q145" s="189">
        <v>0</v>
      </c>
      <c r="R145" s="189">
        <f t="shared" si="2"/>
        <v>0</v>
      </c>
      <c r="S145" s="189">
        <v>0</v>
      </c>
      <c r="T145" s="190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1" t="s">
        <v>181</v>
      </c>
      <c r="AT145" s="191" t="s">
        <v>142</v>
      </c>
      <c r="AU145" s="191" t="s">
        <v>81</v>
      </c>
      <c r="AY145" s="18" t="s">
        <v>141</v>
      </c>
      <c r="BE145" s="192">
        <f t="shared" si="4"/>
        <v>0</v>
      </c>
      <c r="BF145" s="192">
        <f t="shared" si="5"/>
        <v>0</v>
      </c>
      <c r="BG145" s="192">
        <f t="shared" si="6"/>
        <v>0</v>
      </c>
      <c r="BH145" s="192">
        <f t="shared" si="7"/>
        <v>0</v>
      </c>
      <c r="BI145" s="192">
        <f t="shared" si="8"/>
        <v>0</v>
      </c>
      <c r="BJ145" s="18" t="s">
        <v>79</v>
      </c>
      <c r="BK145" s="192">
        <f t="shared" si="9"/>
        <v>0</v>
      </c>
      <c r="BL145" s="18" t="s">
        <v>181</v>
      </c>
      <c r="BM145" s="191" t="s">
        <v>454</v>
      </c>
    </row>
    <row r="146" spans="1:65" s="2" customFormat="1" ht="16.5" customHeight="1">
      <c r="A146" s="32"/>
      <c r="B146" s="33"/>
      <c r="C146" s="181" t="s">
        <v>181</v>
      </c>
      <c r="D146" s="181" t="s">
        <v>142</v>
      </c>
      <c r="E146" s="182" t="s">
        <v>2244</v>
      </c>
      <c r="F146" s="183" t="s">
        <v>2245</v>
      </c>
      <c r="G146" s="184" t="s">
        <v>957</v>
      </c>
      <c r="H146" s="185">
        <v>2</v>
      </c>
      <c r="I146" s="257"/>
      <c r="J146" s="186">
        <f t="shared" si="0"/>
        <v>0</v>
      </c>
      <c r="K146" s="183" t="s">
        <v>1</v>
      </c>
      <c r="L146" s="37"/>
      <c r="M146" s="187" t="s">
        <v>1</v>
      </c>
      <c r="N146" s="188" t="s">
        <v>36</v>
      </c>
      <c r="O146" s="189">
        <v>0</v>
      </c>
      <c r="P146" s="189">
        <f t="shared" si="1"/>
        <v>0</v>
      </c>
      <c r="Q146" s="189">
        <v>0</v>
      </c>
      <c r="R146" s="189">
        <f t="shared" si="2"/>
        <v>0</v>
      </c>
      <c r="S146" s="189">
        <v>0</v>
      </c>
      <c r="T146" s="190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1" t="s">
        <v>181</v>
      </c>
      <c r="AT146" s="191" t="s">
        <v>142</v>
      </c>
      <c r="AU146" s="191" t="s">
        <v>81</v>
      </c>
      <c r="AY146" s="18" t="s">
        <v>141</v>
      </c>
      <c r="BE146" s="192">
        <f t="shared" si="4"/>
        <v>0</v>
      </c>
      <c r="BF146" s="192">
        <f t="shared" si="5"/>
        <v>0</v>
      </c>
      <c r="BG146" s="192">
        <f t="shared" si="6"/>
        <v>0</v>
      </c>
      <c r="BH146" s="192">
        <f t="shared" si="7"/>
        <v>0</v>
      </c>
      <c r="BI146" s="192">
        <f t="shared" si="8"/>
        <v>0</v>
      </c>
      <c r="BJ146" s="18" t="s">
        <v>79</v>
      </c>
      <c r="BK146" s="192">
        <f t="shared" si="9"/>
        <v>0</v>
      </c>
      <c r="BL146" s="18" t="s">
        <v>181</v>
      </c>
      <c r="BM146" s="191" t="s">
        <v>464</v>
      </c>
    </row>
    <row r="147" spans="1:65" s="2" customFormat="1" ht="16.5" customHeight="1">
      <c r="A147" s="32"/>
      <c r="B147" s="33"/>
      <c r="C147" s="181" t="s">
        <v>223</v>
      </c>
      <c r="D147" s="181" t="s">
        <v>142</v>
      </c>
      <c r="E147" s="182" t="s">
        <v>2246</v>
      </c>
      <c r="F147" s="183" t="s">
        <v>2247</v>
      </c>
      <c r="G147" s="184" t="s">
        <v>957</v>
      </c>
      <c r="H147" s="185">
        <v>1</v>
      </c>
      <c r="I147" s="257"/>
      <c r="J147" s="186">
        <f t="shared" si="0"/>
        <v>0</v>
      </c>
      <c r="K147" s="183" t="s">
        <v>1</v>
      </c>
      <c r="L147" s="37"/>
      <c r="M147" s="187" t="s">
        <v>1</v>
      </c>
      <c r="N147" s="188" t="s">
        <v>36</v>
      </c>
      <c r="O147" s="189">
        <v>0</v>
      </c>
      <c r="P147" s="189">
        <f t="shared" si="1"/>
        <v>0</v>
      </c>
      <c r="Q147" s="189">
        <v>0</v>
      </c>
      <c r="R147" s="189">
        <f t="shared" si="2"/>
        <v>0</v>
      </c>
      <c r="S147" s="189">
        <v>0</v>
      </c>
      <c r="T147" s="190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1" t="s">
        <v>181</v>
      </c>
      <c r="AT147" s="191" t="s">
        <v>142</v>
      </c>
      <c r="AU147" s="191" t="s">
        <v>81</v>
      </c>
      <c r="AY147" s="18" t="s">
        <v>141</v>
      </c>
      <c r="BE147" s="192">
        <f t="shared" si="4"/>
        <v>0</v>
      </c>
      <c r="BF147" s="192">
        <f t="shared" si="5"/>
        <v>0</v>
      </c>
      <c r="BG147" s="192">
        <f t="shared" si="6"/>
        <v>0</v>
      </c>
      <c r="BH147" s="192">
        <f t="shared" si="7"/>
        <v>0</v>
      </c>
      <c r="BI147" s="192">
        <f t="shared" si="8"/>
        <v>0</v>
      </c>
      <c r="BJ147" s="18" t="s">
        <v>79</v>
      </c>
      <c r="BK147" s="192">
        <f t="shared" si="9"/>
        <v>0</v>
      </c>
      <c r="BL147" s="18" t="s">
        <v>181</v>
      </c>
      <c r="BM147" s="191" t="s">
        <v>475</v>
      </c>
    </row>
    <row r="148" spans="1:65" s="2" customFormat="1" ht="16.5" customHeight="1">
      <c r="A148" s="32"/>
      <c r="B148" s="33"/>
      <c r="C148" s="181" t="s">
        <v>187</v>
      </c>
      <c r="D148" s="181" t="s">
        <v>142</v>
      </c>
      <c r="E148" s="182" t="s">
        <v>2248</v>
      </c>
      <c r="F148" s="183" t="s">
        <v>2249</v>
      </c>
      <c r="G148" s="184" t="s">
        <v>338</v>
      </c>
      <c r="H148" s="185">
        <v>0.33300000000000002</v>
      </c>
      <c r="I148" s="257"/>
      <c r="J148" s="186">
        <f t="shared" si="0"/>
        <v>0</v>
      </c>
      <c r="K148" s="183" t="s">
        <v>1</v>
      </c>
      <c r="L148" s="37"/>
      <c r="M148" s="215" t="s">
        <v>1</v>
      </c>
      <c r="N148" s="216" t="s">
        <v>36</v>
      </c>
      <c r="O148" s="217">
        <v>0</v>
      </c>
      <c r="P148" s="217">
        <f t="shared" si="1"/>
        <v>0</v>
      </c>
      <c r="Q148" s="217">
        <v>0</v>
      </c>
      <c r="R148" s="217">
        <f t="shared" si="2"/>
        <v>0</v>
      </c>
      <c r="S148" s="217">
        <v>0</v>
      </c>
      <c r="T148" s="218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1" t="s">
        <v>181</v>
      </c>
      <c r="AT148" s="191" t="s">
        <v>142</v>
      </c>
      <c r="AU148" s="191" t="s">
        <v>81</v>
      </c>
      <c r="AY148" s="18" t="s">
        <v>141</v>
      </c>
      <c r="BE148" s="192">
        <f t="shared" si="4"/>
        <v>0</v>
      </c>
      <c r="BF148" s="192">
        <f t="shared" si="5"/>
        <v>0</v>
      </c>
      <c r="BG148" s="192">
        <f t="shared" si="6"/>
        <v>0</v>
      </c>
      <c r="BH148" s="192">
        <f t="shared" si="7"/>
        <v>0</v>
      </c>
      <c r="BI148" s="192">
        <f t="shared" si="8"/>
        <v>0</v>
      </c>
      <c r="BJ148" s="18" t="s">
        <v>79</v>
      </c>
      <c r="BK148" s="192">
        <f t="shared" si="9"/>
        <v>0</v>
      </c>
      <c r="BL148" s="18" t="s">
        <v>181</v>
      </c>
      <c r="BM148" s="191" t="s">
        <v>483</v>
      </c>
    </row>
    <row r="149" spans="1:65" s="2" customFormat="1" ht="6.95" customHeight="1">
      <c r="A149" s="3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37"/>
      <c r="M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</sheetData>
  <autoFilter ref="C117:K14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BM138"/>
  <sheetViews>
    <sheetView showGridLines="0" topLeftCell="A113" workbookViewId="0">
      <selection activeCell="I123" sqref="I123:I13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72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99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2250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ROUND((SUM(BE120:BE137)),  2)</f>
        <v>0</v>
      </c>
      <c r="G33" s="32"/>
      <c r="H33" s="32"/>
      <c r="I33" s="122">
        <v>0.21</v>
      </c>
      <c r="J33" s="121">
        <f>ROUND(((SUM(BE120:BE137))*I33),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ROUND((SUM(BF120:BF137)),  2)</f>
        <v>0</v>
      </c>
      <c r="G34" s="32"/>
      <c r="H34" s="32"/>
      <c r="I34" s="122">
        <v>0.15</v>
      </c>
      <c r="J34" s="121">
        <f>ROUND(((SUM(BF120:BF137))*I34),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ROUND((SUM(BG120:BG137)),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ROUND((SUM(BH120:BH137)),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ROUND((SUM(BI120:BI137)),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05 - Venkovní vodovod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2111</v>
      </c>
      <c r="E97" s="148"/>
      <c r="F97" s="148"/>
      <c r="G97" s="148"/>
      <c r="H97" s="148"/>
      <c r="I97" s="148"/>
      <c r="J97" s="149">
        <f>J121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2112</v>
      </c>
      <c r="E98" s="154"/>
      <c r="F98" s="154"/>
      <c r="G98" s="154"/>
      <c r="H98" s="154"/>
      <c r="I98" s="154"/>
      <c r="J98" s="155">
        <f>J122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2251</v>
      </c>
      <c r="E99" s="154"/>
      <c r="F99" s="154"/>
      <c r="G99" s="154"/>
      <c r="H99" s="154"/>
      <c r="I99" s="154"/>
      <c r="J99" s="155">
        <f>J130</f>
        <v>0</v>
      </c>
      <c r="K99" s="152"/>
      <c r="L99" s="156"/>
    </row>
    <row r="100" spans="1:31" s="10" customFormat="1" ht="19.899999999999999" customHeight="1">
      <c r="B100" s="151"/>
      <c r="C100" s="152"/>
      <c r="D100" s="153" t="s">
        <v>2155</v>
      </c>
      <c r="E100" s="154"/>
      <c r="F100" s="154"/>
      <c r="G100" s="154"/>
      <c r="H100" s="154"/>
      <c r="I100" s="154"/>
      <c r="J100" s="155">
        <f>J132</f>
        <v>0</v>
      </c>
      <c r="K100" s="152"/>
      <c r="L100" s="156"/>
    </row>
    <row r="101" spans="1:31" s="2" customFormat="1" ht="21.7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>
      <c r="A102" s="3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4" t="s">
        <v>127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9" t="s">
        <v>14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10" t="str">
        <f>E7</f>
        <v>VD Hněvkovice - rozšíření provozní budovy</v>
      </c>
      <c r="F110" s="311"/>
      <c r="G110" s="311"/>
      <c r="H110" s="311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9" t="s">
        <v>116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302" t="str">
        <f>E9</f>
        <v>05 - Venkovní vodovod</v>
      </c>
      <c r="F112" s="309"/>
      <c r="G112" s="309"/>
      <c r="H112" s="309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9" t="s">
        <v>17</v>
      </c>
      <c r="D114" s="34"/>
      <c r="E114" s="34"/>
      <c r="F114" s="27" t="str">
        <f>F12</f>
        <v xml:space="preserve"> </v>
      </c>
      <c r="G114" s="34"/>
      <c r="H114" s="34"/>
      <c r="I114" s="29" t="s">
        <v>19</v>
      </c>
      <c r="J114" s="64" t="str">
        <f>IF(J12="","",J12)</f>
        <v>prosinec 2019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9" t="s">
        <v>20</v>
      </c>
      <c r="D116" s="34"/>
      <c r="E116" s="34"/>
      <c r="F116" s="27" t="str">
        <f>E15</f>
        <v xml:space="preserve"> </v>
      </c>
      <c r="G116" s="34"/>
      <c r="H116" s="34"/>
      <c r="I116" s="29" t="s">
        <v>24</v>
      </c>
      <c r="J116" s="30" t="str">
        <f>E21</f>
        <v>Ing. Filip Duda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5.7" customHeight="1">
      <c r="A117" s="32"/>
      <c r="B117" s="33"/>
      <c r="C117" s="29" t="s">
        <v>23</v>
      </c>
      <c r="D117" s="34"/>
      <c r="E117" s="34"/>
      <c r="F117" s="27" t="str">
        <f>IF(E18="","",E18)</f>
        <v xml:space="preserve"> </v>
      </c>
      <c r="G117" s="34"/>
      <c r="H117" s="34"/>
      <c r="I117" s="29" t="s">
        <v>27</v>
      </c>
      <c r="J117" s="30" t="str">
        <f>E24</f>
        <v>Filip Šimek www.rozp.cz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57"/>
      <c r="B119" s="158"/>
      <c r="C119" s="159" t="s">
        <v>128</v>
      </c>
      <c r="D119" s="160" t="s">
        <v>56</v>
      </c>
      <c r="E119" s="160" t="s">
        <v>52</v>
      </c>
      <c r="F119" s="160" t="s">
        <v>53</v>
      </c>
      <c r="G119" s="160" t="s">
        <v>129</v>
      </c>
      <c r="H119" s="160" t="s">
        <v>130</v>
      </c>
      <c r="I119" s="160" t="s">
        <v>131</v>
      </c>
      <c r="J119" s="160" t="s">
        <v>120</v>
      </c>
      <c r="K119" s="161" t="s">
        <v>132</v>
      </c>
      <c r="L119" s="162"/>
      <c r="M119" s="73" t="s">
        <v>1</v>
      </c>
      <c r="N119" s="74" t="s">
        <v>35</v>
      </c>
      <c r="O119" s="74" t="s">
        <v>133</v>
      </c>
      <c r="P119" s="74" t="s">
        <v>134</v>
      </c>
      <c r="Q119" s="74" t="s">
        <v>135</v>
      </c>
      <c r="R119" s="74" t="s">
        <v>136</v>
      </c>
      <c r="S119" s="74" t="s">
        <v>137</v>
      </c>
      <c r="T119" s="75" t="s">
        <v>138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2"/>
      <c r="B120" s="33"/>
      <c r="C120" s="80" t="s">
        <v>139</v>
      </c>
      <c r="D120" s="34"/>
      <c r="E120" s="34"/>
      <c r="F120" s="34"/>
      <c r="G120" s="34"/>
      <c r="H120" s="34"/>
      <c r="I120" s="34"/>
      <c r="J120" s="163">
        <f>BK120</f>
        <v>0</v>
      </c>
      <c r="K120" s="34"/>
      <c r="L120" s="37"/>
      <c r="M120" s="76"/>
      <c r="N120" s="164"/>
      <c r="O120" s="77"/>
      <c r="P120" s="165">
        <f>P121</f>
        <v>0</v>
      </c>
      <c r="Q120" s="77"/>
      <c r="R120" s="165">
        <f>R121</f>
        <v>0</v>
      </c>
      <c r="S120" s="77"/>
      <c r="T120" s="166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8" t="s">
        <v>70</v>
      </c>
      <c r="AU120" s="18" t="s">
        <v>122</v>
      </c>
      <c r="BK120" s="167">
        <f>BK121</f>
        <v>0</v>
      </c>
    </row>
    <row r="121" spans="1:65" s="12" customFormat="1" ht="25.9" customHeight="1">
      <c r="B121" s="168"/>
      <c r="C121" s="169"/>
      <c r="D121" s="170" t="s">
        <v>70</v>
      </c>
      <c r="E121" s="171" t="s">
        <v>216</v>
      </c>
      <c r="F121" s="171" t="s">
        <v>2115</v>
      </c>
      <c r="G121" s="169"/>
      <c r="H121" s="169"/>
      <c r="I121" s="169"/>
      <c r="J121" s="172">
        <f>BK121</f>
        <v>0</v>
      </c>
      <c r="K121" s="169"/>
      <c r="L121" s="173"/>
      <c r="M121" s="174"/>
      <c r="N121" s="175"/>
      <c r="O121" s="175"/>
      <c r="P121" s="176">
        <f>P122+P130+P132</f>
        <v>0</v>
      </c>
      <c r="Q121" s="175"/>
      <c r="R121" s="176">
        <f>R122+R130+R132</f>
        <v>0</v>
      </c>
      <c r="S121" s="175"/>
      <c r="T121" s="177">
        <f>T122+T130+T132</f>
        <v>0</v>
      </c>
      <c r="AR121" s="178" t="s">
        <v>79</v>
      </c>
      <c r="AT121" s="179" t="s">
        <v>70</v>
      </c>
      <c r="AU121" s="179" t="s">
        <v>71</v>
      </c>
      <c r="AY121" s="178" t="s">
        <v>141</v>
      </c>
      <c r="BK121" s="180">
        <f>BK122+BK130+BK132</f>
        <v>0</v>
      </c>
    </row>
    <row r="122" spans="1:65" s="12" customFormat="1" ht="22.9" customHeight="1">
      <c r="B122" s="168"/>
      <c r="C122" s="169"/>
      <c r="D122" s="170" t="s">
        <v>70</v>
      </c>
      <c r="E122" s="213" t="s">
        <v>79</v>
      </c>
      <c r="F122" s="213" t="s">
        <v>2116</v>
      </c>
      <c r="G122" s="169"/>
      <c r="H122" s="169"/>
      <c r="I122" s="169"/>
      <c r="J122" s="214">
        <f>BK122</f>
        <v>0</v>
      </c>
      <c r="K122" s="169"/>
      <c r="L122" s="173"/>
      <c r="M122" s="174"/>
      <c r="N122" s="175"/>
      <c r="O122" s="175"/>
      <c r="P122" s="176">
        <f>SUM(P123:P129)</f>
        <v>0</v>
      </c>
      <c r="Q122" s="175"/>
      <c r="R122" s="176">
        <f>SUM(R123:R129)</f>
        <v>0</v>
      </c>
      <c r="S122" s="175"/>
      <c r="T122" s="177">
        <f>SUM(T123:T129)</f>
        <v>0</v>
      </c>
      <c r="AR122" s="178" t="s">
        <v>79</v>
      </c>
      <c r="AT122" s="179" t="s">
        <v>70</v>
      </c>
      <c r="AU122" s="179" t="s">
        <v>79</v>
      </c>
      <c r="AY122" s="178" t="s">
        <v>141</v>
      </c>
      <c r="BK122" s="180">
        <f>SUM(BK123:BK129)</f>
        <v>0</v>
      </c>
    </row>
    <row r="123" spans="1:65" s="2" customFormat="1" ht="21.75" customHeight="1">
      <c r="A123" s="32"/>
      <c r="B123" s="33"/>
      <c r="C123" s="181" t="s">
        <v>79</v>
      </c>
      <c r="D123" s="181" t="s">
        <v>142</v>
      </c>
      <c r="E123" s="182" t="s">
        <v>2117</v>
      </c>
      <c r="F123" s="183" t="s">
        <v>2252</v>
      </c>
      <c r="G123" s="184" t="s">
        <v>313</v>
      </c>
      <c r="H123" s="185">
        <v>18</v>
      </c>
      <c r="I123" s="257"/>
      <c r="J123" s="186">
        <f>ROUND(I123*H123,2)</f>
        <v>0</v>
      </c>
      <c r="K123" s="183" t="s">
        <v>1</v>
      </c>
      <c r="L123" s="37"/>
      <c r="M123" s="187" t="s">
        <v>1</v>
      </c>
      <c r="N123" s="188" t="s">
        <v>36</v>
      </c>
      <c r="O123" s="189">
        <v>0</v>
      </c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1" t="s">
        <v>146</v>
      </c>
      <c r="AT123" s="191" t="s">
        <v>142</v>
      </c>
      <c r="AU123" s="191" t="s">
        <v>81</v>
      </c>
      <c r="AY123" s="18" t="s">
        <v>141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8" t="s">
        <v>79</v>
      </c>
      <c r="BK123" s="192">
        <f>ROUND(I123*H123,2)</f>
        <v>0</v>
      </c>
      <c r="BL123" s="18" t="s">
        <v>146</v>
      </c>
      <c r="BM123" s="191" t="s">
        <v>81</v>
      </c>
    </row>
    <row r="124" spans="1:65" s="2" customFormat="1" ht="21.75" customHeight="1">
      <c r="A124" s="32"/>
      <c r="B124" s="33"/>
      <c r="C124" s="181" t="s">
        <v>81</v>
      </c>
      <c r="D124" s="181" t="s">
        <v>142</v>
      </c>
      <c r="E124" s="182" t="s">
        <v>2253</v>
      </c>
      <c r="F124" s="183" t="s">
        <v>2254</v>
      </c>
      <c r="G124" s="184" t="s">
        <v>313</v>
      </c>
      <c r="H124" s="185">
        <v>9</v>
      </c>
      <c r="I124" s="257"/>
      <c r="J124" s="186">
        <f>ROUND(I124*H124,2)</f>
        <v>0</v>
      </c>
      <c r="K124" s="183" t="s">
        <v>1</v>
      </c>
      <c r="L124" s="37"/>
      <c r="M124" s="187" t="s">
        <v>1</v>
      </c>
      <c r="N124" s="188" t="s">
        <v>36</v>
      </c>
      <c r="O124" s="189">
        <v>0</v>
      </c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1" t="s">
        <v>146</v>
      </c>
      <c r="AT124" s="191" t="s">
        <v>142</v>
      </c>
      <c r="AU124" s="191" t="s">
        <v>81</v>
      </c>
      <c r="AY124" s="18" t="s">
        <v>141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8" t="s">
        <v>79</v>
      </c>
      <c r="BK124" s="192">
        <f>ROUND(I124*H124,2)</f>
        <v>0</v>
      </c>
      <c r="BL124" s="18" t="s">
        <v>146</v>
      </c>
      <c r="BM124" s="191" t="s">
        <v>146</v>
      </c>
    </row>
    <row r="125" spans="1:65" s="2" customFormat="1" ht="21.75" customHeight="1">
      <c r="A125" s="32"/>
      <c r="B125" s="33"/>
      <c r="C125" s="181" t="s">
        <v>153</v>
      </c>
      <c r="D125" s="181" t="s">
        <v>142</v>
      </c>
      <c r="E125" s="182" t="s">
        <v>2167</v>
      </c>
      <c r="F125" s="183" t="s">
        <v>2255</v>
      </c>
      <c r="G125" s="184" t="s">
        <v>313</v>
      </c>
      <c r="H125" s="185">
        <v>12</v>
      </c>
      <c r="I125" s="257"/>
      <c r="J125" s="186">
        <f>ROUND(I125*H125,2)</f>
        <v>0</v>
      </c>
      <c r="K125" s="183" t="s">
        <v>1</v>
      </c>
      <c r="L125" s="37"/>
      <c r="M125" s="187" t="s">
        <v>1</v>
      </c>
      <c r="N125" s="188" t="s">
        <v>36</v>
      </c>
      <c r="O125" s="189">
        <v>0</v>
      </c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1" t="s">
        <v>146</v>
      </c>
      <c r="AT125" s="191" t="s">
        <v>142</v>
      </c>
      <c r="AU125" s="191" t="s">
        <v>81</v>
      </c>
      <c r="AY125" s="18" t="s">
        <v>141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8" t="s">
        <v>79</v>
      </c>
      <c r="BK125" s="192">
        <f>ROUND(I125*H125,2)</f>
        <v>0</v>
      </c>
      <c r="BL125" s="18" t="s">
        <v>146</v>
      </c>
      <c r="BM125" s="191" t="s">
        <v>156</v>
      </c>
    </row>
    <row r="126" spans="1:65" s="2" customFormat="1" ht="21.75" customHeight="1">
      <c r="A126" s="32"/>
      <c r="B126" s="33"/>
      <c r="C126" s="181" t="s">
        <v>146</v>
      </c>
      <c r="D126" s="181" t="s">
        <v>142</v>
      </c>
      <c r="E126" s="182" t="s">
        <v>2256</v>
      </c>
      <c r="F126" s="183" t="s">
        <v>2257</v>
      </c>
      <c r="G126" s="184" t="s">
        <v>313</v>
      </c>
      <c r="H126" s="185">
        <v>4.5</v>
      </c>
      <c r="I126" s="257"/>
      <c r="J126" s="186">
        <f>ROUND(I126*H126,2)</f>
        <v>0</v>
      </c>
      <c r="K126" s="183" t="s">
        <v>1</v>
      </c>
      <c r="L126" s="37"/>
      <c r="M126" s="187" t="s">
        <v>1</v>
      </c>
      <c r="N126" s="188" t="s">
        <v>36</v>
      </c>
      <c r="O126" s="189">
        <v>0</v>
      </c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1" t="s">
        <v>146</v>
      </c>
      <c r="AT126" s="191" t="s">
        <v>142</v>
      </c>
      <c r="AU126" s="191" t="s">
        <v>81</v>
      </c>
      <c r="AY126" s="18" t="s">
        <v>141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8" t="s">
        <v>79</v>
      </c>
      <c r="BK126" s="192">
        <f>ROUND(I126*H126,2)</f>
        <v>0</v>
      </c>
      <c r="BL126" s="18" t="s">
        <v>146</v>
      </c>
      <c r="BM126" s="191" t="s">
        <v>159</v>
      </c>
    </row>
    <row r="127" spans="1:65" s="2" customFormat="1" ht="16.5" customHeight="1">
      <c r="A127" s="32"/>
      <c r="B127" s="33"/>
      <c r="C127" s="229" t="s">
        <v>161</v>
      </c>
      <c r="D127" s="229" t="s">
        <v>272</v>
      </c>
      <c r="E127" s="230" t="s">
        <v>2258</v>
      </c>
      <c r="F127" s="231" t="s">
        <v>2259</v>
      </c>
      <c r="G127" s="232" t="s">
        <v>338</v>
      </c>
      <c r="H127" s="233">
        <v>9</v>
      </c>
      <c r="I127" s="262"/>
      <c r="J127" s="234">
        <f>ROUND(I127*H127,2)</f>
        <v>0</v>
      </c>
      <c r="K127" s="231" t="s">
        <v>1</v>
      </c>
      <c r="L127" s="235"/>
      <c r="M127" s="236" t="s">
        <v>1</v>
      </c>
      <c r="N127" s="237" t="s">
        <v>36</v>
      </c>
      <c r="O127" s="189">
        <v>0</v>
      </c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1" t="s">
        <v>159</v>
      </c>
      <c r="AT127" s="191" t="s">
        <v>272</v>
      </c>
      <c r="AU127" s="191" t="s">
        <v>81</v>
      </c>
      <c r="AY127" s="18" t="s">
        <v>141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79</v>
      </c>
      <c r="BK127" s="192">
        <f>ROUND(I127*H127,2)</f>
        <v>0</v>
      </c>
      <c r="BL127" s="18" t="s">
        <v>146</v>
      </c>
      <c r="BM127" s="191" t="s">
        <v>112</v>
      </c>
    </row>
    <row r="128" spans="1:65" s="14" customFormat="1">
      <c r="B128" s="203"/>
      <c r="C128" s="204"/>
      <c r="D128" s="195" t="s">
        <v>147</v>
      </c>
      <c r="E128" s="205" t="s">
        <v>1</v>
      </c>
      <c r="F128" s="206" t="s">
        <v>2260</v>
      </c>
      <c r="G128" s="204"/>
      <c r="H128" s="207">
        <v>9</v>
      </c>
      <c r="I128" s="204"/>
      <c r="J128" s="204"/>
      <c r="K128" s="204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147</v>
      </c>
      <c r="AU128" s="212" t="s">
        <v>81</v>
      </c>
      <c r="AV128" s="14" t="s">
        <v>81</v>
      </c>
      <c r="AW128" s="14" t="s">
        <v>26</v>
      </c>
      <c r="AX128" s="14" t="s">
        <v>71</v>
      </c>
      <c r="AY128" s="212" t="s">
        <v>141</v>
      </c>
    </row>
    <row r="129" spans="1:65" s="15" customFormat="1">
      <c r="B129" s="219"/>
      <c r="C129" s="220"/>
      <c r="D129" s="195" t="s">
        <v>147</v>
      </c>
      <c r="E129" s="221" t="s">
        <v>1</v>
      </c>
      <c r="F129" s="222" t="s">
        <v>254</v>
      </c>
      <c r="G129" s="220"/>
      <c r="H129" s="223">
        <v>9</v>
      </c>
      <c r="I129" s="220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147</v>
      </c>
      <c r="AU129" s="228" t="s">
        <v>81</v>
      </c>
      <c r="AV129" s="15" t="s">
        <v>146</v>
      </c>
      <c r="AW129" s="15" t="s">
        <v>26</v>
      </c>
      <c r="AX129" s="15" t="s">
        <v>79</v>
      </c>
      <c r="AY129" s="228" t="s">
        <v>141</v>
      </c>
    </row>
    <row r="130" spans="1:65" s="12" customFormat="1" ht="22.9" customHeight="1">
      <c r="B130" s="168"/>
      <c r="C130" s="169"/>
      <c r="D130" s="170" t="s">
        <v>70</v>
      </c>
      <c r="E130" s="213" t="s">
        <v>146</v>
      </c>
      <c r="F130" s="213" t="s">
        <v>2261</v>
      </c>
      <c r="G130" s="169"/>
      <c r="H130" s="169"/>
      <c r="I130" s="169"/>
      <c r="J130" s="214">
        <f>BK130</f>
        <v>0</v>
      </c>
      <c r="K130" s="169"/>
      <c r="L130" s="173"/>
      <c r="M130" s="174"/>
      <c r="N130" s="175"/>
      <c r="O130" s="175"/>
      <c r="P130" s="176">
        <f>P131</f>
        <v>0</v>
      </c>
      <c r="Q130" s="175"/>
      <c r="R130" s="176">
        <f>R131</f>
        <v>0</v>
      </c>
      <c r="S130" s="175"/>
      <c r="T130" s="177">
        <f>T131</f>
        <v>0</v>
      </c>
      <c r="AR130" s="178" t="s">
        <v>79</v>
      </c>
      <c r="AT130" s="179" t="s">
        <v>70</v>
      </c>
      <c r="AU130" s="179" t="s">
        <v>79</v>
      </c>
      <c r="AY130" s="178" t="s">
        <v>141</v>
      </c>
      <c r="BK130" s="180">
        <f>BK131</f>
        <v>0</v>
      </c>
    </row>
    <row r="131" spans="1:65" s="2" customFormat="1" ht="16.5" customHeight="1">
      <c r="A131" s="32"/>
      <c r="B131" s="33"/>
      <c r="C131" s="181" t="s">
        <v>156</v>
      </c>
      <c r="D131" s="181" t="s">
        <v>142</v>
      </c>
      <c r="E131" s="182" t="s">
        <v>2262</v>
      </c>
      <c r="F131" s="183" t="s">
        <v>2263</v>
      </c>
      <c r="G131" s="184" t="s">
        <v>313</v>
      </c>
      <c r="H131" s="185">
        <v>1.5</v>
      </c>
      <c r="I131" s="257"/>
      <c r="J131" s="186">
        <f>ROUND(I131*H131,2)</f>
        <v>0</v>
      </c>
      <c r="K131" s="183" t="s">
        <v>1</v>
      </c>
      <c r="L131" s="37"/>
      <c r="M131" s="187" t="s">
        <v>1</v>
      </c>
      <c r="N131" s="188" t="s">
        <v>36</v>
      </c>
      <c r="O131" s="189">
        <v>0</v>
      </c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1" t="s">
        <v>146</v>
      </c>
      <c r="AT131" s="191" t="s">
        <v>142</v>
      </c>
      <c r="AU131" s="191" t="s">
        <v>81</v>
      </c>
      <c r="AY131" s="18" t="s">
        <v>141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79</v>
      </c>
      <c r="BK131" s="192">
        <f>ROUND(I131*H131,2)</f>
        <v>0</v>
      </c>
      <c r="BL131" s="18" t="s">
        <v>146</v>
      </c>
      <c r="BM131" s="191" t="s">
        <v>169</v>
      </c>
    </row>
    <row r="132" spans="1:65" s="12" customFormat="1" ht="22.9" customHeight="1">
      <c r="B132" s="168"/>
      <c r="C132" s="169"/>
      <c r="D132" s="170" t="s">
        <v>70</v>
      </c>
      <c r="E132" s="213" t="s">
        <v>159</v>
      </c>
      <c r="F132" s="213" t="s">
        <v>2186</v>
      </c>
      <c r="G132" s="169"/>
      <c r="H132" s="169"/>
      <c r="I132" s="169"/>
      <c r="J132" s="214">
        <f>BK132</f>
        <v>0</v>
      </c>
      <c r="K132" s="169"/>
      <c r="L132" s="173"/>
      <c r="M132" s="174"/>
      <c r="N132" s="175"/>
      <c r="O132" s="175"/>
      <c r="P132" s="176">
        <f>SUM(P133:P137)</f>
        <v>0</v>
      </c>
      <c r="Q132" s="175"/>
      <c r="R132" s="176">
        <f>SUM(R133:R137)</f>
        <v>0</v>
      </c>
      <c r="S132" s="175"/>
      <c r="T132" s="177">
        <f>SUM(T133:T137)</f>
        <v>0</v>
      </c>
      <c r="AR132" s="178" t="s">
        <v>79</v>
      </c>
      <c r="AT132" s="179" t="s">
        <v>70</v>
      </c>
      <c r="AU132" s="179" t="s">
        <v>79</v>
      </c>
      <c r="AY132" s="178" t="s">
        <v>141</v>
      </c>
      <c r="BK132" s="180">
        <f>SUM(BK133:BK137)</f>
        <v>0</v>
      </c>
    </row>
    <row r="133" spans="1:65" s="2" customFormat="1" ht="21.75" customHeight="1">
      <c r="A133" s="32"/>
      <c r="B133" s="33"/>
      <c r="C133" s="181" t="s">
        <v>172</v>
      </c>
      <c r="D133" s="181" t="s">
        <v>142</v>
      </c>
      <c r="E133" s="182" t="s">
        <v>2264</v>
      </c>
      <c r="F133" s="183" t="s">
        <v>2265</v>
      </c>
      <c r="G133" s="184" t="s">
        <v>238</v>
      </c>
      <c r="H133" s="185">
        <v>25</v>
      </c>
      <c r="I133" s="257"/>
      <c r="J133" s="186">
        <f>ROUND(I133*H133,2)</f>
        <v>0</v>
      </c>
      <c r="K133" s="183" t="s">
        <v>1</v>
      </c>
      <c r="L133" s="37"/>
      <c r="M133" s="187" t="s">
        <v>1</v>
      </c>
      <c r="N133" s="188" t="s">
        <v>36</v>
      </c>
      <c r="O133" s="189">
        <v>0</v>
      </c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1" t="s">
        <v>146</v>
      </c>
      <c r="AT133" s="191" t="s">
        <v>142</v>
      </c>
      <c r="AU133" s="191" t="s">
        <v>81</v>
      </c>
      <c r="AY133" s="18" t="s">
        <v>141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79</v>
      </c>
      <c r="BK133" s="192">
        <f>ROUND(I133*H133,2)</f>
        <v>0</v>
      </c>
      <c r="BL133" s="18" t="s">
        <v>146</v>
      </c>
      <c r="BM133" s="191" t="s">
        <v>175</v>
      </c>
    </row>
    <row r="134" spans="1:65" s="2" customFormat="1" ht="16.5" customHeight="1">
      <c r="A134" s="32"/>
      <c r="B134" s="33"/>
      <c r="C134" s="229" t="s">
        <v>159</v>
      </c>
      <c r="D134" s="229" t="s">
        <v>272</v>
      </c>
      <c r="E134" s="230" t="s">
        <v>2266</v>
      </c>
      <c r="F134" s="231" t="s">
        <v>2267</v>
      </c>
      <c r="G134" s="232" t="s">
        <v>238</v>
      </c>
      <c r="H134" s="233">
        <v>25</v>
      </c>
      <c r="I134" s="262"/>
      <c r="J134" s="234">
        <f>ROUND(I134*H134,2)</f>
        <v>0</v>
      </c>
      <c r="K134" s="231" t="s">
        <v>1</v>
      </c>
      <c r="L134" s="235"/>
      <c r="M134" s="236" t="s">
        <v>1</v>
      </c>
      <c r="N134" s="237" t="s">
        <v>36</v>
      </c>
      <c r="O134" s="189">
        <v>0</v>
      </c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1" t="s">
        <v>159</v>
      </c>
      <c r="AT134" s="191" t="s">
        <v>272</v>
      </c>
      <c r="AU134" s="191" t="s">
        <v>81</v>
      </c>
      <c r="AY134" s="18" t="s">
        <v>141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79</v>
      </c>
      <c r="BK134" s="192">
        <f>ROUND(I134*H134,2)</f>
        <v>0</v>
      </c>
      <c r="BL134" s="18" t="s">
        <v>146</v>
      </c>
      <c r="BM134" s="191" t="s">
        <v>181</v>
      </c>
    </row>
    <row r="135" spans="1:65" s="2" customFormat="1" ht="21.75" customHeight="1">
      <c r="A135" s="32"/>
      <c r="B135" s="33"/>
      <c r="C135" s="181" t="s">
        <v>184</v>
      </c>
      <c r="D135" s="181" t="s">
        <v>142</v>
      </c>
      <c r="E135" s="182" t="s">
        <v>2268</v>
      </c>
      <c r="F135" s="183" t="s">
        <v>2269</v>
      </c>
      <c r="G135" s="184" t="s">
        <v>221</v>
      </c>
      <c r="H135" s="185">
        <v>1</v>
      </c>
      <c r="I135" s="257"/>
      <c r="J135" s="186">
        <f>ROUND(I135*H135,2)</f>
        <v>0</v>
      </c>
      <c r="K135" s="183" t="s">
        <v>1</v>
      </c>
      <c r="L135" s="37"/>
      <c r="M135" s="187" t="s">
        <v>1</v>
      </c>
      <c r="N135" s="188" t="s">
        <v>36</v>
      </c>
      <c r="O135" s="189">
        <v>0</v>
      </c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1" t="s">
        <v>146</v>
      </c>
      <c r="AT135" s="191" t="s">
        <v>142</v>
      </c>
      <c r="AU135" s="191" t="s">
        <v>81</v>
      </c>
      <c r="AY135" s="18" t="s">
        <v>141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79</v>
      </c>
      <c r="BK135" s="192">
        <f>ROUND(I135*H135,2)</f>
        <v>0</v>
      </c>
      <c r="BL135" s="18" t="s">
        <v>146</v>
      </c>
      <c r="BM135" s="191" t="s">
        <v>187</v>
      </c>
    </row>
    <row r="136" spans="1:65" s="2" customFormat="1" ht="16.5" customHeight="1">
      <c r="A136" s="32"/>
      <c r="B136" s="33"/>
      <c r="C136" s="229" t="s">
        <v>112</v>
      </c>
      <c r="D136" s="229" t="s">
        <v>272</v>
      </c>
      <c r="E136" s="230" t="s">
        <v>2270</v>
      </c>
      <c r="F136" s="231" t="s">
        <v>2271</v>
      </c>
      <c r="G136" s="232" t="s">
        <v>221</v>
      </c>
      <c r="H136" s="233">
        <v>1</v>
      </c>
      <c r="I136" s="262"/>
      <c r="J136" s="234">
        <f>ROUND(I136*H136,2)</f>
        <v>0</v>
      </c>
      <c r="K136" s="231" t="s">
        <v>1</v>
      </c>
      <c r="L136" s="235"/>
      <c r="M136" s="236" t="s">
        <v>1</v>
      </c>
      <c r="N136" s="237" t="s">
        <v>36</v>
      </c>
      <c r="O136" s="189">
        <v>0</v>
      </c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1" t="s">
        <v>159</v>
      </c>
      <c r="AT136" s="191" t="s">
        <v>272</v>
      </c>
      <c r="AU136" s="191" t="s">
        <v>81</v>
      </c>
      <c r="AY136" s="18" t="s">
        <v>141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79</v>
      </c>
      <c r="BK136" s="192">
        <f>ROUND(I136*H136,2)</f>
        <v>0</v>
      </c>
      <c r="BL136" s="18" t="s">
        <v>146</v>
      </c>
      <c r="BM136" s="191" t="s">
        <v>191</v>
      </c>
    </row>
    <row r="137" spans="1:65" s="2" customFormat="1" ht="21.75" customHeight="1">
      <c r="A137" s="32"/>
      <c r="B137" s="33"/>
      <c r="C137" s="181" t="s">
        <v>196</v>
      </c>
      <c r="D137" s="181" t="s">
        <v>142</v>
      </c>
      <c r="E137" s="182" t="s">
        <v>2272</v>
      </c>
      <c r="F137" s="183" t="s">
        <v>2273</v>
      </c>
      <c r="G137" s="184" t="s">
        <v>238</v>
      </c>
      <c r="H137" s="185">
        <v>245.4</v>
      </c>
      <c r="I137" s="257"/>
      <c r="J137" s="186">
        <f>ROUND(I137*H137,2)</f>
        <v>0</v>
      </c>
      <c r="K137" s="183" t="s">
        <v>1</v>
      </c>
      <c r="L137" s="37"/>
      <c r="M137" s="215" t="s">
        <v>1</v>
      </c>
      <c r="N137" s="216" t="s">
        <v>36</v>
      </c>
      <c r="O137" s="217">
        <v>0</v>
      </c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1" t="s">
        <v>146</v>
      </c>
      <c r="AT137" s="191" t="s">
        <v>142</v>
      </c>
      <c r="AU137" s="191" t="s">
        <v>81</v>
      </c>
      <c r="AY137" s="18" t="s">
        <v>141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79</v>
      </c>
      <c r="BK137" s="192">
        <f>ROUND(I137*H137,2)</f>
        <v>0</v>
      </c>
      <c r="BL137" s="18" t="s">
        <v>146</v>
      </c>
      <c r="BM137" s="191" t="s">
        <v>203</v>
      </c>
    </row>
    <row r="138" spans="1:65" s="2" customFormat="1" ht="6.95" customHeight="1">
      <c r="A138" s="3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37"/>
      <c r="M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</sheetData>
  <autoFilter ref="C119:K13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BM129"/>
  <sheetViews>
    <sheetView showGridLines="0" topLeftCell="A113" workbookViewId="0">
      <selection activeCell="I121" sqref="I121:I12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72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102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81</v>
      </c>
    </row>
    <row r="4" spans="1:46" s="1" customFormat="1" ht="24.95" customHeight="1">
      <c r="B4" s="21"/>
      <c r="D4" s="108" t="s">
        <v>115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16.5" customHeight="1">
      <c r="B7" s="21"/>
      <c r="E7" s="312" t="str">
        <f>'Rekapitulace stavby'!K6</f>
        <v>VD Hněvkovice - rozšíření provozní budovy</v>
      </c>
      <c r="F7" s="313"/>
      <c r="G7" s="313"/>
      <c r="H7" s="313"/>
      <c r="L7" s="21"/>
    </row>
    <row r="8" spans="1:46" s="2" customFormat="1" ht="12" customHeight="1">
      <c r="A8" s="32"/>
      <c r="B8" s="37"/>
      <c r="C8" s="32"/>
      <c r="D8" s="110" t="s">
        <v>116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4" t="s">
        <v>2274</v>
      </c>
      <c r="F9" s="315"/>
      <c r="G9" s="315"/>
      <c r="H9" s="31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15</v>
      </c>
      <c r="E11" s="32"/>
      <c r="F11" s="111" t="s">
        <v>1</v>
      </c>
      <c r="G11" s="32"/>
      <c r="H11" s="32"/>
      <c r="I11" s="110" t="s">
        <v>16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17</v>
      </c>
      <c r="E12" s="32"/>
      <c r="F12" s="111" t="s">
        <v>18</v>
      </c>
      <c r="G12" s="32"/>
      <c r="H12" s="32"/>
      <c r="I12" s="110" t="s">
        <v>19</v>
      </c>
      <c r="J12" s="112" t="str">
        <f>'Rekapitulace stavby'!AN8</f>
        <v>prosinec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20</v>
      </c>
      <c r="E14" s="32"/>
      <c r="F14" s="32"/>
      <c r="G14" s="32"/>
      <c r="H14" s="32"/>
      <c r="I14" s="110" t="s">
        <v>21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22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23</v>
      </c>
      <c r="E17" s="32"/>
      <c r="F17" s="32"/>
      <c r="G17" s="32"/>
      <c r="H17" s="32"/>
      <c r="I17" s="110" t="s">
        <v>21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6" t="str">
        <f>'Rekapitulace stavby'!E14</f>
        <v xml:space="preserve"> </v>
      </c>
      <c r="F18" s="316"/>
      <c r="G18" s="316"/>
      <c r="H18" s="316"/>
      <c r="I18" s="110" t="s">
        <v>22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24</v>
      </c>
      <c r="E20" s="32"/>
      <c r="F20" s="32"/>
      <c r="G20" s="32"/>
      <c r="H20" s="32"/>
      <c r="I20" s="110" t="s">
        <v>21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>Ing. Filip Duda</v>
      </c>
      <c r="F21" s="32"/>
      <c r="G21" s="32"/>
      <c r="H21" s="32"/>
      <c r="I21" s="110" t="s">
        <v>22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27</v>
      </c>
      <c r="E23" s="32"/>
      <c r="F23" s="32"/>
      <c r="G23" s="32"/>
      <c r="H23" s="32"/>
      <c r="I23" s="110" t="s">
        <v>21</v>
      </c>
      <c r="J23" s="111" t="str">
        <f>IF('Rekapitulace stavby'!AN19="","",'Rekapitulace stavby'!AN19)</f>
        <v>75454084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>Filip Šimek www.rozp.cz</v>
      </c>
      <c r="F24" s="32"/>
      <c r="G24" s="32"/>
      <c r="H24" s="32"/>
      <c r="I24" s="110" t="s">
        <v>22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17" t="s">
        <v>1</v>
      </c>
      <c r="F27" s="317"/>
      <c r="G27" s="317"/>
      <c r="H27" s="31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31</v>
      </c>
      <c r="E30" s="32"/>
      <c r="F30" s="32"/>
      <c r="G30" s="32"/>
      <c r="H30" s="32"/>
      <c r="I30" s="32"/>
      <c r="J30" s="118">
        <f>ROUND(J118,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33</v>
      </c>
      <c r="G32" s="32"/>
      <c r="H32" s="32"/>
      <c r="I32" s="119" t="s">
        <v>32</v>
      </c>
      <c r="J32" s="119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35</v>
      </c>
      <c r="E33" s="110" t="s">
        <v>36</v>
      </c>
      <c r="F33" s="121">
        <f>ROUND((SUM(BE118:BE128)),  2)</f>
        <v>0</v>
      </c>
      <c r="G33" s="32"/>
      <c r="H33" s="32"/>
      <c r="I33" s="122">
        <v>0.21</v>
      </c>
      <c r="J33" s="121">
        <f>ROUND(((SUM(BE118:BE128))*I33),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37</v>
      </c>
      <c r="F34" s="121">
        <f>ROUND((SUM(BF118:BF128)),  2)</f>
        <v>0</v>
      </c>
      <c r="G34" s="32"/>
      <c r="H34" s="32"/>
      <c r="I34" s="122">
        <v>0.15</v>
      </c>
      <c r="J34" s="121">
        <f>ROUND(((SUM(BF118:BF128))*I34),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38</v>
      </c>
      <c r="F35" s="121">
        <f>ROUND((SUM(BG118:BG128)),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39</v>
      </c>
      <c r="F36" s="121">
        <f>ROUND((SUM(BH118:BH128)),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40</v>
      </c>
      <c r="F37" s="121">
        <f>ROUND((SUM(BI118:BI128)),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41</v>
      </c>
      <c r="E39" s="125"/>
      <c r="F39" s="125"/>
      <c r="G39" s="126" t="s">
        <v>42</v>
      </c>
      <c r="H39" s="127" t="s">
        <v>43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44</v>
      </c>
      <c r="E50" s="131"/>
      <c r="F50" s="131"/>
      <c r="G50" s="130" t="s">
        <v>45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46</v>
      </c>
      <c r="E61" s="133"/>
      <c r="F61" s="134" t="s">
        <v>47</v>
      </c>
      <c r="G61" s="132" t="s">
        <v>46</v>
      </c>
      <c r="H61" s="133"/>
      <c r="I61" s="133"/>
      <c r="J61" s="135" t="s">
        <v>47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48</v>
      </c>
      <c r="E65" s="136"/>
      <c r="F65" s="136"/>
      <c r="G65" s="130" t="s">
        <v>49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46</v>
      </c>
      <c r="E76" s="133"/>
      <c r="F76" s="134" t="s">
        <v>47</v>
      </c>
      <c r="G76" s="132" t="s">
        <v>46</v>
      </c>
      <c r="H76" s="133"/>
      <c r="I76" s="133"/>
      <c r="J76" s="135" t="s">
        <v>47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118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0" t="str">
        <f>E7</f>
        <v>VD Hněvkovice - rozšíření provozní budovy</v>
      </c>
      <c r="F85" s="311"/>
      <c r="G85" s="311"/>
      <c r="H85" s="31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116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302" t="str">
        <f>E9</f>
        <v>06 - Zařizovací předměty</v>
      </c>
      <c r="F87" s="309"/>
      <c r="G87" s="309"/>
      <c r="H87" s="30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17</v>
      </c>
      <c r="D89" s="34"/>
      <c r="E89" s="34"/>
      <c r="F89" s="27" t="str">
        <f>F12</f>
        <v xml:space="preserve"> </v>
      </c>
      <c r="G89" s="34"/>
      <c r="H89" s="34"/>
      <c r="I89" s="29" t="s">
        <v>19</v>
      </c>
      <c r="J89" s="64" t="str">
        <f>IF(J12="","",J12)</f>
        <v>prosinec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9" t="s">
        <v>20</v>
      </c>
      <c r="D91" s="34"/>
      <c r="E91" s="34"/>
      <c r="F91" s="27" t="str">
        <f>E15</f>
        <v xml:space="preserve"> </v>
      </c>
      <c r="G91" s="34"/>
      <c r="H91" s="34"/>
      <c r="I91" s="29" t="s">
        <v>24</v>
      </c>
      <c r="J91" s="30" t="str">
        <f>E21</f>
        <v>Ing. Filip Duda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9" t="s">
        <v>23</v>
      </c>
      <c r="D92" s="34"/>
      <c r="E92" s="34"/>
      <c r="F92" s="27" t="str">
        <f>IF(E18="","",E18)</f>
        <v xml:space="preserve"> </v>
      </c>
      <c r="G92" s="34"/>
      <c r="H92" s="34"/>
      <c r="I92" s="29" t="s">
        <v>27</v>
      </c>
      <c r="J92" s="30" t="str">
        <f>E24</f>
        <v>Filip Šimek www.rozp.cz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119</v>
      </c>
      <c r="D94" s="142"/>
      <c r="E94" s="142"/>
      <c r="F94" s="142"/>
      <c r="G94" s="142"/>
      <c r="H94" s="142"/>
      <c r="I94" s="142"/>
      <c r="J94" s="143" t="s">
        <v>120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121</v>
      </c>
      <c r="D96" s="34"/>
      <c r="E96" s="34"/>
      <c r="F96" s="34"/>
      <c r="G96" s="34"/>
      <c r="H96" s="34"/>
      <c r="I96" s="34"/>
      <c r="J96" s="82">
        <f>J118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122</v>
      </c>
    </row>
    <row r="97" spans="1:31" s="9" customFormat="1" ht="24.95" customHeight="1">
      <c r="B97" s="145"/>
      <c r="C97" s="146"/>
      <c r="D97" s="147" t="s">
        <v>2113</v>
      </c>
      <c r="E97" s="148"/>
      <c r="F97" s="148"/>
      <c r="G97" s="148"/>
      <c r="H97" s="148"/>
      <c r="I97" s="148"/>
      <c r="J97" s="149">
        <f>J119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2275</v>
      </c>
      <c r="E98" s="154"/>
      <c r="F98" s="154"/>
      <c r="G98" s="154"/>
      <c r="H98" s="154"/>
      <c r="I98" s="154"/>
      <c r="J98" s="155">
        <f>J120</f>
        <v>0</v>
      </c>
      <c r="K98" s="152"/>
      <c r="L98" s="156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4" t="s">
        <v>127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9" t="s">
        <v>14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310" t="str">
        <f>E7</f>
        <v>VD Hněvkovice - rozšíření provozní budovy</v>
      </c>
      <c r="F108" s="311"/>
      <c r="G108" s="311"/>
      <c r="H108" s="311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9" t="s">
        <v>116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2" t="str">
        <f>E9</f>
        <v>06 - Zařizovací předměty</v>
      </c>
      <c r="F110" s="309"/>
      <c r="G110" s="309"/>
      <c r="H110" s="309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9" t="s">
        <v>17</v>
      </c>
      <c r="D112" s="34"/>
      <c r="E112" s="34"/>
      <c r="F112" s="27" t="str">
        <f>F12</f>
        <v xml:space="preserve"> </v>
      </c>
      <c r="G112" s="34"/>
      <c r="H112" s="34"/>
      <c r="I112" s="29" t="s">
        <v>19</v>
      </c>
      <c r="J112" s="64" t="str">
        <f>IF(J12="","",J12)</f>
        <v>prosinec 2019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9" t="s">
        <v>20</v>
      </c>
      <c r="D114" s="34"/>
      <c r="E114" s="34"/>
      <c r="F114" s="27" t="str">
        <f>E15</f>
        <v xml:space="preserve"> </v>
      </c>
      <c r="G114" s="34"/>
      <c r="H114" s="34"/>
      <c r="I114" s="29" t="s">
        <v>24</v>
      </c>
      <c r="J114" s="30" t="str">
        <f>E21</f>
        <v>Ing. Filip Duda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5.7" customHeight="1">
      <c r="A115" s="32"/>
      <c r="B115" s="33"/>
      <c r="C115" s="29" t="s">
        <v>23</v>
      </c>
      <c r="D115" s="34"/>
      <c r="E115" s="34"/>
      <c r="F115" s="27" t="str">
        <f>IF(E18="","",E18)</f>
        <v xml:space="preserve"> </v>
      </c>
      <c r="G115" s="34"/>
      <c r="H115" s="34"/>
      <c r="I115" s="29" t="s">
        <v>27</v>
      </c>
      <c r="J115" s="30" t="str">
        <f>E24</f>
        <v>Filip Šimek www.rozp.cz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57"/>
      <c r="B117" s="158"/>
      <c r="C117" s="159" t="s">
        <v>128</v>
      </c>
      <c r="D117" s="160" t="s">
        <v>56</v>
      </c>
      <c r="E117" s="160" t="s">
        <v>52</v>
      </c>
      <c r="F117" s="160" t="s">
        <v>53</v>
      </c>
      <c r="G117" s="160" t="s">
        <v>129</v>
      </c>
      <c r="H117" s="160" t="s">
        <v>130</v>
      </c>
      <c r="I117" s="160" t="s">
        <v>131</v>
      </c>
      <c r="J117" s="160" t="s">
        <v>120</v>
      </c>
      <c r="K117" s="161" t="s">
        <v>132</v>
      </c>
      <c r="L117" s="162"/>
      <c r="M117" s="73" t="s">
        <v>1</v>
      </c>
      <c r="N117" s="74" t="s">
        <v>35</v>
      </c>
      <c r="O117" s="74" t="s">
        <v>133</v>
      </c>
      <c r="P117" s="74" t="s">
        <v>134</v>
      </c>
      <c r="Q117" s="74" t="s">
        <v>135</v>
      </c>
      <c r="R117" s="74" t="s">
        <v>136</v>
      </c>
      <c r="S117" s="74" t="s">
        <v>137</v>
      </c>
      <c r="T117" s="75" t="s">
        <v>138</v>
      </c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</row>
    <row r="118" spans="1:65" s="2" customFormat="1" ht="22.9" customHeight="1">
      <c r="A118" s="32"/>
      <c r="B118" s="33"/>
      <c r="C118" s="80" t="s">
        <v>139</v>
      </c>
      <c r="D118" s="34"/>
      <c r="E118" s="34"/>
      <c r="F118" s="34"/>
      <c r="G118" s="34"/>
      <c r="H118" s="34"/>
      <c r="I118" s="34"/>
      <c r="J118" s="163">
        <f>BK118</f>
        <v>0</v>
      </c>
      <c r="K118" s="34"/>
      <c r="L118" s="37"/>
      <c r="M118" s="76"/>
      <c r="N118" s="164"/>
      <c r="O118" s="77"/>
      <c r="P118" s="165">
        <f>P119</f>
        <v>0</v>
      </c>
      <c r="Q118" s="77"/>
      <c r="R118" s="165">
        <f>R119</f>
        <v>0.45845999999999998</v>
      </c>
      <c r="S118" s="77"/>
      <c r="T118" s="166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8" t="s">
        <v>70</v>
      </c>
      <c r="AU118" s="18" t="s">
        <v>122</v>
      </c>
      <c r="BK118" s="167">
        <f>BK119</f>
        <v>0</v>
      </c>
    </row>
    <row r="119" spans="1:65" s="12" customFormat="1" ht="25.9" customHeight="1">
      <c r="B119" s="168"/>
      <c r="C119" s="169"/>
      <c r="D119" s="170" t="s">
        <v>70</v>
      </c>
      <c r="E119" s="171" t="s">
        <v>999</v>
      </c>
      <c r="F119" s="171" t="s">
        <v>2119</v>
      </c>
      <c r="G119" s="169"/>
      <c r="H119" s="169"/>
      <c r="I119" s="169"/>
      <c r="J119" s="172">
        <f>BK119</f>
        <v>0</v>
      </c>
      <c r="K119" s="169"/>
      <c r="L119" s="173"/>
      <c r="M119" s="174"/>
      <c r="N119" s="175"/>
      <c r="O119" s="175"/>
      <c r="P119" s="176">
        <f>P120</f>
        <v>0</v>
      </c>
      <c r="Q119" s="175"/>
      <c r="R119" s="176">
        <f>R120</f>
        <v>0.45845999999999998</v>
      </c>
      <c r="S119" s="175"/>
      <c r="T119" s="177">
        <f>T120</f>
        <v>0</v>
      </c>
      <c r="AR119" s="178" t="s">
        <v>81</v>
      </c>
      <c r="AT119" s="179" t="s">
        <v>70</v>
      </c>
      <c r="AU119" s="179" t="s">
        <v>71</v>
      </c>
      <c r="AY119" s="178" t="s">
        <v>141</v>
      </c>
      <c r="BK119" s="180">
        <f>BK120</f>
        <v>0</v>
      </c>
    </row>
    <row r="120" spans="1:65" s="12" customFormat="1" ht="22.9" customHeight="1">
      <c r="B120" s="168"/>
      <c r="C120" s="169"/>
      <c r="D120" s="170" t="s">
        <v>70</v>
      </c>
      <c r="E120" s="213" t="s">
        <v>1247</v>
      </c>
      <c r="F120" s="213" t="s">
        <v>2276</v>
      </c>
      <c r="G120" s="169"/>
      <c r="H120" s="169"/>
      <c r="I120" s="169"/>
      <c r="J120" s="214">
        <f>BK120</f>
        <v>0</v>
      </c>
      <c r="K120" s="169"/>
      <c r="L120" s="173"/>
      <c r="M120" s="174"/>
      <c r="N120" s="175"/>
      <c r="O120" s="175"/>
      <c r="P120" s="176">
        <f>SUM(P121:P128)</f>
        <v>0</v>
      </c>
      <c r="Q120" s="175"/>
      <c r="R120" s="176">
        <f>SUM(R121:R128)</f>
        <v>0.45845999999999998</v>
      </c>
      <c r="S120" s="175"/>
      <c r="T120" s="177">
        <f>SUM(T121:T128)</f>
        <v>0</v>
      </c>
      <c r="AR120" s="178" t="s">
        <v>81</v>
      </c>
      <c r="AT120" s="179" t="s">
        <v>70</v>
      </c>
      <c r="AU120" s="179" t="s">
        <v>79</v>
      </c>
      <c r="AY120" s="178" t="s">
        <v>141</v>
      </c>
      <c r="BK120" s="180">
        <f>SUM(BK121:BK128)</f>
        <v>0</v>
      </c>
    </row>
    <row r="121" spans="1:65" s="2" customFormat="1" ht="33" customHeight="1">
      <c r="A121" s="32"/>
      <c r="B121" s="33"/>
      <c r="C121" s="181" t="s">
        <v>79</v>
      </c>
      <c r="D121" s="181" t="s">
        <v>142</v>
      </c>
      <c r="E121" s="182" t="s">
        <v>2277</v>
      </c>
      <c r="F121" s="183" t="s">
        <v>2278</v>
      </c>
      <c r="G121" s="184" t="s">
        <v>957</v>
      </c>
      <c r="H121" s="185">
        <v>5</v>
      </c>
      <c r="I121" s="257"/>
      <c r="J121" s="186">
        <f t="shared" ref="J121:J128" si="0">ROUND(I121*H121,2)</f>
        <v>0</v>
      </c>
      <c r="K121" s="183" t="s">
        <v>1</v>
      </c>
      <c r="L121" s="37"/>
      <c r="M121" s="187" t="s">
        <v>1</v>
      </c>
      <c r="N121" s="188" t="s">
        <v>36</v>
      </c>
      <c r="O121" s="189">
        <v>0</v>
      </c>
      <c r="P121" s="189">
        <f t="shared" ref="P121:P128" si="1">O121*H121</f>
        <v>0</v>
      </c>
      <c r="Q121" s="189">
        <v>1.6920000000000001E-2</v>
      </c>
      <c r="R121" s="189">
        <f t="shared" ref="R121:R128" si="2">Q121*H121</f>
        <v>8.4600000000000009E-2</v>
      </c>
      <c r="S121" s="189">
        <v>0</v>
      </c>
      <c r="T121" s="190">
        <f t="shared" ref="T121:T128" si="3"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1" t="s">
        <v>181</v>
      </c>
      <c r="AT121" s="191" t="s">
        <v>142</v>
      </c>
      <c r="AU121" s="191" t="s">
        <v>81</v>
      </c>
      <c r="AY121" s="18" t="s">
        <v>141</v>
      </c>
      <c r="BE121" s="192">
        <f t="shared" ref="BE121:BE128" si="4">IF(N121="základní",J121,0)</f>
        <v>0</v>
      </c>
      <c r="BF121" s="192">
        <f t="shared" ref="BF121:BF128" si="5">IF(N121="snížená",J121,0)</f>
        <v>0</v>
      </c>
      <c r="BG121" s="192">
        <f t="shared" ref="BG121:BG128" si="6">IF(N121="zákl. přenesená",J121,0)</f>
        <v>0</v>
      </c>
      <c r="BH121" s="192">
        <f t="shared" ref="BH121:BH128" si="7">IF(N121="sníž. přenesená",J121,0)</f>
        <v>0</v>
      </c>
      <c r="BI121" s="192">
        <f t="shared" ref="BI121:BI128" si="8">IF(N121="nulová",J121,0)</f>
        <v>0</v>
      </c>
      <c r="BJ121" s="18" t="s">
        <v>79</v>
      </c>
      <c r="BK121" s="192">
        <f t="shared" ref="BK121:BK128" si="9">ROUND(I121*H121,2)</f>
        <v>0</v>
      </c>
      <c r="BL121" s="18" t="s">
        <v>181</v>
      </c>
      <c r="BM121" s="191" t="s">
        <v>81</v>
      </c>
    </row>
    <row r="122" spans="1:65" s="2" customFormat="1" ht="21.75" customHeight="1">
      <c r="A122" s="32"/>
      <c r="B122" s="33"/>
      <c r="C122" s="181" t="s">
        <v>81</v>
      </c>
      <c r="D122" s="181" t="s">
        <v>142</v>
      </c>
      <c r="E122" s="182" t="s">
        <v>2279</v>
      </c>
      <c r="F122" s="183" t="s">
        <v>2280</v>
      </c>
      <c r="G122" s="184" t="s">
        <v>957</v>
      </c>
      <c r="H122" s="185">
        <v>2</v>
      </c>
      <c r="I122" s="257"/>
      <c r="J122" s="186">
        <f t="shared" si="0"/>
        <v>0</v>
      </c>
      <c r="K122" s="183" t="s">
        <v>1</v>
      </c>
      <c r="L122" s="37"/>
      <c r="M122" s="187" t="s">
        <v>1</v>
      </c>
      <c r="N122" s="188" t="s">
        <v>36</v>
      </c>
      <c r="O122" s="189">
        <v>0</v>
      </c>
      <c r="P122" s="189">
        <f t="shared" si="1"/>
        <v>0</v>
      </c>
      <c r="Q122" s="189">
        <v>2.5799999999999998E-3</v>
      </c>
      <c r="R122" s="189">
        <f t="shared" si="2"/>
        <v>5.1599999999999997E-3</v>
      </c>
      <c r="S122" s="189">
        <v>0</v>
      </c>
      <c r="T122" s="190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1" t="s">
        <v>181</v>
      </c>
      <c r="AT122" s="191" t="s">
        <v>142</v>
      </c>
      <c r="AU122" s="191" t="s">
        <v>81</v>
      </c>
      <c r="AY122" s="18" t="s">
        <v>141</v>
      </c>
      <c r="BE122" s="192">
        <f t="shared" si="4"/>
        <v>0</v>
      </c>
      <c r="BF122" s="192">
        <f t="shared" si="5"/>
        <v>0</v>
      </c>
      <c r="BG122" s="192">
        <f t="shared" si="6"/>
        <v>0</v>
      </c>
      <c r="BH122" s="192">
        <f t="shared" si="7"/>
        <v>0</v>
      </c>
      <c r="BI122" s="192">
        <f t="shared" si="8"/>
        <v>0</v>
      </c>
      <c r="BJ122" s="18" t="s">
        <v>79</v>
      </c>
      <c r="BK122" s="192">
        <f t="shared" si="9"/>
        <v>0</v>
      </c>
      <c r="BL122" s="18" t="s">
        <v>181</v>
      </c>
      <c r="BM122" s="191" t="s">
        <v>146</v>
      </c>
    </row>
    <row r="123" spans="1:65" s="2" customFormat="1" ht="44.25" customHeight="1">
      <c r="A123" s="32"/>
      <c r="B123" s="33"/>
      <c r="C123" s="181" t="s">
        <v>153</v>
      </c>
      <c r="D123" s="181" t="s">
        <v>142</v>
      </c>
      <c r="E123" s="182" t="s">
        <v>2281</v>
      </c>
      <c r="F123" s="183" t="s">
        <v>2282</v>
      </c>
      <c r="G123" s="184" t="s">
        <v>957</v>
      </c>
      <c r="H123" s="185">
        <v>9</v>
      </c>
      <c r="I123" s="257"/>
      <c r="J123" s="186">
        <f t="shared" si="0"/>
        <v>0</v>
      </c>
      <c r="K123" s="183" t="s">
        <v>1</v>
      </c>
      <c r="L123" s="37"/>
      <c r="M123" s="187" t="s">
        <v>1</v>
      </c>
      <c r="N123" s="188" t="s">
        <v>36</v>
      </c>
      <c r="O123" s="189">
        <v>0</v>
      </c>
      <c r="P123" s="189">
        <f t="shared" si="1"/>
        <v>0</v>
      </c>
      <c r="Q123" s="189">
        <v>2.6679999999999999E-2</v>
      </c>
      <c r="R123" s="189">
        <f t="shared" si="2"/>
        <v>0.24012</v>
      </c>
      <c r="S123" s="189">
        <v>0</v>
      </c>
      <c r="T123" s="190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1" t="s">
        <v>181</v>
      </c>
      <c r="AT123" s="191" t="s">
        <v>142</v>
      </c>
      <c r="AU123" s="191" t="s">
        <v>81</v>
      </c>
      <c r="AY123" s="18" t="s">
        <v>141</v>
      </c>
      <c r="BE123" s="192">
        <f t="shared" si="4"/>
        <v>0</v>
      </c>
      <c r="BF123" s="192">
        <f t="shared" si="5"/>
        <v>0</v>
      </c>
      <c r="BG123" s="192">
        <f t="shared" si="6"/>
        <v>0</v>
      </c>
      <c r="BH123" s="192">
        <f t="shared" si="7"/>
        <v>0</v>
      </c>
      <c r="BI123" s="192">
        <f t="shared" si="8"/>
        <v>0</v>
      </c>
      <c r="BJ123" s="18" t="s">
        <v>79</v>
      </c>
      <c r="BK123" s="192">
        <f t="shared" si="9"/>
        <v>0</v>
      </c>
      <c r="BL123" s="18" t="s">
        <v>181</v>
      </c>
      <c r="BM123" s="191" t="s">
        <v>156</v>
      </c>
    </row>
    <row r="124" spans="1:65" s="2" customFormat="1" ht="33" customHeight="1">
      <c r="A124" s="32"/>
      <c r="B124" s="33"/>
      <c r="C124" s="181" t="s">
        <v>146</v>
      </c>
      <c r="D124" s="181" t="s">
        <v>142</v>
      </c>
      <c r="E124" s="182" t="s">
        <v>2283</v>
      </c>
      <c r="F124" s="183" t="s">
        <v>2284</v>
      </c>
      <c r="G124" s="184" t="s">
        <v>957</v>
      </c>
      <c r="H124" s="185">
        <v>4</v>
      </c>
      <c r="I124" s="257"/>
      <c r="J124" s="186">
        <f t="shared" si="0"/>
        <v>0</v>
      </c>
      <c r="K124" s="183" t="s">
        <v>1</v>
      </c>
      <c r="L124" s="37"/>
      <c r="M124" s="187" t="s">
        <v>1</v>
      </c>
      <c r="N124" s="188" t="s">
        <v>36</v>
      </c>
      <c r="O124" s="189">
        <v>0</v>
      </c>
      <c r="P124" s="189">
        <f t="shared" si="1"/>
        <v>0</v>
      </c>
      <c r="Q124" s="189">
        <v>1.452E-2</v>
      </c>
      <c r="R124" s="189">
        <f t="shared" si="2"/>
        <v>5.808E-2</v>
      </c>
      <c r="S124" s="189">
        <v>0</v>
      </c>
      <c r="T124" s="190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1" t="s">
        <v>181</v>
      </c>
      <c r="AT124" s="191" t="s">
        <v>142</v>
      </c>
      <c r="AU124" s="191" t="s">
        <v>81</v>
      </c>
      <c r="AY124" s="18" t="s">
        <v>141</v>
      </c>
      <c r="BE124" s="192">
        <f t="shared" si="4"/>
        <v>0</v>
      </c>
      <c r="BF124" s="192">
        <f t="shared" si="5"/>
        <v>0</v>
      </c>
      <c r="BG124" s="192">
        <f t="shared" si="6"/>
        <v>0</v>
      </c>
      <c r="BH124" s="192">
        <f t="shared" si="7"/>
        <v>0</v>
      </c>
      <c r="BI124" s="192">
        <f t="shared" si="8"/>
        <v>0</v>
      </c>
      <c r="BJ124" s="18" t="s">
        <v>79</v>
      </c>
      <c r="BK124" s="192">
        <f t="shared" si="9"/>
        <v>0</v>
      </c>
      <c r="BL124" s="18" t="s">
        <v>181</v>
      </c>
      <c r="BM124" s="191" t="s">
        <v>159</v>
      </c>
    </row>
    <row r="125" spans="1:65" s="2" customFormat="1" ht="44.25" customHeight="1">
      <c r="A125" s="32"/>
      <c r="B125" s="33"/>
      <c r="C125" s="181" t="s">
        <v>161</v>
      </c>
      <c r="D125" s="181" t="s">
        <v>142</v>
      </c>
      <c r="E125" s="182" t="s">
        <v>2285</v>
      </c>
      <c r="F125" s="183" t="s">
        <v>2286</v>
      </c>
      <c r="G125" s="184" t="s">
        <v>957</v>
      </c>
      <c r="H125" s="185">
        <v>2</v>
      </c>
      <c r="I125" s="257"/>
      <c r="J125" s="186">
        <f t="shared" si="0"/>
        <v>0</v>
      </c>
      <c r="K125" s="183" t="s">
        <v>1</v>
      </c>
      <c r="L125" s="37"/>
      <c r="M125" s="187" t="s">
        <v>1</v>
      </c>
      <c r="N125" s="188" t="s">
        <v>36</v>
      </c>
      <c r="O125" s="189">
        <v>0</v>
      </c>
      <c r="P125" s="189">
        <f t="shared" si="1"/>
        <v>0</v>
      </c>
      <c r="Q125" s="189">
        <v>4.9300000000000004E-3</v>
      </c>
      <c r="R125" s="189">
        <f t="shared" si="2"/>
        <v>9.8600000000000007E-3</v>
      </c>
      <c r="S125" s="189">
        <v>0</v>
      </c>
      <c r="T125" s="190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1" t="s">
        <v>181</v>
      </c>
      <c r="AT125" s="191" t="s">
        <v>142</v>
      </c>
      <c r="AU125" s="191" t="s">
        <v>81</v>
      </c>
      <c r="AY125" s="18" t="s">
        <v>141</v>
      </c>
      <c r="BE125" s="192">
        <f t="shared" si="4"/>
        <v>0</v>
      </c>
      <c r="BF125" s="192">
        <f t="shared" si="5"/>
        <v>0</v>
      </c>
      <c r="BG125" s="192">
        <f t="shared" si="6"/>
        <v>0</v>
      </c>
      <c r="BH125" s="192">
        <f t="shared" si="7"/>
        <v>0</v>
      </c>
      <c r="BI125" s="192">
        <f t="shared" si="8"/>
        <v>0</v>
      </c>
      <c r="BJ125" s="18" t="s">
        <v>79</v>
      </c>
      <c r="BK125" s="192">
        <f t="shared" si="9"/>
        <v>0</v>
      </c>
      <c r="BL125" s="18" t="s">
        <v>181</v>
      </c>
      <c r="BM125" s="191" t="s">
        <v>112</v>
      </c>
    </row>
    <row r="126" spans="1:65" s="2" customFormat="1" ht="21.75" customHeight="1">
      <c r="A126" s="32"/>
      <c r="B126" s="33"/>
      <c r="C126" s="181" t="s">
        <v>156</v>
      </c>
      <c r="D126" s="181" t="s">
        <v>142</v>
      </c>
      <c r="E126" s="182" t="s">
        <v>2287</v>
      </c>
      <c r="F126" s="183" t="s">
        <v>2288</v>
      </c>
      <c r="G126" s="184" t="s">
        <v>957</v>
      </c>
      <c r="H126" s="185">
        <v>2</v>
      </c>
      <c r="I126" s="257"/>
      <c r="J126" s="186">
        <f t="shared" si="0"/>
        <v>0</v>
      </c>
      <c r="K126" s="183" t="s">
        <v>1</v>
      </c>
      <c r="L126" s="37"/>
      <c r="M126" s="187" t="s">
        <v>1</v>
      </c>
      <c r="N126" s="188" t="s">
        <v>36</v>
      </c>
      <c r="O126" s="189">
        <v>0</v>
      </c>
      <c r="P126" s="189">
        <f t="shared" si="1"/>
        <v>0</v>
      </c>
      <c r="Q126" s="189">
        <v>1.47E-2</v>
      </c>
      <c r="R126" s="189">
        <f t="shared" si="2"/>
        <v>2.9399999999999999E-2</v>
      </c>
      <c r="S126" s="189">
        <v>0</v>
      </c>
      <c r="T126" s="190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1" t="s">
        <v>181</v>
      </c>
      <c r="AT126" s="191" t="s">
        <v>142</v>
      </c>
      <c r="AU126" s="191" t="s">
        <v>81</v>
      </c>
      <c r="AY126" s="18" t="s">
        <v>141</v>
      </c>
      <c r="BE126" s="192">
        <f t="shared" si="4"/>
        <v>0</v>
      </c>
      <c r="BF126" s="192">
        <f t="shared" si="5"/>
        <v>0</v>
      </c>
      <c r="BG126" s="192">
        <f t="shared" si="6"/>
        <v>0</v>
      </c>
      <c r="BH126" s="192">
        <f t="shared" si="7"/>
        <v>0</v>
      </c>
      <c r="BI126" s="192">
        <f t="shared" si="8"/>
        <v>0</v>
      </c>
      <c r="BJ126" s="18" t="s">
        <v>79</v>
      </c>
      <c r="BK126" s="192">
        <f t="shared" si="9"/>
        <v>0</v>
      </c>
      <c r="BL126" s="18" t="s">
        <v>181</v>
      </c>
      <c r="BM126" s="191" t="s">
        <v>169</v>
      </c>
    </row>
    <row r="127" spans="1:65" s="2" customFormat="1" ht="21.75" customHeight="1">
      <c r="A127" s="32"/>
      <c r="B127" s="33"/>
      <c r="C127" s="181" t="s">
        <v>172</v>
      </c>
      <c r="D127" s="181" t="s">
        <v>142</v>
      </c>
      <c r="E127" s="182" t="s">
        <v>2289</v>
      </c>
      <c r="F127" s="183" t="s">
        <v>2290</v>
      </c>
      <c r="G127" s="184" t="s">
        <v>957</v>
      </c>
      <c r="H127" s="185">
        <v>2</v>
      </c>
      <c r="I127" s="257"/>
      <c r="J127" s="186">
        <f t="shared" si="0"/>
        <v>0</v>
      </c>
      <c r="K127" s="183" t="s">
        <v>1</v>
      </c>
      <c r="L127" s="37"/>
      <c r="M127" s="187" t="s">
        <v>1</v>
      </c>
      <c r="N127" s="188" t="s">
        <v>36</v>
      </c>
      <c r="O127" s="189">
        <v>0</v>
      </c>
      <c r="P127" s="189">
        <f t="shared" si="1"/>
        <v>0</v>
      </c>
      <c r="Q127" s="189">
        <v>1.562E-2</v>
      </c>
      <c r="R127" s="189">
        <f t="shared" si="2"/>
        <v>3.124E-2</v>
      </c>
      <c r="S127" s="189">
        <v>0</v>
      </c>
      <c r="T127" s="190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1" t="s">
        <v>181</v>
      </c>
      <c r="AT127" s="191" t="s">
        <v>142</v>
      </c>
      <c r="AU127" s="191" t="s">
        <v>81</v>
      </c>
      <c r="AY127" s="18" t="s">
        <v>141</v>
      </c>
      <c r="BE127" s="192">
        <f t="shared" si="4"/>
        <v>0</v>
      </c>
      <c r="BF127" s="192">
        <f t="shared" si="5"/>
        <v>0</v>
      </c>
      <c r="BG127" s="192">
        <f t="shared" si="6"/>
        <v>0</v>
      </c>
      <c r="BH127" s="192">
        <f t="shared" si="7"/>
        <v>0</v>
      </c>
      <c r="BI127" s="192">
        <f t="shared" si="8"/>
        <v>0</v>
      </c>
      <c r="BJ127" s="18" t="s">
        <v>79</v>
      </c>
      <c r="BK127" s="192">
        <f t="shared" si="9"/>
        <v>0</v>
      </c>
      <c r="BL127" s="18" t="s">
        <v>181</v>
      </c>
      <c r="BM127" s="191" t="s">
        <v>175</v>
      </c>
    </row>
    <row r="128" spans="1:65" s="2" customFormat="1" ht="16.5" customHeight="1">
      <c r="A128" s="32"/>
      <c r="B128" s="33"/>
      <c r="C128" s="181" t="s">
        <v>159</v>
      </c>
      <c r="D128" s="181" t="s">
        <v>142</v>
      </c>
      <c r="E128" s="182" t="s">
        <v>2291</v>
      </c>
      <c r="F128" s="183" t="s">
        <v>2292</v>
      </c>
      <c r="G128" s="184" t="s">
        <v>957</v>
      </c>
      <c r="H128" s="185">
        <v>1</v>
      </c>
      <c r="I128" s="257"/>
      <c r="J128" s="186">
        <f t="shared" si="0"/>
        <v>0</v>
      </c>
      <c r="K128" s="183" t="s">
        <v>1</v>
      </c>
      <c r="L128" s="37"/>
      <c r="M128" s="215" t="s">
        <v>1</v>
      </c>
      <c r="N128" s="216" t="s">
        <v>36</v>
      </c>
      <c r="O128" s="217">
        <v>0</v>
      </c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1" t="s">
        <v>181</v>
      </c>
      <c r="AT128" s="191" t="s">
        <v>142</v>
      </c>
      <c r="AU128" s="191" t="s">
        <v>81</v>
      </c>
      <c r="AY128" s="18" t="s">
        <v>141</v>
      </c>
      <c r="BE128" s="192">
        <f t="shared" si="4"/>
        <v>0</v>
      </c>
      <c r="BF128" s="192">
        <f t="shared" si="5"/>
        <v>0</v>
      </c>
      <c r="BG128" s="192">
        <f t="shared" si="6"/>
        <v>0</v>
      </c>
      <c r="BH128" s="192">
        <f t="shared" si="7"/>
        <v>0</v>
      </c>
      <c r="BI128" s="192">
        <f t="shared" si="8"/>
        <v>0</v>
      </c>
      <c r="BJ128" s="18" t="s">
        <v>79</v>
      </c>
      <c r="BK128" s="192">
        <f t="shared" si="9"/>
        <v>0</v>
      </c>
      <c r="BL128" s="18" t="s">
        <v>181</v>
      </c>
      <c r="BM128" s="191" t="s">
        <v>181</v>
      </c>
    </row>
    <row r="129" spans="1:31" s="2" customFormat="1" ht="6.95" customHeight="1">
      <c r="A129" s="3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37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autoFilter ref="C117:K12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00 - Ostatní a vedlejší n...</vt:lpstr>
      <vt:lpstr>000 - Příprava území a ve...</vt:lpstr>
      <vt:lpstr>01 - Stavební část </vt:lpstr>
      <vt:lpstr>02 - Vnitřní kanalizace</vt:lpstr>
      <vt:lpstr>03 - Venkovní kanalizace</vt:lpstr>
      <vt:lpstr>04 - Vnitřní vodovod</vt:lpstr>
      <vt:lpstr>05 - Venkovní vodovod</vt:lpstr>
      <vt:lpstr>06 - Zařizovací předměty</vt:lpstr>
      <vt:lpstr>07 - VZT</vt:lpstr>
      <vt:lpstr>08 - Ústřední vytápění</vt:lpstr>
      <vt:lpstr>09 - EI</vt:lpstr>
      <vt:lpstr>10 - MaR</vt:lpstr>
      <vt:lpstr>'00 - Ostatní a vedlejší n...'!Názvy_tisku</vt:lpstr>
      <vt:lpstr>'000 - Příprava území a ve...'!Názvy_tisku</vt:lpstr>
      <vt:lpstr>'01 - Stavební část '!Názvy_tisku</vt:lpstr>
      <vt:lpstr>'02 - Vnitřní kanalizace'!Názvy_tisku</vt:lpstr>
      <vt:lpstr>'03 - Venkovní kanalizace'!Názvy_tisku</vt:lpstr>
      <vt:lpstr>'04 - Vnitřní vodovod'!Názvy_tisku</vt:lpstr>
      <vt:lpstr>'05 - Venkovní vodovod'!Názvy_tisku</vt:lpstr>
      <vt:lpstr>'06 - Zařizovací předměty'!Názvy_tisku</vt:lpstr>
      <vt:lpstr>'07 - VZT'!Názvy_tisku</vt:lpstr>
      <vt:lpstr>'08 - Ústřední vytápění'!Názvy_tisku</vt:lpstr>
      <vt:lpstr>'09 - EI'!Názvy_tisku</vt:lpstr>
      <vt:lpstr>'10 - MaR'!Názvy_tisku</vt:lpstr>
      <vt:lpstr>'Rekapitulace stavby'!Názvy_tisku</vt:lpstr>
      <vt:lpstr>'00 - Ostatní a vedlejší n...'!Oblast_tisku</vt:lpstr>
      <vt:lpstr>'000 - Příprava území a ve...'!Oblast_tisku</vt:lpstr>
      <vt:lpstr>'01 - Stavební část '!Oblast_tisku</vt:lpstr>
      <vt:lpstr>'02 - Vnitřní kanalizace'!Oblast_tisku</vt:lpstr>
      <vt:lpstr>'03 - Venkovní kanalizace'!Oblast_tisku</vt:lpstr>
      <vt:lpstr>'04 - Vnitřní vodovod'!Oblast_tisku</vt:lpstr>
      <vt:lpstr>'05 - Venkovní vodovod'!Oblast_tisku</vt:lpstr>
      <vt:lpstr>'06 - Zařizovací předměty'!Oblast_tisku</vt:lpstr>
      <vt:lpstr>'07 - VZT'!Oblast_tisku</vt:lpstr>
      <vt:lpstr>'08 - Ústřední vytápění'!Oblast_tisku</vt:lpstr>
      <vt:lpstr>'09 - EI'!Oblast_tisku</vt:lpstr>
      <vt:lpstr>'10 - MaR'!Oblast_tisku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DESKTOP-B1BTQB1\Fimek</dc:creator>
  <cp:lastModifiedBy>Krbec Stanislav</cp:lastModifiedBy>
  <cp:lastPrinted>2020-06-30T06:17:58Z</cp:lastPrinted>
  <dcterms:created xsi:type="dcterms:W3CDTF">2020-06-29T10:50:16Z</dcterms:created>
  <dcterms:modified xsi:type="dcterms:W3CDTF">2020-07-02T12:52:06Z</dcterms:modified>
</cp:coreProperties>
</file>