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520" windowHeight="15105" tabRatio="835" activeTab="8"/>
  </bookViews>
  <sheets>
    <sheet name="Rostliny celkem" sheetId="1" r:id="rId1"/>
    <sheet name="A" sheetId="2" r:id="rId2"/>
    <sheet name="B" sheetId="3" r:id="rId3"/>
    <sheet name="C" sheetId="4" r:id="rId4"/>
    <sheet name="Bilance ploch" sheetId="5" r:id="rId5"/>
    <sheet name="P A" sheetId="6" r:id="rId6"/>
    <sheet name="P B" sheetId="7" r:id="rId7"/>
    <sheet name="P C" sheetId="8" r:id="rId8"/>
    <sheet name="založení cena" sheetId="9" r:id="rId9"/>
    <sheet name="následná 3 roky" sheetId="10" r:id="rId10"/>
    <sheet name="Rekapitulace" sheetId="11" r:id="rId11"/>
  </sheets>
  <definedNames>
    <definedName name="_xlnm.Print_Area" localSheetId="0">'Rostliny celkem'!$A$1:$G$43</definedName>
    <definedName name="_xlnm.Print_Area" localSheetId="8">'založení cena'!$A$1:$F$88</definedName>
  </definedNames>
  <calcPr fullCalcOnLoad="1"/>
</workbook>
</file>

<file path=xl/sharedStrings.xml><?xml version="1.0" encoding="utf-8"?>
<sst xmlns="http://schemas.openxmlformats.org/spreadsheetml/2006/main" count="648" uniqueCount="138">
  <si>
    <t>ks</t>
  </si>
  <si>
    <t>P</t>
  </si>
  <si>
    <t>Cornus sanguinea - svída krvavá 40/60</t>
  </si>
  <si>
    <t>Corylus avellana - líska obecná 40/60</t>
  </si>
  <si>
    <t>Crataegus monogyna - hloh jednosemenný 30/40</t>
  </si>
  <si>
    <t>Ligustrum vulgare - ptačí zob obecný 30/40</t>
  </si>
  <si>
    <t>Lonicera xylosteum – zimolez obecný 40/60</t>
  </si>
  <si>
    <t>Rosa canina - růže šípková 30/40</t>
  </si>
  <si>
    <t>Prunus spinosa - trnka obecná 30/40</t>
  </si>
  <si>
    <t xml:space="preserve">Stromy jehličnaté </t>
  </si>
  <si>
    <t>Zb</t>
  </si>
  <si>
    <t>Stromy listnaté</t>
  </si>
  <si>
    <t>ztratné 5%</t>
  </si>
  <si>
    <t>Keře</t>
  </si>
  <si>
    <t>m2</t>
  </si>
  <si>
    <t>Celkem</t>
  </si>
  <si>
    <t>Celkem keře</t>
  </si>
  <si>
    <t>Viburnum opulus 40/60</t>
  </si>
  <si>
    <t>KTS a vzrůstné keře</t>
  </si>
  <si>
    <t>Celkem KTS</t>
  </si>
  <si>
    <t>Pinus silvestris - borovice lesní 100/150</t>
  </si>
  <si>
    <t xml:space="preserve">Betula pendula - bříza obecná 150/200 </t>
  </si>
  <si>
    <t>Acer campestre - javor babyka 80/100</t>
  </si>
  <si>
    <t>Acer platanoides – javor mléč 120/180</t>
  </si>
  <si>
    <t>Prunus avium – třešeň ptačí 120/180</t>
  </si>
  <si>
    <t>Fraxinus excelsior - jasan ztepilý 120/180</t>
  </si>
  <si>
    <t>Carpinus betulus - habr obecný 80/100</t>
  </si>
  <si>
    <t>Odrostky</t>
  </si>
  <si>
    <t>Quercus robur - dub letní 80/100</t>
  </si>
  <si>
    <t>Tilia cordata - lípa srdčitá 120/180</t>
  </si>
  <si>
    <t>Celkem odrostky</t>
  </si>
  <si>
    <t>Kt</t>
  </si>
  <si>
    <t>Euonymus europaeus 40/60</t>
  </si>
  <si>
    <t>Viburnum lantana - kalina tušalaj 40/60</t>
  </si>
  <si>
    <t>Oplocení</t>
  </si>
  <si>
    <t xml:space="preserve">m </t>
  </si>
  <si>
    <t>Malus sylvestris - jabloň lesní 120/180</t>
  </si>
  <si>
    <t>Pyrus pyraster - hrušeň polnička 120/180</t>
  </si>
  <si>
    <t>Celková plocha</t>
  </si>
  <si>
    <t>Luční trávník</t>
  </si>
  <si>
    <t>z toho</t>
  </si>
  <si>
    <t>celkem</t>
  </si>
  <si>
    <t>Rozpočet  - Založení kultur</t>
  </si>
  <si>
    <t>p.č.</t>
  </si>
  <si>
    <t>název položky</t>
  </si>
  <si>
    <t>m.j.</t>
  </si>
  <si>
    <t>množ.</t>
  </si>
  <si>
    <t>cena/m.j.</t>
  </si>
  <si>
    <t>Přípravné práce</t>
  </si>
  <si>
    <t>hloubení jamek s výměnou půdy v rovině do 0,125 m3</t>
  </si>
  <si>
    <t>výsadba keřů a KTS</t>
  </si>
  <si>
    <t>hloubení jamek bez výměny půdy v rovině do 0,05 m3</t>
  </si>
  <si>
    <t>výsadba dřevin s balem do 20 cm v rovině se zalitím</t>
  </si>
  <si>
    <t>další práce</t>
  </si>
  <si>
    <t>dovoz vody pro zálivku do 6km</t>
  </si>
  <si>
    <t>m3</t>
  </si>
  <si>
    <t>Oploceni kultur výšky 1,2 m, drátěným pletivem včetně osazení kůlů ve vzdálenosti 3 m</t>
  </si>
  <si>
    <t>m</t>
  </si>
  <si>
    <t>Přesun hmot pro SÚ</t>
  </si>
  <si>
    <t>t</t>
  </si>
  <si>
    <t>ostatní materiály</t>
  </si>
  <si>
    <t>Pletivo lesnické Ursus 120</t>
  </si>
  <si>
    <t>lt</t>
  </si>
  <si>
    <t>kg</t>
  </si>
  <si>
    <t xml:space="preserve">Celkem </t>
  </si>
  <si>
    <t>CELKEM S DPH</t>
  </si>
  <si>
    <t>Zemědělské obdělání půdy oráním a rotavátorováním plošně</t>
  </si>
  <si>
    <t xml:space="preserve">Obdělání půdy vláčením a smykováním </t>
  </si>
  <si>
    <t>Bilance ploch</t>
  </si>
  <si>
    <t>Bilance rostlinného materiálu</t>
  </si>
  <si>
    <t xml:space="preserve">výsadba poloodrostků a špičáků </t>
  </si>
  <si>
    <t>osazení kůlu k dřevině s uvázáním, délka kůlů do 2 m</t>
  </si>
  <si>
    <t>zalití poloodrostků při výsadbě</t>
  </si>
  <si>
    <t>ošetření a řez poloodrostků po výsadbě</t>
  </si>
  <si>
    <t>zalití keřů při výsadbě</t>
  </si>
  <si>
    <t>ošetření a řez keřů po výsadbě</t>
  </si>
  <si>
    <t>Instalace dřevěných braněk k obsluze dílčích ploch</t>
  </si>
  <si>
    <t>Geodetické zaměření a vytýčení pozemků pro úpravy v terénu</t>
  </si>
  <si>
    <t>Přihnojení trávníku po založení plným hnojivem</t>
  </si>
  <si>
    <t xml:space="preserve">přihnojení keřů pomalurozpustným tabletovým hnojivem </t>
  </si>
  <si>
    <t xml:space="preserve">přihnojení rostlin pomalurozpustným tabletovým hnojivem </t>
  </si>
  <si>
    <t>ha</t>
  </si>
  <si>
    <t>Kůly pro kůlování výsadeb do 2 m</t>
  </si>
  <si>
    <t>Kůly pro oplocení do 1,8 m</t>
  </si>
  <si>
    <t>Totální herbicid pro celoplošnou přípravu</t>
  </si>
  <si>
    <t>selektivní herbicid proti dvouděložným ruderálním plevelům</t>
  </si>
  <si>
    <t>Tabletové pomalurozpustné hnojivo pro rostliny</t>
  </si>
  <si>
    <t>Plné granulované hnojivo pro trávníky</t>
  </si>
  <si>
    <t>Dřevěné braňky k oplocení</t>
  </si>
  <si>
    <t>Úvazek bavlněný</t>
  </si>
  <si>
    <t>1.rok</t>
  </si>
  <si>
    <t>2.rok</t>
  </si>
  <si>
    <t xml:space="preserve">CELKEM   </t>
  </si>
  <si>
    <t>Ožínání vysazených dřevin 2x</t>
  </si>
  <si>
    <t>Přesun hmot, doprava</t>
  </si>
  <si>
    <t>Vylepšení odrostků včetně dodávky - ztratné do 5%</t>
  </si>
  <si>
    <t>Oprava kotvení odrostků 20%</t>
  </si>
  <si>
    <t>Vylepšení keřů a KTS včetně dodávky - ztratné do 5%</t>
  </si>
  <si>
    <t>Vylepšení keřů a KTS včetně dodávky - ztratné do 10%</t>
  </si>
  <si>
    <t>Oprava kotvení odrostků 10%</t>
  </si>
  <si>
    <t>DPH20%</t>
  </si>
  <si>
    <t>DPH 20%</t>
  </si>
  <si>
    <t>ROZPOČET - REKAPITULACE</t>
  </si>
  <si>
    <t>Přípravné práce a terénní úpravy</t>
  </si>
  <si>
    <t>Výsadby dřevin</t>
  </si>
  <si>
    <t>Trávníky a ostatní práce</t>
  </si>
  <si>
    <t>Viburnum opulus - kalina obecná 40/60</t>
  </si>
  <si>
    <t>E 10 A</t>
  </si>
  <si>
    <t>E 10 B</t>
  </si>
  <si>
    <t>E 10 C</t>
  </si>
  <si>
    <t>Protierozní opatření Bylany</t>
  </si>
  <si>
    <t>E 10</t>
  </si>
  <si>
    <t>zastoupení v %</t>
  </si>
  <si>
    <t>Chemické odplevelení před založením kultury -  celoplošně</t>
  </si>
  <si>
    <t>výsadba poloodrostků s balem do 40 cm nebo prostokořenných, se zalitím v rovině</t>
  </si>
  <si>
    <t xml:space="preserve">založení trávníku lučního výsevem </t>
  </si>
  <si>
    <t>řádková nebo hnízdová aplikace selektivního herbicidu pro zajištění černého úhoru</t>
  </si>
  <si>
    <t>Selektivní herbicid pro udržení černého úhoru</t>
  </si>
  <si>
    <t>Travní směs luční</t>
  </si>
  <si>
    <t>3.rok</t>
  </si>
  <si>
    <t>Rozpočet  - Následná dokončovací a rozvojová péče 3 roky</t>
  </si>
  <si>
    <t>Plošné pokosení lučního porostu 2x</t>
  </si>
  <si>
    <t>Hnízdové odplevelení vysazených rostlin selektivním herbicidem 1x</t>
  </si>
  <si>
    <t>Dodávka selektivního herbicidu</t>
  </si>
  <si>
    <t>Ošetření a řez dřevin ve skupinách 1x</t>
  </si>
  <si>
    <t>Ošetření a řez dřevin soliterních 1x</t>
  </si>
  <si>
    <t>Následná pěstební péče 3 roky</t>
  </si>
  <si>
    <t>Květnatá louka</t>
  </si>
  <si>
    <t>Dřevěné vstupní braňky</t>
  </si>
  <si>
    <t>Černý úhor - mulč z drcené slámy</t>
  </si>
  <si>
    <t>Dřevěná vstupní braňka</t>
  </si>
  <si>
    <t>Namulčování výsadeb drcenou slámou</t>
  </si>
  <si>
    <t xml:space="preserve">Drcená sláma mulčovací </t>
  </si>
  <si>
    <t>Namulčování výsadeb drcenou slámou 50%</t>
  </si>
  <si>
    <t>založení trávníku květnatého výsevem</t>
  </si>
  <si>
    <t>Obdělání půdy válením v rovině nebo svahu</t>
  </si>
  <si>
    <t>Ošetření trávníku po založení včetně selektivního herbicidního potřiku proti ruderálním dvouděložným plevelům - pouze luční trávník</t>
  </si>
  <si>
    <t>Travní směs květnatá (bylinotravní)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</si>
</sst>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_ ;\-#,##0.00\ "/>
    <numFmt numFmtId="169" formatCode="[$€-2]\ #\ ##,000_);[Red]\([$€-2]\ #\ ##,000\)"/>
    <numFmt numFmtId="170" formatCode="0.00000"/>
    <numFmt numFmtId="171" formatCode="0.0000"/>
    <numFmt numFmtId="172" formatCode="0.000"/>
    <numFmt numFmtId="173" formatCode="[$¥€-2]\ #\ ##,000_);[Red]\([$€-2]\ #\ ##,000\)"/>
  </numFmts>
  <fonts count="50">
    <font>
      <sz val="10"/>
      <name val="Arial CE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CE"/>
      <family val="0"/>
    </font>
    <font>
      <b/>
      <sz val="11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Narrow"/>
      <family val="2"/>
    </font>
    <font>
      <b/>
      <i/>
      <sz val="12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1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1" fontId="9" fillId="0" borderId="0" xfId="0" applyNumberFormat="1" applyFont="1" applyAlignment="1">
      <alignment/>
    </xf>
    <xf numFmtId="0" fontId="2" fillId="0" borderId="0" xfId="48" applyFont="1" applyBorder="1" applyAlignment="1">
      <alignment horizontal="left"/>
      <protection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4" fontId="3" fillId="0" borderId="0" xfId="0" applyNumberFormat="1" applyFont="1" applyAlignment="1">
      <alignment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wrapText="1"/>
    </xf>
    <xf numFmtId="44" fontId="3" fillId="0" borderId="0" xfId="39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2" fontId="9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6" fillId="0" borderId="10" xfId="48" applyFont="1" applyBorder="1">
      <alignment/>
      <protection/>
    </xf>
    <xf numFmtId="0" fontId="9" fillId="0" borderId="10" xfId="0" applyFont="1" applyBorder="1" applyAlignment="1">
      <alignment/>
    </xf>
    <xf numFmtId="0" fontId="9" fillId="0" borderId="10" xfId="48" applyFont="1" applyBorder="1" applyAlignment="1">
      <alignment horizontal="center"/>
      <protection/>
    </xf>
    <xf numFmtId="0" fontId="6" fillId="0" borderId="10" xfId="48" applyFont="1" applyBorder="1" applyAlignment="1">
      <alignment horizontal="center"/>
      <protection/>
    </xf>
    <xf numFmtId="0" fontId="6" fillId="0" borderId="10" xfId="48" applyFont="1" applyFill="1" applyBorder="1" applyAlignment="1">
      <alignment horizontal="center"/>
      <protection/>
    </xf>
    <xf numFmtId="0" fontId="6" fillId="0" borderId="10" xfId="48" applyFont="1" applyBorder="1" applyAlignment="1">
      <alignment horizontal="left"/>
      <protection/>
    </xf>
    <xf numFmtId="0" fontId="9" fillId="0" borderId="10" xfId="48" applyFont="1" applyBorder="1">
      <alignment/>
      <protection/>
    </xf>
    <xf numFmtId="0" fontId="3" fillId="0" borderId="10" xfId="48" applyFont="1" applyFill="1" applyBorder="1" applyAlignment="1">
      <alignment horizontal="center"/>
      <protection/>
    </xf>
    <xf numFmtId="0" fontId="9" fillId="0" borderId="10" xfId="48" applyFont="1" applyFill="1" applyBorder="1">
      <alignment/>
      <protection/>
    </xf>
    <xf numFmtId="0" fontId="9" fillId="0" borderId="10" xfId="48" applyFont="1" applyFill="1" applyBorder="1" applyAlignment="1">
      <alignment horizontal="center"/>
      <protection/>
    </xf>
    <xf numFmtId="1" fontId="6" fillId="0" borderId="10" xfId="48" applyNumberFormat="1" applyFont="1" applyFill="1" applyBorder="1" applyAlignment="1">
      <alignment horizontal="center"/>
      <protection/>
    </xf>
    <xf numFmtId="0" fontId="9" fillId="0" borderId="10" xfId="48" applyFont="1" applyFill="1" applyBorder="1" applyAlignment="1">
      <alignment horizontal="left" vertical="top"/>
      <protection/>
    </xf>
    <xf numFmtId="0" fontId="6" fillId="0" borderId="10" xfId="48" applyFont="1" applyFill="1" applyBorder="1" applyAlignment="1">
      <alignment horizontal="left" vertical="top"/>
      <protection/>
    </xf>
    <xf numFmtId="0" fontId="6" fillId="0" borderId="10" xfId="48" applyFont="1" applyFill="1" applyBorder="1">
      <alignment/>
      <protection/>
    </xf>
    <xf numFmtId="0" fontId="9" fillId="0" borderId="10" xfId="0" applyFont="1" applyFill="1" applyBorder="1" applyAlignment="1">
      <alignment/>
    </xf>
    <xf numFmtId="0" fontId="6" fillId="0" borderId="10" xfId="48" applyFont="1" applyBorder="1" applyAlignment="1">
      <alignment horizontal="left" vertical="top"/>
      <protection/>
    </xf>
    <xf numFmtId="2" fontId="6" fillId="0" borderId="0" xfId="48" applyNumberFormat="1" applyFont="1" applyBorder="1" applyAlignment="1">
      <alignment horizontal="center"/>
      <protection/>
    </xf>
    <xf numFmtId="0" fontId="9" fillId="0" borderId="10" xfId="0" applyFont="1" applyBorder="1" applyAlignment="1">
      <alignment horizontal="center"/>
    </xf>
    <xf numFmtId="2" fontId="6" fillId="0" borderId="10" xfId="48" applyNumberFormat="1" applyFont="1" applyBorder="1" applyAlignment="1">
      <alignment horizontal="center"/>
      <protection/>
    </xf>
    <xf numFmtId="2" fontId="6" fillId="0" borderId="10" xfId="48" applyNumberFormat="1" applyFont="1" applyFill="1" applyBorder="1" applyAlignment="1">
      <alignment horizontal="center"/>
      <protection/>
    </xf>
    <xf numFmtId="0" fontId="9" fillId="0" borderId="11" xfId="0" applyFont="1" applyBorder="1" applyAlignment="1">
      <alignment horizontal="left" vertical="center"/>
    </xf>
    <xf numFmtId="2" fontId="6" fillId="0" borderId="12" xfId="48" applyNumberFormat="1" applyFont="1" applyFill="1" applyBorder="1" applyAlignment="1">
      <alignment horizontal="center"/>
      <protection/>
    </xf>
    <xf numFmtId="2" fontId="9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3" fillId="0" borderId="10" xfId="48" applyFont="1" applyBorder="1" applyAlignment="1">
      <alignment horizontal="center" wrapText="1"/>
      <protection/>
    </xf>
    <xf numFmtId="0" fontId="15" fillId="0" borderId="10" xfId="48" applyFont="1" applyFill="1" applyBorder="1" applyAlignment="1">
      <alignment horizontal="center"/>
      <protection/>
    </xf>
    <xf numFmtId="0" fontId="14" fillId="0" borderId="10" xfId="48" applyFont="1" applyFill="1" applyBorder="1" applyAlignment="1">
      <alignment horizontal="center"/>
      <protection/>
    </xf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44" fontId="3" fillId="0" borderId="0" xfId="39" applyFont="1" applyBorder="1" applyAlignment="1">
      <alignment horizontal="right" vertical="center" wrapText="1"/>
    </xf>
    <xf numFmtId="44" fontId="9" fillId="0" borderId="0" xfId="0" applyNumberFormat="1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4" fontId="1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vertical="center"/>
    </xf>
    <xf numFmtId="0" fontId="4" fillId="0" borderId="10" xfId="48" applyFont="1" applyBorder="1" applyAlignment="1">
      <alignment vertical="center"/>
      <protection/>
    </xf>
    <xf numFmtId="0" fontId="3" fillId="0" borderId="10" xfId="48" applyFont="1" applyBorder="1" applyAlignment="1">
      <alignment horizontal="left" vertical="center"/>
      <protection/>
    </xf>
    <xf numFmtId="0" fontId="3" fillId="0" borderId="10" xfId="48" applyFont="1" applyFill="1" applyBorder="1" applyAlignment="1">
      <alignment horizontal="center" vertical="center"/>
      <protection/>
    </xf>
    <xf numFmtId="0" fontId="3" fillId="0" borderId="10" xfId="48" applyFont="1" applyFill="1" applyBorder="1" applyAlignment="1">
      <alignment vertical="center"/>
      <protection/>
    </xf>
    <xf numFmtId="2" fontId="3" fillId="0" borderId="10" xfId="48" applyNumberFormat="1" applyFont="1" applyFill="1" applyBorder="1" applyAlignment="1">
      <alignment horizontal="right" vertical="center"/>
      <protection/>
    </xf>
    <xf numFmtId="0" fontId="3" fillId="0" borderId="10" xfId="48" applyFont="1" applyBorder="1" applyAlignment="1">
      <alignment vertical="center"/>
      <protection/>
    </xf>
    <xf numFmtId="0" fontId="3" fillId="0" borderId="10" xfId="48" applyFont="1" applyBorder="1" applyAlignment="1">
      <alignment horizontal="center" vertical="center"/>
      <protection/>
    </xf>
    <xf numFmtId="2" fontId="4" fillId="0" borderId="10" xfId="48" applyNumberFormat="1" applyFont="1" applyBorder="1" applyAlignment="1">
      <alignment horizontal="right" vertical="center"/>
      <protection/>
    </xf>
    <xf numFmtId="2" fontId="3" fillId="0" borderId="10" xfId="48" applyNumberFormat="1" applyFont="1" applyBorder="1" applyAlignment="1">
      <alignment horizontal="right" vertical="center"/>
      <protection/>
    </xf>
    <xf numFmtId="0" fontId="4" fillId="0" borderId="10" xfId="48" applyFont="1" applyBorder="1" applyAlignment="1">
      <alignment horizontal="center" vertical="center"/>
      <protection/>
    </xf>
    <xf numFmtId="0" fontId="3" fillId="0" borderId="10" xfId="48" applyFont="1" applyFill="1" applyBorder="1" applyAlignment="1">
      <alignment horizontal="left" vertical="center"/>
      <protection/>
    </xf>
    <xf numFmtId="0" fontId="4" fillId="0" borderId="10" xfId="48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2" fontId="4" fillId="0" borderId="10" xfId="48" applyNumberFormat="1" applyFont="1" applyFill="1" applyBorder="1" applyAlignment="1">
      <alignment horizontal="right" vertical="center"/>
      <protection/>
    </xf>
    <xf numFmtId="2" fontId="3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168" fontId="3" fillId="0" borderId="10" xfId="39" applyNumberFormat="1" applyFont="1" applyBorder="1" applyAlignment="1">
      <alignment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Fill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Fill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2" fontId="3" fillId="0" borderId="0" xfId="0" applyNumberFormat="1" applyFont="1" applyAlignment="1">
      <alignment vertical="center" wrapText="1"/>
    </xf>
    <xf numFmtId="0" fontId="9" fillId="0" borderId="10" xfId="48" applyFont="1" applyFill="1" applyBorder="1" applyAlignment="1">
      <alignment horizontal="center" vertical="center"/>
      <protection/>
    </xf>
    <xf numFmtId="0" fontId="9" fillId="0" borderId="10" xfId="48" applyFont="1" applyFill="1" applyBorder="1" applyAlignment="1">
      <alignment horizontal="left" vertical="center"/>
      <protection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9" fillId="0" borderId="10" xfId="48" applyFont="1" applyFill="1" applyBorder="1" applyAlignment="1">
      <alignment vertical="center"/>
      <protection/>
    </xf>
    <xf numFmtId="0" fontId="9" fillId="0" borderId="10" xfId="48" applyFont="1" applyBorder="1" applyAlignment="1">
      <alignment vertical="center"/>
      <protection/>
    </xf>
    <xf numFmtId="0" fontId="6" fillId="0" borderId="10" xfId="48" applyFont="1" applyBorder="1" applyAlignment="1">
      <alignment horizontal="left" vertical="center"/>
      <protection/>
    </xf>
    <xf numFmtId="0" fontId="6" fillId="0" borderId="10" xfId="48" applyFont="1" applyBorder="1" applyAlignment="1">
      <alignment horizontal="center" vertical="center"/>
      <protection/>
    </xf>
    <xf numFmtId="0" fontId="6" fillId="0" borderId="10" xfId="48" applyFont="1" applyFill="1" applyBorder="1" applyAlignment="1">
      <alignment horizontal="center" vertical="center"/>
      <protection/>
    </xf>
    <xf numFmtId="0" fontId="15" fillId="0" borderId="1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9" fillId="0" borderId="15" xfId="0" applyFont="1" applyBorder="1" applyAlignment="1">
      <alignment horizontal="left" vertical="center"/>
    </xf>
    <xf numFmtId="2" fontId="6" fillId="0" borderId="18" xfId="48" applyNumberFormat="1" applyFont="1" applyBorder="1" applyAlignment="1">
      <alignment horizontal="center"/>
      <protection/>
    </xf>
    <xf numFmtId="1" fontId="6" fillId="0" borderId="10" xfId="48" applyNumberFormat="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6" fillId="0" borderId="10" xfId="0" applyFont="1" applyBorder="1" applyAlignment="1">
      <alignment/>
    </xf>
    <xf numFmtId="44" fontId="1" fillId="0" borderId="0" xfId="0" applyNumberFormat="1" applyFont="1" applyAlignment="1">
      <alignment/>
    </xf>
    <xf numFmtId="44" fontId="4" fillId="0" borderId="14" xfId="39" applyFont="1" applyBorder="1" applyAlignment="1">
      <alignment horizontal="center" vertical="center"/>
    </xf>
    <xf numFmtId="44" fontId="4" fillId="0" borderId="19" xfId="39" applyFont="1" applyBorder="1" applyAlignment="1">
      <alignment horizontal="center" vertical="center"/>
    </xf>
    <xf numFmtId="44" fontId="4" fillId="0" borderId="0" xfId="39" applyFont="1" applyBorder="1" applyAlignment="1">
      <alignment horizontal="center" vertical="center"/>
    </xf>
    <xf numFmtId="44" fontId="4" fillId="0" borderId="18" xfId="39" applyFont="1" applyBorder="1" applyAlignment="1">
      <alignment horizontal="center" vertical="center"/>
    </xf>
    <xf numFmtId="44" fontId="4" fillId="0" borderId="17" xfId="39" applyFont="1" applyBorder="1" applyAlignment="1">
      <alignment horizontal="center" vertical="center"/>
    </xf>
    <xf numFmtId="44" fontId="4" fillId="0" borderId="20" xfId="39" applyFont="1" applyBorder="1" applyAlignment="1">
      <alignment horizontal="center" vertical="center"/>
    </xf>
    <xf numFmtId="44" fontId="3" fillId="0" borderId="10" xfId="39" applyFont="1" applyBorder="1" applyAlignment="1">
      <alignment horizontal="right" vertical="center" wrapText="1"/>
    </xf>
    <xf numFmtId="44" fontId="4" fillId="0" borderId="14" xfId="39" applyFont="1" applyBorder="1" applyAlignment="1">
      <alignment horizontal="center" wrapText="1"/>
    </xf>
    <xf numFmtId="44" fontId="4" fillId="0" borderId="19" xfId="39" applyFont="1" applyBorder="1" applyAlignment="1">
      <alignment horizontal="center" wrapText="1"/>
    </xf>
    <xf numFmtId="44" fontId="4" fillId="0" borderId="0" xfId="39" applyFont="1" applyBorder="1" applyAlignment="1">
      <alignment horizontal="center" wrapText="1"/>
    </xf>
    <xf numFmtId="44" fontId="4" fillId="0" borderId="18" xfId="39" applyFont="1" applyBorder="1" applyAlignment="1">
      <alignment horizontal="center" wrapText="1"/>
    </xf>
    <xf numFmtId="44" fontId="4" fillId="0" borderId="17" xfId="39" applyFont="1" applyBorder="1" applyAlignment="1">
      <alignment horizontal="center" wrapText="1"/>
    </xf>
    <xf numFmtId="44" fontId="4" fillId="0" borderId="20" xfId="39" applyFont="1" applyBorder="1" applyAlignment="1">
      <alignment horizontal="center" wrapText="1"/>
    </xf>
    <xf numFmtId="4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4" fontId="6" fillId="0" borderId="14" xfId="39" applyFont="1" applyBorder="1" applyAlignment="1">
      <alignment horizontal="center" vertical="center"/>
    </xf>
    <xf numFmtId="44" fontId="6" fillId="0" borderId="19" xfId="39" applyFont="1" applyBorder="1" applyAlignment="1">
      <alignment horizontal="center" vertical="center"/>
    </xf>
    <xf numFmtId="44" fontId="6" fillId="0" borderId="0" xfId="39" applyFont="1" applyBorder="1" applyAlignment="1">
      <alignment horizontal="center" vertical="center"/>
    </xf>
    <xf numFmtId="44" fontId="6" fillId="0" borderId="18" xfId="39" applyFont="1" applyBorder="1" applyAlignment="1">
      <alignment horizontal="center" vertical="center"/>
    </xf>
    <xf numFmtId="44" fontId="6" fillId="0" borderId="17" xfId="39" applyFont="1" applyBorder="1" applyAlignment="1">
      <alignment horizontal="center" vertical="center"/>
    </xf>
    <xf numFmtId="44" fontId="6" fillId="0" borderId="20" xfId="39" applyFont="1" applyBorder="1" applyAlignment="1">
      <alignment horizontal="center" vertical="center"/>
    </xf>
    <xf numFmtId="44" fontId="1" fillId="0" borderId="0" xfId="39" applyFont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4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">
      <selection activeCell="J34" sqref="J34"/>
    </sheetView>
  </sheetViews>
  <sheetFormatPr defaultColWidth="9.00390625" defaultRowHeight="12.75"/>
  <cols>
    <col min="1" max="1" width="4.25390625" style="3" customWidth="1"/>
    <col min="2" max="2" width="40.25390625" style="3" customWidth="1"/>
    <col min="3" max="3" width="6.125" style="3" customWidth="1"/>
    <col min="4" max="8" width="10.00390625" style="3" bestFit="1" customWidth="1"/>
    <col min="9" max="9" width="10.00390625" style="3" customWidth="1"/>
    <col min="10" max="10" width="11.125" style="2" customWidth="1"/>
    <col min="11" max="11" width="9.125" style="3" customWidth="1"/>
    <col min="12" max="12" width="9.125" style="5" customWidth="1"/>
    <col min="13" max="16384" width="9.125" style="3" customWidth="1"/>
  </cols>
  <sheetData>
    <row r="1" spans="1:12" ht="16.5">
      <c r="A1" s="11" t="s">
        <v>110</v>
      </c>
      <c r="J1" s="3"/>
      <c r="L1" s="3"/>
    </row>
    <row r="2" spans="1:12" ht="16.5">
      <c r="A2" s="11" t="s">
        <v>111</v>
      </c>
      <c r="J2" s="3"/>
      <c r="L2" s="3"/>
    </row>
    <row r="3" spans="10:12" ht="16.5">
      <c r="J3" s="3"/>
      <c r="L3" s="3"/>
    </row>
    <row r="4" spans="1:12" ht="16.5">
      <c r="A4" s="3" t="s">
        <v>69</v>
      </c>
      <c r="C4" s="7"/>
      <c r="D4" s="7"/>
      <c r="E4" s="7"/>
      <c r="F4" s="7"/>
      <c r="G4" s="7"/>
      <c r="J4" s="3"/>
      <c r="L4" s="3"/>
    </row>
    <row r="5" spans="3:12" ht="8.25" customHeight="1">
      <c r="C5" s="7"/>
      <c r="D5" s="7"/>
      <c r="E5" s="7"/>
      <c r="F5" s="7"/>
      <c r="G5" s="7"/>
      <c r="J5" s="3"/>
      <c r="L5" s="3"/>
    </row>
    <row r="6" spans="1:12" ht="16.5">
      <c r="A6" s="55" t="s">
        <v>11</v>
      </c>
      <c r="B6" s="56"/>
      <c r="C6" s="57"/>
      <c r="D6" s="58" t="s">
        <v>107</v>
      </c>
      <c r="E6" s="58" t="s">
        <v>108</v>
      </c>
      <c r="F6" s="58" t="s">
        <v>109</v>
      </c>
      <c r="G6" s="59" t="s">
        <v>15</v>
      </c>
      <c r="I6" s="53"/>
      <c r="J6" s="3"/>
      <c r="L6" s="3"/>
    </row>
    <row r="7" spans="1:12" ht="16.5">
      <c r="A7" s="60" t="s">
        <v>27</v>
      </c>
      <c r="B7" s="61"/>
      <c r="C7" s="57"/>
      <c r="D7" s="57"/>
      <c r="E7" s="57"/>
      <c r="F7" s="57"/>
      <c r="G7" s="58"/>
      <c r="I7" s="53"/>
      <c r="J7" s="3"/>
      <c r="L7" s="3"/>
    </row>
    <row r="8" spans="1:9" s="4" customFormat="1" ht="16.5">
      <c r="A8" s="62" t="s">
        <v>1</v>
      </c>
      <c r="B8" s="63" t="s">
        <v>23</v>
      </c>
      <c r="C8" s="64" t="s">
        <v>0</v>
      </c>
      <c r="D8" s="64">
        <v>14</v>
      </c>
      <c r="E8" s="64">
        <v>15</v>
      </c>
      <c r="F8" s="64">
        <v>14</v>
      </c>
      <c r="G8" s="59">
        <f aca="true" t="shared" si="0" ref="G8:G16">SUM(D8:F8)</f>
        <v>43</v>
      </c>
      <c r="I8" s="53"/>
    </row>
    <row r="9" spans="1:9" s="4" customFormat="1" ht="16.5">
      <c r="A9" s="62" t="s">
        <v>10</v>
      </c>
      <c r="B9" s="63" t="s">
        <v>21</v>
      </c>
      <c r="C9" s="64" t="s">
        <v>0</v>
      </c>
      <c r="D9" s="64">
        <v>14</v>
      </c>
      <c r="E9" s="64">
        <v>9</v>
      </c>
      <c r="F9" s="64">
        <v>7</v>
      </c>
      <c r="G9" s="59">
        <f t="shared" si="0"/>
        <v>30</v>
      </c>
      <c r="I9" s="54"/>
    </row>
    <row r="10" spans="1:9" s="4" customFormat="1" ht="16.5">
      <c r="A10" s="62" t="s">
        <v>10</v>
      </c>
      <c r="B10" s="63" t="s">
        <v>26</v>
      </c>
      <c r="C10" s="64" t="s">
        <v>0</v>
      </c>
      <c r="D10" s="64">
        <v>30</v>
      </c>
      <c r="E10" s="64">
        <v>16</v>
      </c>
      <c r="F10" s="64">
        <v>13</v>
      </c>
      <c r="G10" s="59">
        <f t="shared" si="0"/>
        <v>59</v>
      </c>
      <c r="I10" s="53"/>
    </row>
    <row r="11" spans="1:9" s="4" customFormat="1" ht="16.5">
      <c r="A11" s="62" t="s">
        <v>1</v>
      </c>
      <c r="B11" s="63" t="s">
        <v>25</v>
      </c>
      <c r="C11" s="64" t="s">
        <v>0</v>
      </c>
      <c r="D11" s="64">
        <v>10</v>
      </c>
      <c r="E11" s="64">
        <v>0</v>
      </c>
      <c r="F11" s="64">
        <v>0</v>
      </c>
      <c r="G11" s="59">
        <f t="shared" si="0"/>
        <v>10</v>
      </c>
      <c r="I11" s="53"/>
    </row>
    <row r="12" spans="1:9" s="4" customFormat="1" ht="16.5">
      <c r="A12" s="62" t="s">
        <v>10</v>
      </c>
      <c r="B12" s="63" t="s">
        <v>36</v>
      </c>
      <c r="C12" s="64" t="s">
        <v>0</v>
      </c>
      <c r="D12" s="64">
        <v>7</v>
      </c>
      <c r="E12" s="64">
        <v>3</v>
      </c>
      <c r="F12" s="64">
        <v>4</v>
      </c>
      <c r="G12" s="59">
        <f t="shared" si="0"/>
        <v>14</v>
      </c>
      <c r="I12" s="53"/>
    </row>
    <row r="13" spans="1:9" s="4" customFormat="1" ht="16.5">
      <c r="A13" s="62" t="s">
        <v>1</v>
      </c>
      <c r="B13" s="63" t="s">
        <v>24</v>
      </c>
      <c r="C13" s="64" t="s">
        <v>0</v>
      </c>
      <c r="D13" s="64">
        <v>9</v>
      </c>
      <c r="E13" s="64">
        <v>5</v>
      </c>
      <c r="F13" s="64">
        <v>3</v>
      </c>
      <c r="G13" s="59">
        <f t="shared" si="0"/>
        <v>17</v>
      </c>
      <c r="I13" s="53"/>
    </row>
    <row r="14" spans="1:9" s="4" customFormat="1" ht="16.5">
      <c r="A14" s="62" t="s">
        <v>10</v>
      </c>
      <c r="B14" s="63" t="s">
        <v>37</v>
      </c>
      <c r="C14" s="64" t="s">
        <v>0</v>
      </c>
      <c r="D14" s="64">
        <v>0</v>
      </c>
      <c r="E14" s="64">
        <v>6</v>
      </c>
      <c r="F14" s="64">
        <v>4</v>
      </c>
      <c r="G14" s="59">
        <f t="shared" si="0"/>
        <v>10</v>
      </c>
      <c r="I14" s="53"/>
    </row>
    <row r="15" spans="1:9" s="4" customFormat="1" ht="16.5">
      <c r="A15" s="62" t="s">
        <v>10</v>
      </c>
      <c r="B15" s="63" t="s">
        <v>28</v>
      </c>
      <c r="C15" s="64" t="s">
        <v>0</v>
      </c>
      <c r="D15" s="64">
        <v>11</v>
      </c>
      <c r="E15" s="64">
        <v>14</v>
      </c>
      <c r="F15" s="64">
        <v>15</v>
      </c>
      <c r="G15" s="59">
        <f t="shared" si="0"/>
        <v>40</v>
      </c>
      <c r="I15" s="53"/>
    </row>
    <row r="16" spans="1:9" s="4" customFormat="1" ht="16.5">
      <c r="A16" s="62" t="s">
        <v>1</v>
      </c>
      <c r="B16" s="63" t="s">
        <v>29</v>
      </c>
      <c r="C16" s="64" t="s">
        <v>0</v>
      </c>
      <c r="D16" s="64">
        <v>12</v>
      </c>
      <c r="E16" s="64">
        <v>3</v>
      </c>
      <c r="F16" s="64">
        <v>0</v>
      </c>
      <c r="G16" s="59">
        <f t="shared" si="0"/>
        <v>15</v>
      </c>
      <c r="I16" s="53"/>
    </row>
    <row r="17" spans="1:12" ht="16.5">
      <c r="A17" s="61"/>
      <c r="B17" s="55" t="s">
        <v>30</v>
      </c>
      <c r="C17" s="58" t="s">
        <v>0</v>
      </c>
      <c r="D17" s="64"/>
      <c r="E17" s="64"/>
      <c r="F17" s="64"/>
      <c r="G17" s="59">
        <f>SUM(G8:G16)</f>
        <v>238</v>
      </c>
      <c r="I17" s="53"/>
      <c r="J17" s="3"/>
      <c r="L17" s="3"/>
    </row>
    <row r="18" spans="1:12" ht="16.5">
      <c r="A18" s="61"/>
      <c r="B18" s="61" t="s">
        <v>12</v>
      </c>
      <c r="C18" s="57" t="s">
        <v>0</v>
      </c>
      <c r="D18" s="64"/>
      <c r="E18" s="64"/>
      <c r="F18" s="64"/>
      <c r="G18" s="65">
        <f>PRODUCT(G17,0.05)</f>
        <v>11.9</v>
      </c>
      <c r="I18" s="53"/>
      <c r="J18" s="3"/>
      <c r="L18" s="3"/>
    </row>
    <row r="19" spans="1:12" ht="9.75" customHeight="1">
      <c r="A19" s="61"/>
      <c r="B19" s="61"/>
      <c r="C19" s="57"/>
      <c r="D19" s="64"/>
      <c r="E19" s="64"/>
      <c r="F19" s="64"/>
      <c r="G19" s="58"/>
      <c r="I19" s="53"/>
      <c r="J19" s="3"/>
      <c r="L19" s="3"/>
    </row>
    <row r="20" spans="1:12" ht="16.5">
      <c r="A20" s="55" t="s">
        <v>9</v>
      </c>
      <c r="B20" s="56"/>
      <c r="C20" s="57"/>
      <c r="D20" s="64"/>
      <c r="E20" s="64"/>
      <c r="F20" s="64"/>
      <c r="G20" s="58"/>
      <c r="I20" s="54"/>
      <c r="J20" s="3"/>
      <c r="L20" s="3"/>
    </row>
    <row r="21" spans="1:12" ht="16.5">
      <c r="A21" s="60" t="s">
        <v>27</v>
      </c>
      <c r="B21" s="55"/>
      <c r="C21" s="57"/>
      <c r="D21" s="64"/>
      <c r="E21" s="64"/>
      <c r="F21" s="64"/>
      <c r="G21" s="58"/>
      <c r="I21" s="54"/>
      <c r="J21" s="3"/>
      <c r="L21" s="3"/>
    </row>
    <row r="22" spans="1:12" ht="16.5">
      <c r="A22" s="64" t="s">
        <v>10</v>
      </c>
      <c r="B22" s="63" t="s">
        <v>20</v>
      </c>
      <c r="C22" s="64" t="s">
        <v>0</v>
      </c>
      <c r="D22" s="64">
        <v>11</v>
      </c>
      <c r="E22" s="64">
        <v>19</v>
      </c>
      <c r="F22" s="64">
        <v>7</v>
      </c>
      <c r="G22" s="59">
        <f>SUM(D22:F22)</f>
        <v>37</v>
      </c>
      <c r="I22" s="53"/>
      <c r="J22" s="3"/>
      <c r="L22" s="3"/>
    </row>
    <row r="23" spans="1:12" ht="16.5">
      <c r="A23" s="61"/>
      <c r="B23" s="55" t="s">
        <v>30</v>
      </c>
      <c r="C23" s="58" t="s">
        <v>0</v>
      </c>
      <c r="D23" s="64"/>
      <c r="E23" s="64"/>
      <c r="F23" s="64"/>
      <c r="G23" s="59">
        <f>SUM(G22)</f>
        <v>37</v>
      </c>
      <c r="I23" s="53"/>
      <c r="J23" s="3"/>
      <c r="L23" s="3"/>
    </row>
    <row r="24" spans="1:12" ht="16.5">
      <c r="A24" s="61"/>
      <c r="B24" s="61" t="s">
        <v>12</v>
      </c>
      <c r="C24" s="57" t="s">
        <v>0</v>
      </c>
      <c r="D24" s="64"/>
      <c r="E24" s="64"/>
      <c r="F24" s="64"/>
      <c r="G24" s="65">
        <f>PRODUCT(G23,0.05)</f>
        <v>1.85</v>
      </c>
      <c r="I24" s="53"/>
      <c r="J24" s="3"/>
      <c r="L24" s="3"/>
    </row>
    <row r="25" spans="1:12" ht="9" customHeight="1">
      <c r="A25" s="61"/>
      <c r="B25" s="55"/>
      <c r="C25" s="58"/>
      <c r="D25" s="64"/>
      <c r="E25" s="64"/>
      <c r="F25" s="64"/>
      <c r="G25" s="58"/>
      <c r="I25" s="53"/>
      <c r="J25" s="3"/>
      <c r="L25" s="3"/>
    </row>
    <row r="26" spans="1:12" ht="16.5">
      <c r="A26" s="55" t="s">
        <v>18</v>
      </c>
      <c r="B26" s="56"/>
      <c r="C26" s="58"/>
      <c r="D26" s="64"/>
      <c r="E26" s="64"/>
      <c r="F26" s="64"/>
      <c r="G26" s="58"/>
      <c r="I26" s="53"/>
      <c r="J26" s="3"/>
      <c r="L26" s="3"/>
    </row>
    <row r="27" spans="1:12" ht="16.5">
      <c r="A27" s="64" t="s">
        <v>31</v>
      </c>
      <c r="B27" s="63" t="s">
        <v>22</v>
      </c>
      <c r="C27" s="64" t="s">
        <v>0</v>
      </c>
      <c r="D27" s="64">
        <v>17</v>
      </c>
      <c r="E27" s="64">
        <v>13</v>
      </c>
      <c r="F27" s="64">
        <v>6</v>
      </c>
      <c r="G27" s="59">
        <f>SUM(D27:F27)</f>
        <v>36</v>
      </c>
      <c r="I27" s="54"/>
      <c r="J27" s="3"/>
      <c r="L27" s="3"/>
    </row>
    <row r="28" spans="1:12" ht="16.5">
      <c r="A28" s="64" t="s">
        <v>31</v>
      </c>
      <c r="B28" s="66" t="s">
        <v>3</v>
      </c>
      <c r="C28" s="64" t="s">
        <v>0</v>
      </c>
      <c r="D28" s="64">
        <v>17</v>
      </c>
      <c r="E28" s="64">
        <v>13</v>
      </c>
      <c r="F28" s="64">
        <v>6</v>
      </c>
      <c r="G28" s="59">
        <f>SUM(D28:F28)</f>
        <v>36</v>
      </c>
      <c r="I28" s="54"/>
      <c r="J28" s="3"/>
      <c r="L28" s="3"/>
    </row>
    <row r="29" spans="1:12" ht="16.5">
      <c r="A29" s="64" t="s">
        <v>31</v>
      </c>
      <c r="B29" s="66" t="s">
        <v>4</v>
      </c>
      <c r="C29" s="64" t="s">
        <v>0</v>
      </c>
      <c r="D29" s="64">
        <v>44</v>
      </c>
      <c r="E29" s="64">
        <v>32</v>
      </c>
      <c r="F29" s="64">
        <v>15</v>
      </c>
      <c r="G29" s="59">
        <f>SUM(D29:F29)</f>
        <v>91</v>
      </c>
      <c r="I29" s="53"/>
      <c r="J29" s="3"/>
      <c r="L29" s="3"/>
    </row>
    <row r="30" spans="1:12" ht="16.5">
      <c r="A30" s="64" t="s">
        <v>31</v>
      </c>
      <c r="B30" s="66" t="s">
        <v>32</v>
      </c>
      <c r="C30" s="64" t="s">
        <v>0</v>
      </c>
      <c r="D30" s="64">
        <v>52</v>
      </c>
      <c r="E30" s="64">
        <v>38</v>
      </c>
      <c r="F30" s="64">
        <v>17</v>
      </c>
      <c r="G30" s="59">
        <f>SUM(D30:F30)</f>
        <v>107</v>
      </c>
      <c r="I30" s="5"/>
      <c r="J30" s="3"/>
      <c r="L30" s="3"/>
    </row>
    <row r="31" spans="1:12" ht="16.5">
      <c r="A31" s="64" t="s">
        <v>31</v>
      </c>
      <c r="B31" s="66" t="s">
        <v>8</v>
      </c>
      <c r="C31" s="64" t="s">
        <v>0</v>
      </c>
      <c r="D31" s="64">
        <v>44</v>
      </c>
      <c r="E31" s="64">
        <v>32</v>
      </c>
      <c r="F31" s="64">
        <v>15</v>
      </c>
      <c r="G31" s="59">
        <f>SUM(D31:F31)</f>
        <v>91</v>
      </c>
      <c r="I31" s="5"/>
      <c r="J31" s="3"/>
      <c r="L31" s="3"/>
    </row>
    <row r="32" spans="1:12" ht="16.5">
      <c r="A32" s="63"/>
      <c r="B32" s="67" t="s">
        <v>19</v>
      </c>
      <c r="C32" s="59" t="s">
        <v>0</v>
      </c>
      <c r="D32" s="64"/>
      <c r="E32" s="64"/>
      <c r="F32" s="64"/>
      <c r="G32" s="59">
        <f>SUM(G27:G31)</f>
        <v>361</v>
      </c>
      <c r="I32" s="5"/>
      <c r="J32" s="3"/>
      <c r="L32" s="3"/>
    </row>
    <row r="33" spans="1:9" s="49" customFormat="1" ht="13.5" customHeight="1">
      <c r="A33" s="165"/>
      <c r="B33" s="165" t="s">
        <v>12</v>
      </c>
      <c r="C33" s="161" t="s">
        <v>0</v>
      </c>
      <c r="D33" s="161"/>
      <c r="E33" s="161"/>
      <c r="F33" s="161"/>
      <c r="G33" s="174">
        <f>PRODUCT(G32,0.05)</f>
        <v>18.05</v>
      </c>
      <c r="I33" s="175"/>
    </row>
    <row r="34" spans="1:12" ht="9" customHeight="1">
      <c r="A34" s="63"/>
      <c r="B34" s="68"/>
      <c r="C34" s="64"/>
      <c r="D34" s="64"/>
      <c r="E34" s="64"/>
      <c r="F34" s="64"/>
      <c r="G34" s="59"/>
      <c r="I34" s="5"/>
      <c r="J34" s="3"/>
      <c r="L34" s="3"/>
    </row>
    <row r="35" spans="1:12" ht="16.5">
      <c r="A35" s="68" t="s">
        <v>13</v>
      </c>
      <c r="B35" s="69"/>
      <c r="C35" s="64"/>
      <c r="D35" s="64"/>
      <c r="E35" s="64"/>
      <c r="F35" s="64"/>
      <c r="G35" s="59"/>
      <c r="I35" s="5"/>
      <c r="J35" s="3"/>
      <c r="L35" s="3"/>
    </row>
    <row r="36" spans="1:9" s="4" customFormat="1" ht="16.5">
      <c r="A36" s="64" t="s">
        <v>31</v>
      </c>
      <c r="B36" s="66" t="s">
        <v>2</v>
      </c>
      <c r="C36" s="64" t="s">
        <v>0</v>
      </c>
      <c r="D36" s="64">
        <v>83</v>
      </c>
      <c r="E36" s="64">
        <v>77</v>
      </c>
      <c r="F36" s="64">
        <v>78</v>
      </c>
      <c r="G36" s="59">
        <f aca="true" t="shared" si="1" ref="G36:G41">SUM(D36:F36)</f>
        <v>238</v>
      </c>
      <c r="I36" s="6"/>
    </row>
    <row r="37" spans="1:12" ht="16.5">
      <c r="A37" s="64" t="s">
        <v>31</v>
      </c>
      <c r="B37" s="66" t="s">
        <v>5</v>
      </c>
      <c r="C37" s="64" t="s">
        <v>0</v>
      </c>
      <c r="D37" s="64">
        <v>110</v>
      </c>
      <c r="E37" s="64">
        <v>102</v>
      </c>
      <c r="F37" s="64">
        <v>105</v>
      </c>
      <c r="G37" s="59">
        <f t="shared" si="1"/>
        <v>317</v>
      </c>
      <c r="I37" s="5"/>
      <c r="J37" s="3"/>
      <c r="L37" s="3"/>
    </row>
    <row r="38" spans="1:12" ht="16.5">
      <c r="A38" s="64" t="s">
        <v>31</v>
      </c>
      <c r="B38" s="66" t="s">
        <v>6</v>
      </c>
      <c r="C38" s="64" t="s">
        <v>0</v>
      </c>
      <c r="D38" s="64">
        <v>110</v>
      </c>
      <c r="E38" s="64">
        <v>102</v>
      </c>
      <c r="F38" s="64">
        <v>105</v>
      </c>
      <c r="G38" s="59">
        <f t="shared" si="1"/>
        <v>317</v>
      </c>
      <c r="I38" s="5"/>
      <c r="J38" s="3"/>
      <c r="L38" s="3"/>
    </row>
    <row r="39" spans="1:12" ht="13.5" customHeight="1">
      <c r="A39" s="64" t="s">
        <v>31</v>
      </c>
      <c r="B39" s="66" t="s">
        <v>7</v>
      </c>
      <c r="C39" s="64" t="s">
        <v>0</v>
      </c>
      <c r="D39" s="64">
        <v>55</v>
      </c>
      <c r="E39" s="64">
        <v>51</v>
      </c>
      <c r="F39" s="64">
        <v>52</v>
      </c>
      <c r="G39" s="59">
        <f t="shared" si="1"/>
        <v>158</v>
      </c>
      <c r="I39" s="5"/>
      <c r="J39" s="3"/>
      <c r="L39" s="3"/>
    </row>
    <row r="40" spans="1:12" ht="16.5">
      <c r="A40" s="64" t="s">
        <v>31</v>
      </c>
      <c r="B40" s="63" t="s">
        <v>33</v>
      </c>
      <c r="C40" s="64" t="s">
        <v>0</v>
      </c>
      <c r="D40" s="64">
        <v>55</v>
      </c>
      <c r="E40" s="64">
        <v>51</v>
      </c>
      <c r="F40" s="64">
        <v>52</v>
      </c>
      <c r="G40" s="59">
        <f t="shared" si="1"/>
        <v>158</v>
      </c>
      <c r="I40" s="5"/>
      <c r="J40" s="3"/>
      <c r="L40" s="3"/>
    </row>
    <row r="41" spans="1:9" s="4" customFormat="1" ht="16.5">
      <c r="A41" s="64" t="s">
        <v>31</v>
      </c>
      <c r="B41" s="63" t="s">
        <v>106</v>
      </c>
      <c r="C41" s="64" t="s">
        <v>0</v>
      </c>
      <c r="D41" s="64">
        <v>138</v>
      </c>
      <c r="E41" s="64">
        <v>129</v>
      </c>
      <c r="F41" s="64">
        <v>131</v>
      </c>
      <c r="G41" s="59">
        <f t="shared" si="1"/>
        <v>398</v>
      </c>
      <c r="I41" s="6"/>
    </row>
    <row r="42" spans="1:9" s="4" customFormat="1" ht="16.5">
      <c r="A42" s="61"/>
      <c r="B42" s="70" t="s">
        <v>16</v>
      </c>
      <c r="C42" s="58" t="s">
        <v>0</v>
      </c>
      <c r="D42" s="64"/>
      <c r="E42" s="64"/>
      <c r="F42" s="64"/>
      <c r="G42" s="59">
        <f>SUM(G36:G41)</f>
        <v>1586</v>
      </c>
      <c r="I42" s="6"/>
    </row>
    <row r="43" spans="1:9" s="4" customFormat="1" ht="16.5">
      <c r="A43" s="61"/>
      <c r="B43" s="61" t="s">
        <v>12</v>
      </c>
      <c r="C43" s="57" t="s">
        <v>0</v>
      </c>
      <c r="D43" s="64"/>
      <c r="E43" s="64"/>
      <c r="F43" s="64"/>
      <c r="G43" s="65">
        <f>PRODUCT(G42,0.05)</f>
        <v>79.30000000000001</v>
      </c>
      <c r="I43" s="6"/>
    </row>
    <row r="44" spans="1:9" s="4" customFormat="1" ht="16.5">
      <c r="A44" s="3"/>
      <c r="B44" s="3"/>
      <c r="C44" s="3"/>
      <c r="D44" s="3"/>
      <c r="E44" s="3"/>
      <c r="F44" s="3"/>
      <c r="G44" s="2"/>
      <c r="I44" s="6"/>
    </row>
    <row r="45" spans="1:12" s="4" customFormat="1" ht="16.5">
      <c r="A45" s="3"/>
      <c r="B45" s="3"/>
      <c r="C45" s="3"/>
      <c r="D45" s="3"/>
      <c r="E45" s="3"/>
      <c r="F45" s="3"/>
      <c r="G45" s="3"/>
      <c r="H45" s="3"/>
      <c r="I45" s="3"/>
      <c r="J45" s="2"/>
      <c r="L45" s="6"/>
    </row>
  </sheetData>
  <sheetProtection/>
  <printOptions/>
  <pageMargins left="0.7874015748031497" right="0.5905511811023623" top="0.7874015748031497" bottom="0.5905511811023623" header="0.5118110236220472" footer="0.5118110236220472"/>
  <pageSetup fitToHeight="1" fitToWidth="1" horizontalDpi="300" verticalDpi="300" orientation="portrait" paperSize="9" scale="97" r:id="rId1"/>
  <rowBreaks count="1" manualBreakCount="1">
    <brk id="3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E42" sqref="E42:F42"/>
    </sheetView>
  </sheetViews>
  <sheetFormatPr defaultColWidth="9.00390625" defaultRowHeight="12.75"/>
  <cols>
    <col min="1" max="1" width="4.75390625" style="1" customWidth="1"/>
    <col min="2" max="2" width="48.625" style="1" customWidth="1"/>
    <col min="3" max="3" width="6.375" style="1" customWidth="1"/>
    <col min="4" max="5" width="9.125" style="1" customWidth="1"/>
    <col min="6" max="6" width="11.00390625" style="1" customWidth="1"/>
    <col min="7" max="16384" width="9.125" style="1" customWidth="1"/>
  </cols>
  <sheetData>
    <row r="1" s="3" customFormat="1" ht="16.5">
      <c r="A1" s="11" t="s">
        <v>110</v>
      </c>
    </row>
    <row r="2" s="3" customFormat="1" ht="16.5">
      <c r="A2" s="11" t="s">
        <v>111</v>
      </c>
    </row>
    <row r="3" spans="1:6" s="9" customFormat="1" ht="15.75">
      <c r="A3" s="11"/>
      <c r="C3" s="12"/>
      <c r="E3" s="13"/>
      <c r="F3" s="13"/>
    </row>
    <row r="4" spans="1:6" s="9" customFormat="1" ht="27" customHeight="1">
      <c r="A4" s="11" t="s">
        <v>120</v>
      </c>
      <c r="C4" s="12"/>
      <c r="E4" s="13"/>
      <c r="F4" s="13"/>
    </row>
    <row r="5" spans="1:6" ht="12.75">
      <c r="A5" s="8"/>
      <c r="C5" s="8"/>
      <c r="E5" s="16"/>
      <c r="F5" s="16"/>
    </row>
    <row r="6" spans="1:6" ht="15" customHeight="1">
      <c r="A6" s="131" t="s">
        <v>43</v>
      </c>
      <c r="B6" s="132" t="s">
        <v>44</v>
      </c>
      <c r="C6" s="131" t="s">
        <v>45</v>
      </c>
      <c r="D6" s="131" t="s">
        <v>46</v>
      </c>
      <c r="E6" s="133" t="s">
        <v>47</v>
      </c>
      <c r="F6" s="133" t="s">
        <v>41</v>
      </c>
    </row>
    <row r="7" spans="1:6" s="33" customFormat="1" ht="12.75">
      <c r="A7" s="134" t="s">
        <v>90</v>
      </c>
      <c r="B7" s="135"/>
      <c r="C7" s="136"/>
      <c r="D7" s="135"/>
      <c r="E7" s="137"/>
      <c r="F7" s="137"/>
    </row>
    <row r="8" spans="1:6" s="44" customFormat="1" ht="12.75">
      <c r="A8" s="138">
        <v>1</v>
      </c>
      <c r="B8" s="97" t="s">
        <v>121</v>
      </c>
      <c r="C8" s="138" t="s">
        <v>14</v>
      </c>
      <c r="D8" s="139">
        <f>SUM('založení cena'!D27)</f>
        <v>4117</v>
      </c>
      <c r="E8" s="140">
        <v>0</v>
      </c>
      <c r="F8" s="141">
        <f aca="true" t="shared" si="0" ref="F8:F17">E8*D8</f>
        <v>0</v>
      </c>
    </row>
    <row r="9" spans="1:6" s="44" customFormat="1" ht="12.75">
      <c r="A9" s="138">
        <v>2</v>
      </c>
      <c r="B9" s="97" t="s">
        <v>93</v>
      </c>
      <c r="C9" s="138" t="s">
        <v>0</v>
      </c>
      <c r="D9" s="139">
        <f>SUM('založení cena'!D14,'založení cena'!D20)</f>
        <v>2222</v>
      </c>
      <c r="E9" s="140">
        <v>0</v>
      </c>
      <c r="F9" s="141">
        <f t="shared" si="0"/>
        <v>0</v>
      </c>
    </row>
    <row r="10" spans="1:8" s="44" customFormat="1" ht="12.75">
      <c r="A10" s="138">
        <v>3</v>
      </c>
      <c r="B10" s="97" t="s">
        <v>124</v>
      </c>
      <c r="C10" s="138" t="s">
        <v>0</v>
      </c>
      <c r="D10" s="139">
        <f>SUM('Rostliny celkem'!G32,'Rostliny celkem'!G42)</f>
        <v>1947</v>
      </c>
      <c r="E10" s="140">
        <v>0</v>
      </c>
      <c r="F10" s="141">
        <f t="shared" si="0"/>
        <v>0</v>
      </c>
      <c r="H10" s="160"/>
    </row>
    <row r="11" spans="1:6" s="44" customFormat="1" ht="12.75">
      <c r="A11" s="138">
        <v>4</v>
      </c>
      <c r="B11" s="97" t="s">
        <v>125</v>
      </c>
      <c r="C11" s="138" t="s">
        <v>0</v>
      </c>
      <c r="D11" s="139">
        <f>SUM('založení cena'!D14)</f>
        <v>275</v>
      </c>
      <c r="E11" s="140">
        <v>0</v>
      </c>
      <c r="F11" s="141">
        <f t="shared" si="0"/>
        <v>0</v>
      </c>
    </row>
    <row r="12" spans="1:6" s="44" customFormat="1" ht="12.75">
      <c r="A12" s="138">
        <v>5</v>
      </c>
      <c r="B12" s="97" t="s">
        <v>96</v>
      </c>
      <c r="C12" s="138" t="s">
        <v>0</v>
      </c>
      <c r="D12" s="139">
        <v>55</v>
      </c>
      <c r="E12" s="140">
        <v>0</v>
      </c>
      <c r="F12" s="141">
        <f t="shared" si="0"/>
        <v>0</v>
      </c>
    </row>
    <row r="13" spans="1:6" s="44" customFormat="1" ht="12.75">
      <c r="A13" s="138">
        <v>6</v>
      </c>
      <c r="B13" s="97" t="s">
        <v>95</v>
      </c>
      <c r="C13" s="138" t="s">
        <v>0</v>
      </c>
      <c r="D13" s="139">
        <v>14</v>
      </c>
      <c r="E13" s="140">
        <v>0</v>
      </c>
      <c r="F13" s="141">
        <f t="shared" si="0"/>
        <v>0</v>
      </c>
    </row>
    <row r="14" spans="1:6" s="44" customFormat="1" ht="12.75">
      <c r="A14" s="138">
        <v>7</v>
      </c>
      <c r="B14" s="97" t="s">
        <v>98</v>
      </c>
      <c r="C14" s="138" t="s">
        <v>0</v>
      </c>
      <c r="D14" s="139">
        <v>195</v>
      </c>
      <c r="E14" s="140">
        <v>0</v>
      </c>
      <c r="F14" s="141">
        <f t="shared" si="0"/>
        <v>0</v>
      </c>
    </row>
    <row r="15" spans="1:6" s="44" customFormat="1" ht="12.75">
      <c r="A15" s="138">
        <v>8</v>
      </c>
      <c r="B15" s="97" t="s">
        <v>122</v>
      </c>
      <c r="C15" s="138" t="s">
        <v>0</v>
      </c>
      <c r="D15" s="139">
        <f>SUM(D10:D11)</f>
        <v>2222</v>
      </c>
      <c r="E15" s="140">
        <v>0</v>
      </c>
      <c r="F15" s="141">
        <f t="shared" si="0"/>
        <v>0</v>
      </c>
    </row>
    <row r="16" spans="1:6" s="44" customFormat="1" ht="12.75">
      <c r="A16" s="138">
        <v>9</v>
      </c>
      <c r="B16" s="97" t="s">
        <v>123</v>
      </c>
      <c r="C16" s="138" t="s">
        <v>62</v>
      </c>
      <c r="D16" s="139">
        <v>1.5</v>
      </c>
      <c r="E16" s="140">
        <v>0</v>
      </c>
      <c r="F16" s="141">
        <f t="shared" si="0"/>
        <v>0</v>
      </c>
    </row>
    <row r="17" spans="1:6" s="44" customFormat="1" ht="12.75">
      <c r="A17" s="138">
        <v>10</v>
      </c>
      <c r="B17" s="97" t="s">
        <v>94</v>
      </c>
      <c r="C17" s="138" t="s">
        <v>59</v>
      </c>
      <c r="D17" s="139">
        <v>9</v>
      </c>
      <c r="E17" s="140">
        <v>0</v>
      </c>
      <c r="F17" s="141">
        <f t="shared" si="0"/>
        <v>0</v>
      </c>
    </row>
    <row r="18" spans="1:6" s="44" customFormat="1" ht="12.75">
      <c r="A18" s="45"/>
      <c r="B18" s="46"/>
      <c r="C18" s="45"/>
      <c r="D18" s="46"/>
      <c r="E18" s="184">
        <f>SUM(F8:F17)</f>
        <v>0</v>
      </c>
      <c r="F18" s="184"/>
    </row>
    <row r="19" spans="1:6" s="33" customFormat="1" ht="12.75">
      <c r="A19" s="38" t="s">
        <v>91</v>
      </c>
      <c r="B19" s="37"/>
      <c r="C19" s="36"/>
      <c r="D19" s="37"/>
      <c r="E19" s="39"/>
      <c r="F19" s="40"/>
    </row>
    <row r="20" spans="1:6" s="44" customFormat="1" ht="12.75">
      <c r="A20" s="138">
        <v>1</v>
      </c>
      <c r="B20" s="97" t="s">
        <v>121</v>
      </c>
      <c r="C20" s="138" t="s">
        <v>14</v>
      </c>
      <c r="D20" s="139">
        <f>SUM(D8)</f>
        <v>4117</v>
      </c>
      <c r="E20" s="140">
        <v>0</v>
      </c>
      <c r="F20" s="141">
        <f aca="true" t="shared" si="1" ref="F20:F31">E20*D20</f>
        <v>0</v>
      </c>
    </row>
    <row r="21" spans="1:6" s="44" customFormat="1" ht="12.75">
      <c r="A21" s="138">
        <v>2</v>
      </c>
      <c r="B21" s="97" t="s">
        <v>93</v>
      </c>
      <c r="C21" s="138" t="s">
        <v>0</v>
      </c>
      <c r="D21" s="139">
        <f>SUM(D9)</f>
        <v>2222</v>
      </c>
      <c r="E21" s="140">
        <v>0</v>
      </c>
      <c r="F21" s="141">
        <f t="shared" si="1"/>
        <v>0</v>
      </c>
    </row>
    <row r="22" spans="1:6" s="44" customFormat="1" ht="12.75">
      <c r="A22" s="138">
        <v>3</v>
      </c>
      <c r="B22" s="97" t="s">
        <v>124</v>
      </c>
      <c r="C22" s="138" t="s">
        <v>0</v>
      </c>
      <c r="D22" s="139">
        <f>SUM(D10)</f>
        <v>1947</v>
      </c>
      <c r="E22" s="140">
        <v>0</v>
      </c>
      <c r="F22" s="141">
        <f t="shared" si="1"/>
        <v>0</v>
      </c>
    </row>
    <row r="23" spans="1:6" s="44" customFormat="1" ht="12.75">
      <c r="A23" s="138">
        <v>4</v>
      </c>
      <c r="B23" s="97" t="s">
        <v>125</v>
      </c>
      <c r="C23" s="138" t="s">
        <v>0</v>
      </c>
      <c r="D23" s="139">
        <f>SUM(D11)</f>
        <v>275</v>
      </c>
      <c r="E23" s="140">
        <v>0</v>
      </c>
      <c r="F23" s="141">
        <f t="shared" si="1"/>
        <v>0</v>
      </c>
    </row>
    <row r="24" spans="1:6" s="44" customFormat="1" ht="12.75">
      <c r="A24" s="138">
        <v>5</v>
      </c>
      <c r="B24" s="97" t="s">
        <v>99</v>
      </c>
      <c r="C24" s="138" t="s">
        <v>0</v>
      </c>
      <c r="D24" s="139">
        <v>28</v>
      </c>
      <c r="E24" s="140">
        <v>0</v>
      </c>
      <c r="F24" s="141">
        <f t="shared" si="1"/>
        <v>0</v>
      </c>
    </row>
    <row r="25" spans="1:6" s="44" customFormat="1" ht="12.75">
      <c r="A25" s="138">
        <v>6</v>
      </c>
      <c r="B25" s="97" t="s">
        <v>95</v>
      </c>
      <c r="C25" s="138" t="s">
        <v>0</v>
      </c>
      <c r="D25" s="139">
        <v>14</v>
      </c>
      <c r="E25" s="140">
        <v>0</v>
      </c>
      <c r="F25" s="141">
        <f t="shared" si="1"/>
        <v>0</v>
      </c>
    </row>
    <row r="26" spans="1:6" s="44" customFormat="1" ht="12.75">
      <c r="A26" s="138">
        <v>7</v>
      </c>
      <c r="B26" s="97" t="s">
        <v>97</v>
      </c>
      <c r="C26" s="138" t="s">
        <v>0</v>
      </c>
      <c r="D26" s="139">
        <v>97</v>
      </c>
      <c r="E26" s="140">
        <v>0</v>
      </c>
      <c r="F26" s="141">
        <f t="shared" si="1"/>
        <v>0</v>
      </c>
    </row>
    <row r="27" spans="1:6" s="19" customFormat="1" ht="11.25" customHeight="1">
      <c r="A27" s="138">
        <v>8</v>
      </c>
      <c r="B27" s="97" t="s">
        <v>133</v>
      </c>
      <c r="C27" s="92" t="s">
        <v>14</v>
      </c>
      <c r="D27" s="94">
        <v>770</v>
      </c>
      <c r="E27" s="96">
        <v>0</v>
      </c>
      <c r="F27" s="96">
        <f t="shared" si="1"/>
        <v>0</v>
      </c>
    </row>
    <row r="28" spans="1:6" s="44" customFormat="1" ht="12.75">
      <c r="A28" s="138">
        <v>9</v>
      </c>
      <c r="B28" s="97" t="s">
        <v>122</v>
      </c>
      <c r="C28" s="138" t="s">
        <v>0</v>
      </c>
      <c r="D28" s="139">
        <f>SUM(D21)</f>
        <v>2222</v>
      </c>
      <c r="E28" s="140">
        <v>0</v>
      </c>
      <c r="F28" s="141">
        <f t="shared" si="1"/>
        <v>0</v>
      </c>
    </row>
    <row r="29" spans="1:6" s="44" customFormat="1" ht="12.75">
      <c r="A29" s="138">
        <v>10</v>
      </c>
      <c r="B29" s="97" t="s">
        <v>123</v>
      </c>
      <c r="C29" s="138" t="s">
        <v>62</v>
      </c>
      <c r="D29" s="139">
        <v>1.5</v>
      </c>
      <c r="E29" s="140">
        <v>0</v>
      </c>
      <c r="F29" s="141">
        <f t="shared" si="1"/>
        <v>0</v>
      </c>
    </row>
    <row r="30" spans="1:6" s="19" customFormat="1" ht="12.75">
      <c r="A30" s="138">
        <v>11</v>
      </c>
      <c r="B30" s="97" t="s">
        <v>132</v>
      </c>
      <c r="C30" s="92" t="s">
        <v>55</v>
      </c>
      <c r="D30" s="94">
        <v>77</v>
      </c>
      <c r="E30" s="96">
        <v>0</v>
      </c>
      <c r="F30" s="96">
        <f>PRODUCT(D30:E30)</f>
        <v>0</v>
      </c>
    </row>
    <row r="31" spans="1:6" s="44" customFormat="1" ht="12.75">
      <c r="A31" s="138">
        <v>12</v>
      </c>
      <c r="B31" s="97" t="s">
        <v>94</v>
      </c>
      <c r="C31" s="138" t="s">
        <v>59</v>
      </c>
      <c r="D31" s="139">
        <v>9</v>
      </c>
      <c r="E31" s="140">
        <v>0</v>
      </c>
      <c r="F31" s="141">
        <f t="shared" si="1"/>
        <v>0</v>
      </c>
    </row>
    <row r="32" spans="1:6" s="44" customFormat="1" ht="12.75">
      <c r="A32" s="45"/>
      <c r="B32" s="46"/>
      <c r="C32" s="45"/>
      <c r="D32" s="46"/>
      <c r="E32" s="184">
        <f>SUM(F20:F31)</f>
        <v>0</v>
      </c>
      <c r="F32" s="184"/>
    </row>
    <row r="33" spans="1:6" s="44" customFormat="1" ht="12.75">
      <c r="A33" s="45"/>
      <c r="B33" s="46"/>
      <c r="C33" s="45"/>
      <c r="D33" s="46"/>
      <c r="E33" s="84"/>
      <c r="F33" s="84"/>
    </row>
    <row r="34" spans="1:6" s="33" customFormat="1" ht="12.75">
      <c r="A34" s="38" t="s">
        <v>119</v>
      </c>
      <c r="B34" s="37"/>
      <c r="C34" s="36"/>
      <c r="D34" s="37"/>
      <c r="E34" s="39"/>
      <c r="F34" s="40"/>
    </row>
    <row r="35" spans="1:6" s="44" customFormat="1" ht="12.75">
      <c r="A35" s="138">
        <v>1</v>
      </c>
      <c r="B35" s="97" t="s">
        <v>121</v>
      </c>
      <c r="C35" s="138" t="s">
        <v>14</v>
      </c>
      <c r="D35" s="139">
        <f>SUM(D20)</f>
        <v>4117</v>
      </c>
      <c r="E35" s="140">
        <v>0</v>
      </c>
      <c r="F35" s="141">
        <f aca="true" t="shared" si="2" ref="F35:F41">E35*D35</f>
        <v>0</v>
      </c>
    </row>
    <row r="36" spans="1:6" s="44" customFormat="1" ht="12.75">
      <c r="A36" s="138">
        <v>2</v>
      </c>
      <c r="B36" s="97" t="s">
        <v>93</v>
      </c>
      <c r="C36" s="138" t="s">
        <v>0</v>
      </c>
      <c r="D36" s="139">
        <f>SUM(D9)</f>
        <v>2222</v>
      </c>
      <c r="E36" s="140">
        <v>0</v>
      </c>
      <c r="F36" s="141">
        <f t="shared" si="2"/>
        <v>0</v>
      </c>
    </row>
    <row r="37" spans="1:6" s="44" customFormat="1" ht="12.75">
      <c r="A37" s="138">
        <v>3</v>
      </c>
      <c r="B37" s="97" t="s">
        <v>124</v>
      </c>
      <c r="C37" s="138" t="s">
        <v>0</v>
      </c>
      <c r="D37" s="139">
        <f>SUM(D10)</f>
        <v>1947</v>
      </c>
      <c r="E37" s="140">
        <v>0</v>
      </c>
      <c r="F37" s="141">
        <f t="shared" si="2"/>
        <v>0</v>
      </c>
    </row>
    <row r="38" spans="1:6" s="44" customFormat="1" ht="12.75">
      <c r="A38" s="138">
        <v>4</v>
      </c>
      <c r="B38" s="97" t="s">
        <v>125</v>
      </c>
      <c r="C38" s="138" t="s">
        <v>0</v>
      </c>
      <c r="D38" s="139">
        <f>SUM(D11)</f>
        <v>275</v>
      </c>
      <c r="E38" s="140">
        <v>0</v>
      </c>
      <c r="F38" s="141">
        <f t="shared" si="2"/>
        <v>0</v>
      </c>
    </row>
    <row r="39" spans="1:6" s="44" customFormat="1" ht="12.75">
      <c r="A39" s="138">
        <v>5</v>
      </c>
      <c r="B39" s="97" t="s">
        <v>122</v>
      </c>
      <c r="C39" s="138" t="s">
        <v>0</v>
      </c>
      <c r="D39" s="139">
        <f>SUM(D28)</f>
        <v>2222</v>
      </c>
      <c r="E39" s="140">
        <v>0</v>
      </c>
      <c r="F39" s="141">
        <f t="shared" si="2"/>
        <v>0</v>
      </c>
    </row>
    <row r="40" spans="1:6" s="44" customFormat="1" ht="12.75">
      <c r="A40" s="138">
        <v>6</v>
      </c>
      <c r="B40" s="97" t="s">
        <v>123</v>
      </c>
      <c r="C40" s="138" t="s">
        <v>62</v>
      </c>
      <c r="D40" s="139">
        <v>1.5</v>
      </c>
      <c r="E40" s="140">
        <v>0</v>
      </c>
      <c r="F40" s="141">
        <f t="shared" si="2"/>
        <v>0</v>
      </c>
    </row>
    <row r="41" spans="1:6" s="44" customFormat="1" ht="12.75">
      <c r="A41" s="138">
        <v>7</v>
      </c>
      <c r="B41" s="97" t="s">
        <v>94</v>
      </c>
      <c r="C41" s="138" t="s">
        <v>59</v>
      </c>
      <c r="D41" s="139">
        <v>7</v>
      </c>
      <c r="E41" s="140">
        <v>0</v>
      </c>
      <c r="F41" s="141">
        <f t="shared" si="2"/>
        <v>0</v>
      </c>
    </row>
    <row r="42" spans="1:6" s="44" customFormat="1" ht="12.75">
      <c r="A42" s="45"/>
      <c r="B42" s="46"/>
      <c r="C42" s="45"/>
      <c r="D42" s="46"/>
      <c r="E42" s="184">
        <f>SUM(F35:F41)</f>
        <v>0</v>
      </c>
      <c r="F42" s="184"/>
    </row>
    <row r="43" spans="1:6" s="44" customFormat="1" ht="12.75">
      <c r="A43" s="45"/>
      <c r="B43" s="46"/>
      <c r="C43" s="45"/>
      <c r="D43" s="46"/>
      <c r="E43" s="84"/>
      <c r="F43" s="84"/>
    </row>
    <row r="44" spans="1:6" s="33" customFormat="1" ht="12.75">
      <c r="A44" s="142"/>
      <c r="B44" s="143" t="s">
        <v>92</v>
      </c>
      <c r="C44" s="144"/>
      <c r="D44" s="145"/>
      <c r="E44" s="185">
        <f>SUM(E42,E32,E18)</f>
        <v>0</v>
      </c>
      <c r="F44" s="186"/>
    </row>
    <row r="45" spans="1:6" s="33" customFormat="1" ht="12.75">
      <c r="A45" s="146"/>
      <c r="B45" s="42" t="s">
        <v>100</v>
      </c>
      <c r="C45" s="41"/>
      <c r="D45" s="43"/>
      <c r="E45" s="187">
        <f>PRODUCT(E44,0.2)</f>
        <v>0</v>
      </c>
      <c r="F45" s="188"/>
    </row>
    <row r="46" spans="1:6" s="33" customFormat="1" ht="12.75">
      <c r="A46" s="147"/>
      <c r="B46" s="148" t="s">
        <v>65</v>
      </c>
      <c r="C46" s="149"/>
      <c r="D46" s="150"/>
      <c r="E46" s="189">
        <f>SUM(E44:F45)</f>
        <v>0</v>
      </c>
      <c r="F46" s="190"/>
    </row>
    <row r="47" spans="1:6" s="33" customFormat="1" ht="12.75">
      <c r="A47" s="34"/>
      <c r="C47" s="34"/>
      <c r="E47" s="35"/>
      <c r="F47" s="35"/>
    </row>
    <row r="48" s="33" customFormat="1" ht="12.75"/>
    <row r="49" s="33" customFormat="1" ht="12.75"/>
    <row r="50" s="33" customFormat="1" ht="12.75"/>
    <row r="51" s="33" customFormat="1" ht="12.75"/>
    <row r="52" s="33" customFormat="1" ht="12.75"/>
  </sheetData>
  <sheetProtection/>
  <mergeCells count="6">
    <mergeCell ref="E18:F18"/>
    <mergeCell ref="E44:F44"/>
    <mergeCell ref="E45:F45"/>
    <mergeCell ref="E46:F46"/>
    <mergeCell ref="E32:F32"/>
    <mergeCell ref="E42:F42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I15" sqref="I15"/>
    </sheetView>
  </sheetViews>
  <sheetFormatPr defaultColWidth="9.00390625" defaultRowHeight="12.75"/>
  <cols>
    <col min="1" max="1" width="4.00390625" style="8" customWidth="1"/>
    <col min="2" max="2" width="47.75390625" style="1" customWidth="1"/>
    <col min="3" max="3" width="4.25390625" style="8" customWidth="1"/>
    <col min="4" max="4" width="8.625" style="1" customWidth="1"/>
    <col min="5" max="5" width="9.125" style="16" customWidth="1"/>
    <col min="6" max="6" width="8.875" style="16" customWidth="1"/>
    <col min="7" max="7" width="9.125" style="1" customWidth="1"/>
    <col min="8" max="8" width="14.25390625" style="1" bestFit="1" customWidth="1"/>
    <col min="9" max="16384" width="9.125" style="1" customWidth="1"/>
  </cols>
  <sheetData>
    <row r="1" s="3" customFormat="1" ht="16.5">
      <c r="A1" s="11" t="s">
        <v>110</v>
      </c>
    </row>
    <row r="2" s="3" customFormat="1" ht="16.5">
      <c r="A2" s="11" t="s">
        <v>111</v>
      </c>
    </row>
    <row r="3" spans="1:6" s="9" customFormat="1" ht="15.75">
      <c r="A3" s="11"/>
      <c r="C3" s="12"/>
      <c r="E3" s="13"/>
      <c r="F3" s="13"/>
    </row>
    <row r="4" spans="1:6" s="9" customFormat="1" ht="15.75">
      <c r="A4" s="11"/>
      <c r="C4" s="12"/>
      <c r="E4" s="13"/>
      <c r="F4" s="13"/>
    </row>
    <row r="5" spans="1:6" s="9" customFormat="1" ht="69" customHeight="1">
      <c r="A5" s="11" t="s">
        <v>102</v>
      </c>
      <c r="C5" s="12"/>
      <c r="E5" s="13"/>
      <c r="F5" s="13"/>
    </row>
    <row r="6" spans="1:6" s="9" customFormat="1" ht="15.75">
      <c r="A6" s="11"/>
      <c r="C6" s="12"/>
      <c r="E6" s="13"/>
      <c r="F6" s="13"/>
    </row>
    <row r="7" spans="1:6" s="9" customFormat="1" ht="15.75">
      <c r="A7" s="11"/>
      <c r="C7" s="12"/>
      <c r="E7" s="13"/>
      <c r="F7" s="13"/>
    </row>
    <row r="8" spans="1:6" s="9" customFormat="1" ht="15.75">
      <c r="A8" s="11"/>
      <c r="C8" s="12"/>
      <c r="E8" s="13"/>
      <c r="F8" s="13"/>
    </row>
    <row r="9" spans="1:6" s="9" customFormat="1" ht="19.5" customHeight="1">
      <c r="A9" s="11" t="s">
        <v>103</v>
      </c>
      <c r="C9" s="12"/>
      <c r="D9" s="199">
        <f>SUM('založení cena'!F9:F12)</f>
        <v>0</v>
      </c>
      <c r="E9" s="199"/>
      <c r="F9" s="199"/>
    </row>
    <row r="10" spans="1:6" s="9" customFormat="1" ht="19.5" customHeight="1">
      <c r="A10" s="11"/>
      <c r="C10" s="12"/>
      <c r="D10" s="192"/>
      <c r="E10" s="192"/>
      <c r="F10" s="192"/>
    </row>
    <row r="11" spans="1:6" s="9" customFormat="1" ht="19.5" customHeight="1">
      <c r="A11" s="11" t="s">
        <v>104</v>
      </c>
      <c r="C11" s="12"/>
      <c r="D11" s="199">
        <f>SUM('založení cena'!F14:F23,'založení cena'!F25,'založení cena'!F26,'založení cena'!F32,'založení cena'!F33,'založení cena'!F34,'založení cena'!F41:F69,'založení cena'!F73,'založení cena'!F74,'založení cena'!F78,'založení cena'!F79,'založení cena'!F80)</f>
        <v>0</v>
      </c>
      <c r="E11" s="199"/>
      <c r="F11" s="199"/>
    </row>
    <row r="12" spans="1:6" s="9" customFormat="1" ht="19.5" customHeight="1">
      <c r="A12" s="11"/>
      <c r="C12" s="12"/>
      <c r="D12" s="192"/>
      <c r="E12" s="192"/>
      <c r="F12" s="192"/>
    </row>
    <row r="13" spans="1:6" s="9" customFormat="1" ht="19.5" customHeight="1">
      <c r="A13" s="14" t="s">
        <v>105</v>
      </c>
      <c r="B13" s="15"/>
      <c r="C13" s="12"/>
      <c r="D13" s="199">
        <f>SUM('založení cena'!F27:F31,'založení cena'!F35:F37,'založení cena'!F71,'založení cena'!F72,'založení cena'!F75,'založení cena'!F76,'založení cena'!F77,'založení cena'!F81,'založení cena'!F82,'založení cena'!F83)</f>
        <v>0</v>
      </c>
      <c r="E13" s="199"/>
      <c r="F13" s="199"/>
    </row>
    <row r="14" spans="1:6" s="9" customFormat="1" ht="19.5" customHeight="1">
      <c r="A14" s="14"/>
      <c r="B14" s="15"/>
      <c r="C14" s="12"/>
      <c r="D14" s="192"/>
      <c r="E14" s="192"/>
      <c r="F14" s="192"/>
    </row>
    <row r="15" spans="1:8" s="9" customFormat="1" ht="19.5" customHeight="1">
      <c r="A15" s="14" t="s">
        <v>126</v>
      </c>
      <c r="B15" s="15"/>
      <c r="C15" s="12"/>
      <c r="D15" s="191">
        <f>SUM('následná 3 roky'!E44:F44)</f>
        <v>0</v>
      </c>
      <c r="E15" s="192"/>
      <c r="F15" s="192"/>
      <c r="H15" s="177"/>
    </row>
    <row r="16" spans="1:6" s="9" customFormat="1" ht="19.5" customHeight="1">
      <c r="A16" s="14"/>
      <c r="B16" s="15"/>
      <c r="C16" s="12"/>
      <c r="E16" s="13"/>
      <c r="F16" s="13"/>
    </row>
    <row r="17" spans="1:6" s="9" customFormat="1" ht="19.5" customHeight="1">
      <c r="A17" s="14"/>
      <c r="B17" s="15"/>
      <c r="C17" s="12"/>
      <c r="E17" s="13"/>
      <c r="F17" s="13"/>
    </row>
    <row r="18" spans="1:6" s="9" customFormat="1" ht="19.5" customHeight="1">
      <c r="A18" s="14"/>
      <c r="B18" s="15"/>
      <c r="C18" s="12"/>
      <c r="E18" s="13"/>
      <c r="F18" s="13"/>
    </row>
    <row r="19" spans="1:6" s="19" customFormat="1" ht="12.75">
      <c r="A19" s="22"/>
      <c r="B19" s="25"/>
      <c r="C19" s="22"/>
      <c r="D19" s="26"/>
      <c r="E19" s="24"/>
      <c r="F19" s="24"/>
    </row>
    <row r="20" spans="1:8" s="49" customFormat="1" ht="16.5">
      <c r="A20" s="151"/>
      <c r="B20" s="152" t="s">
        <v>64</v>
      </c>
      <c r="C20" s="153"/>
      <c r="D20" s="154"/>
      <c r="E20" s="193">
        <f>SUM(D9:F15)</f>
        <v>0</v>
      </c>
      <c r="F20" s="194"/>
      <c r="H20" s="85"/>
    </row>
    <row r="21" spans="1:8" s="49" customFormat="1" ht="16.5">
      <c r="A21" s="155"/>
      <c r="B21" s="50" t="s">
        <v>101</v>
      </c>
      <c r="C21" s="51"/>
      <c r="D21" s="52"/>
      <c r="E21" s="195">
        <f>E20*0.2</f>
        <v>0</v>
      </c>
      <c r="F21" s="196"/>
      <c r="H21" s="85"/>
    </row>
    <row r="22" spans="1:8" s="49" customFormat="1" ht="16.5">
      <c r="A22" s="156"/>
      <c r="B22" s="157" t="s">
        <v>65</v>
      </c>
      <c r="C22" s="158"/>
      <c r="D22" s="159"/>
      <c r="E22" s="197">
        <f>SUM(E20:F21)</f>
        <v>0</v>
      </c>
      <c r="F22" s="198"/>
      <c r="H22" s="85"/>
    </row>
    <row r="23" spans="1:6" s="19" customFormat="1" ht="12.75">
      <c r="A23" s="30"/>
      <c r="C23" s="30"/>
      <c r="E23" s="31"/>
      <c r="F23" s="31"/>
    </row>
    <row r="24" spans="1:6" s="19" customFormat="1" ht="15.75">
      <c r="A24" s="30"/>
      <c r="B24" s="32"/>
      <c r="C24" s="30"/>
      <c r="E24" s="31"/>
      <c r="F24" s="31"/>
    </row>
    <row r="25" spans="1:6" s="19" customFormat="1" ht="12.75">
      <c r="A25" s="30"/>
      <c r="C25" s="30"/>
      <c r="E25" s="31"/>
      <c r="F25" s="31"/>
    </row>
    <row r="26" spans="1:6" s="19" customFormat="1" ht="12.75">
      <c r="A26" s="30"/>
      <c r="C26" s="30"/>
      <c r="E26" s="31"/>
      <c r="F26" s="31"/>
    </row>
    <row r="27" spans="1:6" s="19" customFormat="1" ht="12.75">
      <c r="A27" s="30"/>
      <c r="C27" s="30"/>
      <c r="E27" s="31"/>
      <c r="F27" s="31"/>
    </row>
    <row r="28" spans="1:6" s="19" customFormat="1" ht="12.75">
      <c r="A28" s="30"/>
      <c r="C28" s="30"/>
      <c r="E28" s="31"/>
      <c r="F28" s="31"/>
    </row>
    <row r="29" spans="1:6" s="19" customFormat="1" ht="12.75">
      <c r="A29" s="30"/>
      <c r="C29" s="30"/>
      <c r="E29" s="31"/>
      <c r="F29" s="31"/>
    </row>
    <row r="30" spans="1:6" s="19" customFormat="1" ht="12.75">
      <c r="A30" s="30"/>
      <c r="C30" s="30"/>
      <c r="E30" s="31"/>
      <c r="F30" s="31"/>
    </row>
    <row r="31" spans="1:6" s="19" customFormat="1" ht="12.75">
      <c r="A31" s="30"/>
      <c r="C31" s="30"/>
      <c r="E31" s="31"/>
      <c r="F31" s="31"/>
    </row>
    <row r="32" spans="1:6" s="19" customFormat="1" ht="12.75">
      <c r="A32" s="30"/>
      <c r="C32" s="30"/>
      <c r="E32" s="31"/>
      <c r="F32" s="31"/>
    </row>
    <row r="33" spans="1:6" s="19" customFormat="1" ht="12.75">
      <c r="A33" s="30"/>
      <c r="C33" s="30"/>
      <c r="E33" s="31"/>
      <c r="F33" s="31"/>
    </row>
  </sheetData>
  <sheetProtection/>
  <mergeCells count="10">
    <mergeCell ref="D15:F15"/>
    <mergeCell ref="E20:F20"/>
    <mergeCell ref="E21:F21"/>
    <mergeCell ref="E22:F22"/>
    <mergeCell ref="D9:F9"/>
    <mergeCell ref="D10:F10"/>
    <mergeCell ref="D11:F11"/>
    <mergeCell ref="D12:F12"/>
    <mergeCell ref="D13:F13"/>
    <mergeCell ref="D14:F14"/>
  </mergeCells>
  <printOptions/>
  <pageMargins left="0.9055118110236221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G33" sqref="G33"/>
    </sheetView>
  </sheetViews>
  <sheetFormatPr defaultColWidth="9.00390625" defaultRowHeight="12.75"/>
  <cols>
    <col min="1" max="1" width="4.25390625" style="3" customWidth="1"/>
    <col min="2" max="2" width="40.25390625" style="3" customWidth="1"/>
    <col min="3" max="3" width="6.125" style="3" customWidth="1"/>
    <col min="4" max="4" width="8.00390625" style="3" customWidth="1"/>
    <col min="5" max="6" width="10.00390625" style="3" bestFit="1" customWidth="1"/>
    <col min="7" max="7" width="10.00390625" style="3" customWidth="1"/>
    <col min="8" max="8" width="11.125" style="2" customWidth="1"/>
    <col min="9" max="9" width="9.125" style="3" customWidth="1"/>
    <col min="10" max="10" width="9.125" style="5" customWidth="1"/>
    <col min="11" max="16384" width="9.125" style="3" customWidth="1"/>
  </cols>
  <sheetData>
    <row r="1" spans="1:10" ht="16.5">
      <c r="A1" s="11" t="s">
        <v>110</v>
      </c>
      <c r="H1" s="3"/>
      <c r="J1" s="3"/>
    </row>
    <row r="2" spans="1:10" ht="16.5">
      <c r="A2" s="11" t="s">
        <v>107</v>
      </c>
      <c r="H2" s="3"/>
      <c r="J2" s="3"/>
    </row>
    <row r="3" spans="8:10" ht="16.5">
      <c r="H3" s="3"/>
      <c r="J3" s="3"/>
    </row>
    <row r="4" spans="1:10" ht="16.5">
      <c r="A4" s="3" t="s">
        <v>69</v>
      </c>
      <c r="C4" s="7"/>
      <c r="D4" s="7"/>
      <c r="E4" s="7"/>
      <c r="H4" s="3"/>
      <c r="J4" s="3"/>
    </row>
    <row r="5" spans="3:10" ht="8.25" customHeight="1">
      <c r="C5" s="7"/>
      <c r="D5" s="7"/>
      <c r="E5" s="7"/>
      <c r="H5" s="3"/>
      <c r="J5" s="3"/>
    </row>
    <row r="6" spans="1:10" ht="16.5">
      <c r="A6" s="55" t="s">
        <v>11</v>
      </c>
      <c r="B6" s="56"/>
      <c r="C6" s="57"/>
      <c r="D6" s="57"/>
      <c r="E6" s="58" t="s">
        <v>107</v>
      </c>
      <c r="G6" s="53"/>
      <c r="H6" s="3"/>
      <c r="J6" s="3"/>
    </row>
    <row r="7" spans="1:10" ht="16.5">
      <c r="A7" s="60" t="s">
        <v>27</v>
      </c>
      <c r="B7" s="61"/>
      <c r="C7" s="57"/>
      <c r="D7" s="57"/>
      <c r="E7" s="57"/>
      <c r="G7" s="53"/>
      <c r="H7" s="3"/>
      <c r="J7" s="3"/>
    </row>
    <row r="8" spans="1:7" s="4" customFormat="1" ht="16.5">
      <c r="A8" s="62" t="s">
        <v>1</v>
      </c>
      <c r="B8" s="63" t="s">
        <v>23</v>
      </c>
      <c r="C8" s="64" t="s">
        <v>0</v>
      </c>
      <c r="D8" s="64"/>
      <c r="E8" s="64">
        <v>14</v>
      </c>
      <c r="G8" s="53"/>
    </row>
    <row r="9" spans="1:7" s="4" customFormat="1" ht="16.5">
      <c r="A9" s="62" t="s">
        <v>10</v>
      </c>
      <c r="B9" s="63" t="s">
        <v>21</v>
      </c>
      <c r="C9" s="64" t="s">
        <v>0</v>
      </c>
      <c r="D9" s="64"/>
      <c r="E9" s="64">
        <v>14</v>
      </c>
      <c r="G9" s="54"/>
    </row>
    <row r="10" spans="1:7" s="4" customFormat="1" ht="16.5">
      <c r="A10" s="62" t="s">
        <v>10</v>
      </c>
      <c r="B10" s="63" t="s">
        <v>26</v>
      </c>
      <c r="C10" s="64" t="s">
        <v>0</v>
      </c>
      <c r="D10" s="64"/>
      <c r="E10" s="64">
        <v>30</v>
      </c>
      <c r="G10" s="53"/>
    </row>
    <row r="11" spans="1:7" s="4" customFormat="1" ht="16.5">
      <c r="A11" s="62" t="s">
        <v>1</v>
      </c>
      <c r="B11" s="63" t="s">
        <v>25</v>
      </c>
      <c r="C11" s="64" t="s">
        <v>0</v>
      </c>
      <c r="D11" s="64"/>
      <c r="E11" s="64">
        <v>10</v>
      </c>
      <c r="G11" s="53"/>
    </row>
    <row r="12" spans="1:7" s="4" customFormat="1" ht="16.5">
      <c r="A12" s="62" t="s">
        <v>10</v>
      </c>
      <c r="B12" s="63" t="s">
        <v>36</v>
      </c>
      <c r="C12" s="64" t="s">
        <v>0</v>
      </c>
      <c r="D12" s="64"/>
      <c r="E12" s="64">
        <v>7</v>
      </c>
      <c r="G12" s="53"/>
    </row>
    <row r="13" spans="1:7" s="4" customFormat="1" ht="16.5">
      <c r="A13" s="62" t="s">
        <v>1</v>
      </c>
      <c r="B13" s="63" t="s">
        <v>24</v>
      </c>
      <c r="C13" s="64" t="s">
        <v>0</v>
      </c>
      <c r="D13" s="64"/>
      <c r="E13" s="64">
        <v>9</v>
      </c>
      <c r="G13" s="53"/>
    </row>
    <row r="14" spans="1:7" s="4" customFormat="1" ht="16.5">
      <c r="A14" s="62" t="s">
        <v>10</v>
      </c>
      <c r="B14" s="63" t="s">
        <v>28</v>
      </c>
      <c r="C14" s="64" t="s">
        <v>0</v>
      </c>
      <c r="D14" s="64"/>
      <c r="E14" s="64">
        <v>11</v>
      </c>
      <c r="G14" s="53"/>
    </row>
    <row r="15" spans="1:7" s="4" customFormat="1" ht="16.5">
      <c r="A15" s="62" t="s">
        <v>1</v>
      </c>
      <c r="B15" s="63" t="s">
        <v>29</v>
      </c>
      <c r="C15" s="64" t="s">
        <v>0</v>
      </c>
      <c r="D15" s="64"/>
      <c r="E15" s="64">
        <v>12</v>
      </c>
      <c r="G15" s="53"/>
    </row>
    <row r="16" spans="1:10" ht="16.5">
      <c r="A16" s="61"/>
      <c r="B16" s="55" t="s">
        <v>30</v>
      </c>
      <c r="C16" s="58" t="s">
        <v>0</v>
      </c>
      <c r="D16" s="58"/>
      <c r="E16" s="59">
        <f>SUM(E8:E15)</f>
        <v>107</v>
      </c>
      <c r="G16" s="53"/>
      <c r="H16" s="3"/>
      <c r="J16" s="3"/>
    </row>
    <row r="17" spans="1:10" ht="9.75" customHeight="1">
      <c r="A17" s="61"/>
      <c r="B17" s="61"/>
      <c r="C17" s="57"/>
      <c r="D17" s="57"/>
      <c r="E17" s="64"/>
      <c r="G17" s="53"/>
      <c r="H17" s="3"/>
      <c r="J17" s="3"/>
    </row>
    <row r="18" spans="1:10" ht="16.5">
      <c r="A18" s="55" t="s">
        <v>9</v>
      </c>
      <c r="B18" s="56"/>
      <c r="C18" s="57"/>
      <c r="D18" s="57"/>
      <c r="E18" s="64"/>
      <c r="G18" s="54"/>
      <c r="H18" s="3"/>
      <c r="J18" s="3"/>
    </row>
    <row r="19" spans="1:10" ht="16.5">
      <c r="A19" s="60" t="s">
        <v>27</v>
      </c>
      <c r="B19" s="55"/>
      <c r="C19" s="57"/>
      <c r="D19" s="57"/>
      <c r="E19" s="64"/>
      <c r="G19" s="54"/>
      <c r="H19" s="3"/>
      <c r="J19" s="3"/>
    </row>
    <row r="20" spans="1:10" ht="16.5">
      <c r="A20" s="64" t="s">
        <v>10</v>
      </c>
      <c r="B20" s="63" t="s">
        <v>20</v>
      </c>
      <c r="C20" s="64" t="s">
        <v>0</v>
      </c>
      <c r="D20" s="64"/>
      <c r="E20" s="64">
        <v>11</v>
      </c>
      <c r="G20" s="53"/>
      <c r="H20" s="3"/>
      <c r="J20" s="3"/>
    </row>
    <row r="21" spans="1:10" ht="16.5">
      <c r="A21" s="61"/>
      <c r="B21" s="55" t="s">
        <v>30</v>
      </c>
      <c r="C21" s="58" t="s">
        <v>0</v>
      </c>
      <c r="D21" s="58"/>
      <c r="E21" s="59">
        <f>SUM(E20)</f>
        <v>11</v>
      </c>
      <c r="G21" s="53"/>
      <c r="H21" s="3"/>
      <c r="J21" s="3"/>
    </row>
    <row r="22" spans="1:10" ht="9" customHeight="1">
      <c r="A22" s="61"/>
      <c r="B22" s="55"/>
      <c r="C22" s="58"/>
      <c r="D22" s="58"/>
      <c r="E22" s="64"/>
      <c r="G22" s="53"/>
      <c r="H22" s="3"/>
      <c r="J22" s="3"/>
    </row>
    <row r="23" spans="1:10" ht="27">
      <c r="A23" s="55" t="s">
        <v>18</v>
      </c>
      <c r="B23" s="56"/>
      <c r="C23" s="58"/>
      <c r="D23" s="79" t="s">
        <v>112</v>
      </c>
      <c r="E23" s="64"/>
      <c r="G23" s="53"/>
      <c r="H23" s="3"/>
      <c r="J23" s="3"/>
    </row>
    <row r="24" spans="1:10" ht="16.5">
      <c r="A24" s="64" t="s">
        <v>31</v>
      </c>
      <c r="B24" s="63" t="s">
        <v>22</v>
      </c>
      <c r="C24" s="64" t="s">
        <v>0</v>
      </c>
      <c r="D24" s="82">
        <v>10</v>
      </c>
      <c r="E24" s="64">
        <v>17</v>
      </c>
      <c r="G24" s="54"/>
      <c r="H24" s="3"/>
      <c r="J24" s="3"/>
    </row>
    <row r="25" spans="1:10" ht="16.5">
      <c r="A25" s="64" t="s">
        <v>31</v>
      </c>
      <c r="B25" s="66" t="s">
        <v>3</v>
      </c>
      <c r="C25" s="64" t="s">
        <v>0</v>
      </c>
      <c r="D25" s="82">
        <v>10</v>
      </c>
      <c r="E25" s="64">
        <v>17</v>
      </c>
      <c r="G25" s="54"/>
      <c r="H25" s="3"/>
      <c r="J25" s="3"/>
    </row>
    <row r="26" spans="1:10" ht="16.5">
      <c r="A26" s="64" t="s">
        <v>31</v>
      </c>
      <c r="B26" s="66" t="s">
        <v>4</v>
      </c>
      <c r="C26" s="64" t="s">
        <v>0</v>
      </c>
      <c r="D26" s="82">
        <v>25</v>
      </c>
      <c r="E26" s="64">
        <v>44</v>
      </c>
      <c r="G26" s="53"/>
      <c r="H26" s="3"/>
      <c r="J26" s="3"/>
    </row>
    <row r="27" spans="1:10" ht="16.5">
      <c r="A27" s="64" t="s">
        <v>31</v>
      </c>
      <c r="B27" s="66" t="s">
        <v>32</v>
      </c>
      <c r="C27" s="64" t="s">
        <v>0</v>
      </c>
      <c r="D27" s="82">
        <v>30</v>
      </c>
      <c r="E27" s="64">
        <v>52</v>
      </c>
      <c r="G27" s="5"/>
      <c r="H27" s="3"/>
      <c r="J27" s="3"/>
    </row>
    <row r="28" spans="1:10" ht="16.5">
      <c r="A28" s="64" t="s">
        <v>31</v>
      </c>
      <c r="B28" s="66" t="s">
        <v>8</v>
      </c>
      <c r="C28" s="64" t="s">
        <v>0</v>
      </c>
      <c r="D28" s="82">
        <v>25</v>
      </c>
      <c r="E28" s="64">
        <v>44</v>
      </c>
      <c r="G28" s="5"/>
      <c r="H28" s="3"/>
      <c r="J28" s="3"/>
    </row>
    <row r="29" spans="1:10" ht="16.5">
      <c r="A29" s="63"/>
      <c r="B29" s="67" t="s">
        <v>19</v>
      </c>
      <c r="C29" s="59" t="s">
        <v>0</v>
      </c>
      <c r="D29" s="80"/>
      <c r="E29" s="59">
        <f>SUM(E24:E28)</f>
        <v>174</v>
      </c>
      <c r="G29" s="5"/>
      <c r="H29" s="3"/>
      <c r="J29" s="3"/>
    </row>
    <row r="30" spans="1:10" ht="9" customHeight="1">
      <c r="A30" s="63"/>
      <c r="B30" s="68"/>
      <c r="C30" s="64"/>
      <c r="D30" s="81"/>
      <c r="E30" s="64"/>
      <c r="G30" s="5"/>
      <c r="H30" s="3"/>
      <c r="J30" s="3"/>
    </row>
    <row r="31" spans="1:10" ht="16.5">
      <c r="A31" s="68" t="s">
        <v>13</v>
      </c>
      <c r="B31" s="69"/>
      <c r="C31" s="64"/>
      <c r="D31" s="81"/>
      <c r="E31" s="64"/>
      <c r="G31" s="5"/>
      <c r="H31" s="3"/>
      <c r="J31" s="3"/>
    </row>
    <row r="32" spans="1:7" s="4" customFormat="1" ht="16.5">
      <c r="A32" s="161" t="s">
        <v>31</v>
      </c>
      <c r="B32" s="162" t="s">
        <v>2</v>
      </c>
      <c r="C32" s="161" t="s">
        <v>0</v>
      </c>
      <c r="D32" s="163">
        <v>15</v>
      </c>
      <c r="E32" s="161">
        <v>83</v>
      </c>
      <c r="G32" s="6"/>
    </row>
    <row r="33" spans="1:10" ht="16.5">
      <c r="A33" s="161" t="s">
        <v>31</v>
      </c>
      <c r="B33" s="162" t="s">
        <v>5</v>
      </c>
      <c r="C33" s="161" t="s">
        <v>0</v>
      </c>
      <c r="D33" s="164">
        <v>20</v>
      </c>
      <c r="E33" s="161">
        <v>110</v>
      </c>
      <c r="G33" s="5"/>
      <c r="H33" s="3"/>
      <c r="J33" s="3"/>
    </row>
    <row r="34" spans="1:10" ht="16.5">
      <c r="A34" s="161" t="s">
        <v>31</v>
      </c>
      <c r="B34" s="162" t="s">
        <v>6</v>
      </c>
      <c r="C34" s="161" t="s">
        <v>0</v>
      </c>
      <c r="D34" s="164">
        <v>20</v>
      </c>
      <c r="E34" s="161">
        <v>110</v>
      </c>
      <c r="G34" s="5"/>
      <c r="H34" s="3"/>
      <c r="J34" s="3"/>
    </row>
    <row r="35" spans="1:10" ht="13.5" customHeight="1">
      <c r="A35" s="161" t="s">
        <v>31</v>
      </c>
      <c r="B35" s="162" t="s">
        <v>7</v>
      </c>
      <c r="C35" s="161" t="s">
        <v>0</v>
      </c>
      <c r="D35" s="164">
        <v>10</v>
      </c>
      <c r="E35" s="161">
        <v>55</v>
      </c>
      <c r="G35" s="5"/>
      <c r="H35" s="3"/>
      <c r="J35" s="3"/>
    </row>
    <row r="36" spans="1:10" ht="16.5">
      <c r="A36" s="161" t="s">
        <v>31</v>
      </c>
      <c r="B36" s="165" t="s">
        <v>33</v>
      </c>
      <c r="C36" s="161" t="s">
        <v>0</v>
      </c>
      <c r="D36" s="164">
        <v>10</v>
      </c>
      <c r="E36" s="161">
        <v>55</v>
      </c>
      <c r="G36" s="5"/>
      <c r="H36" s="3"/>
      <c r="J36" s="3"/>
    </row>
    <row r="37" spans="1:7" s="4" customFormat="1" ht="16.5">
      <c r="A37" s="161" t="s">
        <v>31</v>
      </c>
      <c r="B37" s="165" t="s">
        <v>106</v>
      </c>
      <c r="C37" s="161" t="s">
        <v>0</v>
      </c>
      <c r="D37" s="163">
        <v>25</v>
      </c>
      <c r="E37" s="161">
        <v>138</v>
      </c>
      <c r="G37" s="6"/>
    </row>
    <row r="38" spans="1:7" s="4" customFormat="1" ht="16.5">
      <c r="A38" s="166"/>
      <c r="B38" s="167" t="s">
        <v>16</v>
      </c>
      <c r="C38" s="168" t="s">
        <v>0</v>
      </c>
      <c r="D38" s="168"/>
      <c r="E38" s="169">
        <f>SUM(E32:E37)</f>
        <v>551</v>
      </c>
      <c r="G38" s="6"/>
    </row>
    <row r="39" spans="1:7" s="4" customFormat="1" ht="16.5">
      <c r="A39" s="3"/>
      <c r="B39" s="3"/>
      <c r="C39" s="3"/>
      <c r="D39" s="3"/>
      <c r="E39" s="3"/>
      <c r="G39" s="6"/>
    </row>
    <row r="40" spans="1:10" s="4" customFormat="1" ht="16.5">
      <c r="A40" s="3"/>
      <c r="B40" s="3"/>
      <c r="C40" s="3"/>
      <c r="D40" s="3"/>
      <c r="E40" s="3"/>
      <c r="F40" s="3"/>
      <c r="G40" s="3"/>
      <c r="H40" s="2"/>
      <c r="J40" s="6"/>
    </row>
  </sheetData>
  <sheetProtection/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4">
      <selection activeCell="A6" sqref="A6:E38"/>
    </sheetView>
  </sheetViews>
  <sheetFormatPr defaultColWidth="9.00390625" defaultRowHeight="12.75"/>
  <cols>
    <col min="1" max="1" width="4.25390625" style="3" customWidth="1"/>
    <col min="2" max="2" width="40.25390625" style="3" customWidth="1"/>
    <col min="3" max="3" width="6.125" style="3" customWidth="1"/>
    <col min="4" max="4" width="8.00390625" style="3" customWidth="1"/>
    <col min="5" max="6" width="10.00390625" style="3" bestFit="1" customWidth="1"/>
    <col min="7" max="7" width="10.00390625" style="3" customWidth="1"/>
    <col min="8" max="8" width="11.125" style="2" customWidth="1"/>
    <col min="9" max="9" width="9.125" style="3" customWidth="1"/>
    <col min="10" max="10" width="9.125" style="5" customWidth="1"/>
    <col min="11" max="16384" width="9.125" style="3" customWidth="1"/>
  </cols>
  <sheetData>
    <row r="1" spans="1:10" ht="16.5">
      <c r="A1" s="11" t="s">
        <v>110</v>
      </c>
      <c r="H1" s="3"/>
      <c r="J1" s="3"/>
    </row>
    <row r="2" spans="1:10" ht="16.5">
      <c r="A2" s="11" t="s">
        <v>108</v>
      </c>
      <c r="H2" s="3"/>
      <c r="J2" s="3"/>
    </row>
    <row r="3" spans="8:10" ht="16.5">
      <c r="H3" s="3"/>
      <c r="J3" s="3"/>
    </row>
    <row r="4" spans="1:10" ht="16.5">
      <c r="A4" s="3" t="s">
        <v>69</v>
      </c>
      <c r="C4" s="7"/>
      <c r="D4" s="7"/>
      <c r="E4" s="7"/>
      <c r="H4" s="3"/>
      <c r="J4" s="3"/>
    </row>
    <row r="5" spans="3:10" ht="8.25" customHeight="1">
      <c r="C5" s="7"/>
      <c r="D5" s="7"/>
      <c r="E5" s="7"/>
      <c r="H5" s="3"/>
      <c r="J5" s="3"/>
    </row>
    <row r="6" spans="1:10" ht="16.5">
      <c r="A6" s="55" t="s">
        <v>11</v>
      </c>
      <c r="B6" s="56"/>
      <c r="C6" s="57"/>
      <c r="D6" s="57"/>
      <c r="E6" s="58" t="s">
        <v>108</v>
      </c>
      <c r="G6" s="53"/>
      <c r="H6" s="3"/>
      <c r="J6" s="3"/>
    </row>
    <row r="7" spans="1:10" ht="16.5">
      <c r="A7" s="60" t="s">
        <v>27</v>
      </c>
      <c r="B7" s="61"/>
      <c r="C7" s="57"/>
      <c r="D7" s="57"/>
      <c r="E7" s="57"/>
      <c r="G7" s="53"/>
      <c r="H7" s="3"/>
      <c r="J7" s="3"/>
    </row>
    <row r="8" spans="1:7" s="4" customFormat="1" ht="16.5">
      <c r="A8" s="62" t="s">
        <v>1</v>
      </c>
      <c r="B8" s="63" t="s">
        <v>23</v>
      </c>
      <c r="C8" s="64" t="s">
        <v>0</v>
      </c>
      <c r="D8" s="64"/>
      <c r="E8" s="64">
        <v>15</v>
      </c>
      <c r="G8" s="53"/>
    </row>
    <row r="9" spans="1:7" s="4" customFormat="1" ht="16.5">
      <c r="A9" s="62" t="s">
        <v>10</v>
      </c>
      <c r="B9" s="63" t="s">
        <v>21</v>
      </c>
      <c r="C9" s="64" t="s">
        <v>0</v>
      </c>
      <c r="D9" s="64"/>
      <c r="E9" s="64">
        <v>9</v>
      </c>
      <c r="G9" s="54"/>
    </row>
    <row r="10" spans="1:7" s="4" customFormat="1" ht="16.5">
      <c r="A10" s="62" t="s">
        <v>10</v>
      </c>
      <c r="B10" s="63" t="s">
        <v>26</v>
      </c>
      <c r="C10" s="64" t="s">
        <v>0</v>
      </c>
      <c r="D10" s="64"/>
      <c r="E10" s="64">
        <v>16</v>
      </c>
      <c r="G10" s="53"/>
    </row>
    <row r="11" spans="1:7" s="4" customFormat="1" ht="16.5">
      <c r="A11" s="62" t="s">
        <v>10</v>
      </c>
      <c r="B11" s="63" t="s">
        <v>36</v>
      </c>
      <c r="C11" s="64" t="s">
        <v>0</v>
      </c>
      <c r="D11" s="64"/>
      <c r="E11" s="64">
        <v>3</v>
      </c>
      <c r="G11" s="53"/>
    </row>
    <row r="12" spans="1:7" s="4" customFormat="1" ht="16.5">
      <c r="A12" s="62" t="s">
        <v>1</v>
      </c>
      <c r="B12" s="63" t="s">
        <v>24</v>
      </c>
      <c r="C12" s="64" t="s">
        <v>0</v>
      </c>
      <c r="D12" s="64"/>
      <c r="E12" s="64">
        <v>5</v>
      </c>
      <c r="G12" s="53"/>
    </row>
    <row r="13" spans="1:7" s="4" customFormat="1" ht="16.5">
      <c r="A13" s="62" t="s">
        <v>10</v>
      </c>
      <c r="B13" s="63" t="s">
        <v>37</v>
      </c>
      <c r="C13" s="64" t="s">
        <v>0</v>
      </c>
      <c r="D13" s="64"/>
      <c r="E13" s="64">
        <v>6</v>
      </c>
      <c r="G13" s="53"/>
    </row>
    <row r="14" spans="1:7" s="4" customFormat="1" ht="16.5">
      <c r="A14" s="62" t="s">
        <v>10</v>
      </c>
      <c r="B14" s="63" t="s">
        <v>28</v>
      </c>
      <c r="C14" s="64" t="s">
        <v>0</v>
      </c>
      <c r="D14" s="64"/>
      <c r="E14" s="64">
        <v>14</v>
      </c>
      <c r="G14" s="53"/>
    </row>
    <row r="15" spans="1:7" s="4" customFormat="1" ht="16.5">
      <c r="A15" s="62" t="s">
        <v>1</v>
      </c>
      <c r="B15" s="63" t="s">
        <v>29</v>
      </c>
      <c r="C15" s="64" t="s">
        <v>0</v>
      </c>
      <c r="D15" s="64"/>
      <c r="E15" s="64">
        <v>3</v>
      </c>
      <c r="G15" s="53"/>
    </row>
    <row r="16" spans="1:10" ht="16.5">
      <c r="A16" s="61"/>
      <c r="B16" s="55" t="s">
        <v>30</v>
      </c>
      <c r="C16" s="58" t="s">
        <v>0</v>
      </c>
      <c r="D16" s="58"/>
      <c r="E16" s="59">
        <f>SUM(E8:E15)</f>
        <v>71</v>
      </c>
      <c r="G16" s="53"/>
      <c r="H16" s="3"/>
      <c r="J16" s="3"/>
    </row>
    <row r="17" spans="1:10" ht="9.75" customHeight="1">
      <c r="A17" s="61"/>
      <c r="B17" s="61"/>
      <c r="C17" s="57"/>
      <c r="D17" s="57"/>
      <c r="E17" s="64"/>
      <c r="G17" s="53"/>
      <c r="H17" s="3"/>
      <c r="J17" s="3"/>
    </row>
    <row r="18" spans="1:10" ht="16.5">
      <c r="A18" s="55" t="s">
        <v>9</v>
      </c>
      <c r="B18" s="56"/>
      <c r="C18" s="57"/>
      <c r="D18" s="57"/>
      <c r="E18" s="64"/>
      <c r="G18" s="54"/>
      <c r="H18" s="3"/>
      <c r="J18" s="3"/>
    </row>
    <row r="19" spans="1:10" ht="16.5">
      <c r="A19" s="60" t="s">
        <v>27</v>
      </c>
      <c r="B19" s="55"/>
      <c r="C19" s="57"/>
      <c r="D19" s="57"/>
      <c r="E19" s="64"/>
      <c r="G19" s="54"/>
      <c r="H19" s="3"/>
      <c r="J19" s="3"/>
    </row>
    <row r="20" spans="1:10" ht="16.5">
      <c r="A20" s="64" t="s">
        <v>10</v>
      </c>
      <c r="B20" s="63" t="s">
        <v>20</v>
      </c>
      <c r="C20" s="64" t="s">
        <v>0</v>
      </c>
      <c r="D20" s="64"/>
      <c r="E20" s="64">
        <v>19</v>
      </c>
      <c r="G20" s="53"/>
      <c r="H20" s="3"/>
      <c r="J20" s="3"/>
    </row>
    <row r="21" spans="1:10" ht="16.5">
      <c r="A21" s="61"/>
      <c r="B21" s="55" t="s">
        <v>30</v>
      </c>
      <c r="C21" s="58" t="s">
        <v>0</v>
      </c>
      <c r="D21" s="58"/>
      <c r="E21" s="59">
        <f>SUM(E20)</f>
        <v>19</v>
      </c>
      <c r="G21" s="53"/>
      <c r="H21" s="3"/>
      <c r="J21" s="3"/>
    </row>
    <row r="22" spans="1:10" ht="9" customHeight="1">
      <c r="A22" s="61"/>
      <c r="B22" s="55"/>
      <c r="C22" s="58"/>
      <c r="D22" s="58"/>
      <c r="E22" s="64"/>
      <c r="G22" s="53"/>
      <c r="H22" s="3"/>
      <c r="J22" s="3"/>
    </row>
    <row r="23" spans="1:10" ht="27">
      <c r="A23" s="55" t="s">
        <v>18</v>
      </c>
      <c r="B23" s="56"/>
      <c r="C23" s="58"/>
      <c r="D23" s="79" t="s">
        <v>112</v>
      </c>
      <c r="E23" s="64"/>
      <c r="G23" s="53"/>
      <c r="H23" s="3"/>
      <c r="J23" s="3"/>
    </row>
    <row r="24" spans="1:10" ht="16.5">
      <c r="A24" s="64" t="s">
        <v>31</v>
      </c>
      <c r="B24" s="63" t="s">
        <v>22</v>
      </c>
      <c r="C24" s="64" t="s">
        <v>0</v>
      </c>
      <c r="D24" s="82">
        <v>10</v>
      </c>
      <c r="E24" s="64">
        <v>13</v>
      </c>
      <c r="G24" s="54"/>
      <c r="H24" s="3"/>
      <c r="J24" s="3"/>
    </row>
    <row r="25" spans="1:10" ht="16.5">
      <c r="A25" s="64" t="s">
        <v>31</v>
      </c>
      <c r="B25" s="66" t="s">
        <v>3</v>
      </c>
      <c r="C25" s="64" t="s">
        <v>0</v>
      </c>
      <c r="D25" s="82">
        <v>10</v>
      </c>
      <c r="E25" s="64">
        <v>13</v>
      </c>
      <c r="G25" s="54"/>
      <c r="H25" s="3"/>
      <c r="J25" s="3"/>
    </row>
    <row r="26" spans="1:10" ht="16.5">
      <c r="A26" s="64" t="s">
        <v>31</v>
      </c>
      <c r="B26" s="66" t="s">
        <v>4</v>
      </c>
      <c r="C26" s="64" t="s">
        <v>0</v>
      </c>
      <c r="D26" s="82">
        <v>25</v>
      </c>
      <c r="E26" s="64">
        <v>32</v>
      </c>
      <c r="G26" s="53"/>
      <c r="H26" s="3"/>
      <c r="J26" s="3"/>
    </row>
    <row r="27" spans="1:10" ht="16.5">
      <c r="A27" s="64" t="s">
        <v>31</v>
      </c>
      <c r="B27" s="66" t="s">
        <v>32</v>
      </c>
      <c r="C27" s="64" t="s">
        <v>0</v>
      </c>
      <c r="D27" s="82">
        <v>30</v>
      </c>
      <c r="E27" s="64">
        <v>38</v>
      </c>
      <c r="G27" s="5"/>
      <c r="H27" s="3"/>
      <c r="J27" s="3"/>
    </row>
    <row r="28" spans="1:10" ht="16.5">
      <c r="A28" s="64" t="s">
        <v>31</v>
      </c>
      <c r="B28" s="66" t="s">
        <v>8</v>
      </c>
      <c r="C28" s="64" t="s">
        <v>0</v>
      </c>
      <c r="D28" s="82">
        <v>25</v>
      </c>
      <c r="E28" s="64">
        <v>32</v>
      </c>
      <c r="G28" s="5"/>
      <c r="H28" s="3"/>
      <c r="J28" s="3"/>
    </row>
    <row r="29" spans="1:10" ht="16.5">
      <c r="A29" s="63"/>
      <c r="B29" s="67" t="s">
        <v>19</v>
      </c>
      <c r="C29" s="59" t="s">
        <v>0</v>
      </c>
      <c r="D29" s="80"/>
      <c r="E29" s="59">
        <f>SUM(E24:E28)</f>
        <v>128</v>
      </c>
      <c r="G29" s="5"/>
      <c r="H29" s="3"/>
      <c r="J29" s="3"/>
    </row>
    <row r="30" spans="1:10" ht="9" customHeight="1">
      <c r="A30" s="63"/>
      <c r="B30" s="68"/>
      <c r="C30" s="64"/>
      <c r="D30" s="81"/>
      <c r="E30" s="64"/>
      <c r="G30" s="5"/>
      <c r="H30" s="3"/>
      <c r="J30" s="3"/>
    </row>
    <row r="31" spans="1:10" ht="16.5">
      <c r="A31" s="68" t="s">
        <v>13</v>
      </c>
      <c r="B31" s="69"/>
      <c r="C31" s="64"/>
      <c r="D31" s="81"/>
      <c r="E31" s="64"/>
      <c r="G31" s="5"/>
      <c r="H31" s="3"/>
      <c r="J31" s="3"/>
    </row>
    <row r="32" spans="1:7" s="4" customFormat="1" ht="16.5">
      <c r="A32" s="64" t="s">
        <v>31</v>
      </c>
      <c r="B32" s="66" t="s">
        <v>2</v>
      </c>
      <c r="C32" s="64" t="s">
        <v>0</v>
      </c>
      <c r="D32" s="83">
        <v>15</v>
      </c>
      <c r="E32" s="64">
        <v>77</v>
      </c>
      <c r="G32" s="6"/>
    </row>
    <row r="33" spans="1:10" ht="16.5">
      <c r="A33" s="64" t="s">
        <v>31</v>
      </c>
      <c r="B33" s="66" t="s">
        <v>5</v>
      </c>
      <c r="C33" s="64" t="s">
        <v>0</v>
      </c>
      <c r="D33" s="82">
        <v>20</v>
      </c>
      <c r="E33" s="64">
        <v>102</v>
      </c>
      <c r="G33" s="5"/>
      <c r="H33" s="3"/>
      <c r="J33" s="3"/>
    </row>
    <row r="34" spans="1:10" ht="16.5">
      <c r="A34" s="64" t="s">
        <v>31</v>
      </c>
      <c r="B34" s="66" t="s">
        <v>6</v>
      </c>
      <c r="C34" s="64" t="s">
        <v>0</v>
      </c>
      <c r="D34" s="82">
        <v>20</v>
      </c>
      <c r="E34" s="64">
        <v>102</v>
      </c>
      <c r="G34" s="5"/>
      <c r="H34" s="3"/>
      <c r="J34" s="3"/>
    </row>
    <row r="35" spans="1:10" ht="13.5" customHeight="1">
      <c r="A35" s="64" t="s">
        <v>31</v>
      </c>
      <c r="B35" s="66" t="s">
        <v>7</v>
      </c>
      <c r="C35" s="64" t="s">
        <v>0</v>
      </c>
      <c r="D35" s="82">
        <v>10</v>
      </c>
      <c r="E35" s="64">
        <v>51</v>
      </c>
      <c r="G35" s="5"/>
      <c r="H35" s="3"/>
      <c r="J35" s="3"/>
    </row>
    <row r="36" spans="1:10" ht="16.5">
      <c r="A36" s="64" t="s">
        <v>31</v>
      </c>
      <c r="B36" s="63" t="s">
        <v>33</v>
      </c>
      <c r="C36" s="64" t="s">
        <v>0</v>
      </c>
      <c r="D36" s="82">
        <v>10</v>
      </c>
      <c r="E36" s="64">
        <v>51</v>
      </c>
      <c r="G36" s="5"/>
      <c r="H36" s="3"/>
      <c r="J36" s="3"/>
    </row>
    <row r="37" spans="1:7" s="4" customFormat="1" ht="16.5">
      <c r="A37" s="64" t="s">
        <v>31</v>
      </c>
      <c r="B37" s="63" t="s">
        <v>106</v>
      </c>
      <c r="C37" s="64" t="s">
        <v>0</v>
      </c>
      <c r="D37" s="83">
        <v>25</v>
      </c>
      <c r="E37" s="64">
        <v>129</v>
      </c>
      <c r="G37" s="6"/>
    </row>
    <row r="38" spans="1:10" ht="16.5">
      <c r="A38" s="64"/>
      <c r="B38" s="68" t="s">
        <v>16</v>
      </c>
      <c r="C38" s="59" t="s">
        <v>0</v>
      </c>
      <c r="D38" s="170"/>
      <c r="E38" s="59">
        <f>SUM(E32:E37)</f>
        <v>512</v>
      </c>
      <c r="G38" s="5"/>
      <c r="H38" s="3"/>
      <c r="J38" s="3"/>
    </row>
    <row r="39" spans="1:7" s="4" customFormat="1" ht="16.5">
      <c r="A39" s="3"/>
      <c r="B39" s="3"/>
      <c r="C39" s="3"/>
      <c r="D39" s="3"/>
      <c r="E39" s="3"/>
      <c r="G39" s="6"/>
    </row>
    <row r="40" spans="1:10" s="4" customFormat="1" ht="16.5">
      <c r="A40" s="3"/>
      <c r="B40" s="3"/>
      <c r="C40" s="3"/>
      <c r="D40" s="3"/>
      <c r="E40" s="3"/>
      <c r="F40" s="3"/>
      <c r="G40" s="3"/>
      <c r="H40" s="2"/>
      <c r="J40" s="6"/>
    </row>
  </sheetData>
  <sheetProtection/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4">
      <selection activeCell="A6" sqref="A6:E37"/>
    </sheetView>
  </sheetViews>
  <sheetFormatPr defaultColWidth="9.00390625" defaultRowHeight="12.75"/>
  <cols>
    <col min="1" max="1" width="4.25390625" style="3" customWidth="1"/>
    <col min="2" max="2" width="40.25390625" style="3" customWidth="1"/>
    <col min="3" max="3" width="6.125" style="3" customWidth="1"/>
    <col min="4" max="4" width="8.00390625" style="3" customWidth="1"/>
    <col min="5" max="6" width="10.00390625" style="3" bestFit="1" customWidth="1"/>
    <col min="7" max="7" width="10.00390625" style="3" customWidth="1"/>
    <col min="8" max="8" width="11.125" style="2" customWidth="1"/>
    <col min="9" max="9" width="9.125" style="3" customWidth="1"/>
    <col min="10" max="10" width="9.125" style="5" customWidth="1"/>
    <col min="11" max="16384" width="9.125" style="3" customWidth="1"/>
  </cols>
  <sheetData>
    <row r="1" spans="1:10" ht="16.5">
      <c r="A1" s="11" t="s">
        <v>110</v>
      </c>
      <c r="H1" s="3"/>
      <c r="J1" s="3"/>
    </row>
    <row r="2" spans="1:10" ht="16.5">
      <c r="A2" s="11" t="s">
        <v>109</v>
      </c>
      <c r="H2" s="3"/>
      <c r="J2" s="3"/>
    </row>
    <row r="3" spans="8:10" ht="16.5">
      <c r="H3" s="3"/>
      <c r="J3" s="3"/>
    </row>
    <row r="4" spans="1:10" ht="16.5">
      <c r="A4" s="3" t="s">
        <v>69</v>
      </c>
      <c r="C4" s="7"/>
      <c r="D4" s="7"/>
      <c r="E4" s="7"/>
      <c r="H4" s="3"/>
      <c r="J4" s="3"/>
    </row>
    <row r="5" spans="3:10" ht="8.25" customHeight="1">
      <c r="C5" s="7"/>
      <c r="D5" s="7"/>
      <c r="E5" s="7"/>
      <c r="H5" s="3"/>
      <c r="J5" s="3"/>
    </row>
    <row r="6" spans="1:10" ht="16.5">
      <c r="A6" s="55" t="s">
        <v>11</v>
      </c>
      <c r="B6" s="56"/>
      <c r="C6" s="57"/>
      <c r="D6" s="57"/>
      <c r="E6" s="58" t="s">
        <v>109</v>
      </c>
      <c r="G6" s="53"/>
      <c r="H6" s="3"/>
      <c r="J6" s="3"/>
    </row>
    <row r="7" spans="1:10" ht="16.5">
      <c r="A7" s="60" t="s">
        <v>27</v>
      </c>
      <c r="B7" s="61"/>
      <c r="C7" s="57"/>
      <c r="D7" s="57"/>
      <c r="E7" s="57"/>
      <c r="G7" s="53"/>
      <c r="H7" s="3"/>
      <c r="J7" s="3"/>
    </row>
    <row r="8" spans="1:7" s="4" customFormat="1" ht="16.5">
      <c r="A8" s="62" t="s">
        <v>1</v>
      </c>
      <c r="B8" s="63" t="s">
        <v>23</v>
      </c>
      <c r="C8" s="64" t="s">
        <v>0</v>
      </c>
      <c r="D8" s="64"/>
      <c r="E8" s="64">
        <v>14</v>
      </c>
      <c r="G8" s="53"/>
    </row>
    <row r="9" spans="1:7" s="4" customFormat="1" ht="16.5">
      <c r="A9" s="62" t="s">
        <v>10</v>
      </c>
      <c r="B9" s="63" t="s">
        <v>21</v>
      </c>
      <c r="C9" s="64" t="s">
        <v>0</v>
      </c>
      <c r="D9" s="64"/>
      <c r="E9" s="64">
        <v>7</v>
      </c>
      <c r="G9" s="54"/>
    </row>
    <row r="10" spans="1:7" s="4" customFormat="1" ht="16.5">
      <c r="A10" s="62" t="s">
        <v>10</v>
      </c>
      <c r="B10" s="63" t="s">
        <v>26</v>
      </c>
      <c r="C10" s="64" t="s">
        <v>0</v>
      </c>
      <c r="D10" s="64"/>
      <c r="E10" s="64">
        <v>13</v>
      </c>
      <c r="G10" s="53"/>
    </row>
    <row r="11" spans="1:7" s="4" customFormat="1" ht="16.5">
      <c r="A11" s="62" t="s">
        <v>10</v>
      </c>
      <c r="B11" s="63" t="s">
        <v>36</v>
      </c>
      <c r="C11" s="64" t="s">
        <v>0</v>
      </c>
      <c r="D11" s="64"/>
      <c r="E11" s="64">
        <v>4</v>
      </c>
      <c r="G11" s="53"/>
    </row>
    <row r="12" spans="1:7" s="4" customFormat="1" ht="16.5">
      <c r="A12" s="62" t="s">
        <v>1</v>
      </c>
      <c r="B12" s="63" t="s">
        <v>24</v>
      </c>
      <c r="C12" s="64" t="s">
        <v>0</v>
      </c>
      <c r="D12" s="64"/>
      <c r="E12" s="64">
        <v>3</v>
      </c>
      <c r="G12" s="53"/>
    </row>
    <row r="13" spans="1:7" s="4" customFormat="1" ht="16.5">
      <c r="A13" s="62" t="s">
        <v>10</v>
      </c>
      <c r="B13" s="63" t="s">
        <v>37</v>
      </c>
      <c r="C13" s="64" t="s">
        <v>0</v>
      </c>
      <c r="D13" s="64"/>
      <c r="E13" s="64">
        <v>4</v>
      </c>
      <c r="G13" s="53"/>
    </row>
    <row r="14" spans="1:7" s="4" customFormat="1" ht="16.5">
      <c r="A14" s="62" t="s">
        <v>10</v>
      </c>
      <c r="B14" s="63" t="s">
        <v>28</v>
      </c>
      <c r="C14" s="64" t="s">
        <v>0</v>
      </c>
      <c r="D14" s="64"/>
      <c r="E14" s="64">
        <v>15</v>
      </c>
      <c r="G14" s="53"/>
    </row>
    <row r="15" spans="1:10" ht="16.5">
      <c r="A15" s="61"/>
      <c r="B15" s="55" t="s">
        <v>30</v>
      </c>
      <c r="C15" s="58" t="s">
        <v>0</v>
      </c>
      <c r="D15" s="58"/>
      <c r="E15" s="59">
        <f>SUM(E8:E14)</f>
        <v>60</v>
      </c>
      <c r="G15" s="53"/>
      <c r="H15" s="3"/>
      <c r="J15" s="3"/>
    </row>
    <row r="16" spans="1:10" ht="9.75" customHeight="1">
      <c r="A16" s="61"/>
      <c r="B16" s="61"/>
      <c r="C16" s="57"/>
      <c r="D16" s="57"/>
      <c r="E16" s="64"/>
      <c r="G16" s="53"/>
      <c r="H16" s="3"/>
      <c r="J16" s="3"/>
    </row>
    <row r="17" spans="1:10" ht="16.5">
      <c r="A17" s="55" t="s">
        <v>9</v>
      </c>
      <c r="B17" s="56"/>
      <c r="C17" s="57"/>
      <c r="D17" s="57"/>
      <c r="E17" s="64"/>
      <c r="G17" s="54"/>
      <c r="H17" s="3"/>
      <c r="J17" s="3"/>
    </row>
    <row r="18" spans="1:10" ht="16.5">
      <c r="A18" s="60" t="s">
        <v>27</v>
      </c>
      <c r="B18" s="55"/>
      <c r="C18" s="57"/>
      <c r="D18" s="57"/>
      <c r="E18" s="64"/>
      <c r="G18" s="54"/>
      <c r="H18" s="3"/>
      <c r="J18" s="3"/>
    </row>
    <row r="19" spans="1:10" ht="16.5">
      <c r="A19" s="64" t="s">
        <v>10</v>
      </c>
      <c r="B19" s="63" t="s">
        <v>20</v>
      </c>
      <c r="C19" s="64" t="s">
        <v>0</v>
      </c>
      <c r="D19" s="64"/>
      <c r="E19" s="64">
        <v>7</v>
      </c>
      <c r="G19" s="53"/>
      <c r="H19" s="3"/>
      <c r="J19" s="3"/>
    </row>
    <row r="20" spans="1:10" ht="16.5">
      <c r="A20" s="61"/>
      <c r="B20" s="55" t="s">
        <v>30</v>
      </c>
      <c r="C20" s="58" t="s">
        <v>0</v>
      </c>
      <c r="D20" s="58"/>
      <c r="E20" s="59">
        <f>SUM(E19)</f>
        <v>7</v>
      </c>
      <c r="G20" s="53"/>
      <c r="H20" s="3"/>
      <c r="J20" s="3"/>
    </row>
    <row r="21" spans="1:10" ht="9" customHeight="1">
      <c r="A21" s="61"/>
      <c r="B21" s="55"/>
      <c r="C21" s="58"/>
      <c r="D21" s="58"/>
      <c r="E21" s="64"/>
      <c r="G21" s="53"/>
      <c r="H21" s="3"/>
      <c r="J21" s="3"/>
    </row>
    <row r="22" spans="1:10" ht="27">
      <c r="A22" s="55" t="s">
        <v>18</v>
      </c>
      <c r="B22" s="56"/>
      <c r="C22" s="58"/>
      <c r="D22" s="79" t="s">
        <v>112</v>
      </c>
      <c r="E22" s="64"/>
      <c r="G22" s="53"/>
      <c r="H22" s="3"/>
      <c r="J22" s="3"/>
    </row>
    <row r="23" spans="1:10" ht="16.5">
      <c r="A23" s="64" t="s">
        <v>31</v>
      </c>
      <c r="B23" s="63" t="s">
        <v>22</v>
      </c>
      <c r="C23" s="64" t="s">
        <v>0</v>
      </c>
      <c r="D23" s="82">
        <v>10</v>
      </c>
      <c r="E23" s="64">
        <v>6</v>
      </c>
      <c r="G23" s="54"/>
      <c r="H23" s="3"/>
      <c r="J23" s="3"/>
    </row>
    <row r="24" spans="1:10" ht="16.5">
      <c r="A24" s="64" t="s">
        <v>31</v>
      </c>
      <c r="B24" s="66" t="s">
        <v>3</v>
      </c>
      <c r="C24" s="64" t="s">
        <v>0</v>
      </c>
      <c r="D24" s="82">
        <v>10</v>
      </c>
      <c r="E24" s="64">
        <v>6</v>
      </c>
      <c r="G24" s="54"/>
      <c r="H24" s="3"/>
      <c r="J24" s="3"/>
    </row>
    <row r="25" spans="1:10" ht="16.5">
      <c r="A25" s="64" t="s">
        <v>31</v>
      </c>
      <c r="B25" s="66" t="s">
        <v>4</v>
      </c>
      <c r="C25" s="64" t="s">
        <v>0</v>
      </c>
      <c r="D25" s="82">
        <v>25</v>
      </c>
      <c r="E25" s="64">
        <v>15</v>
      </c>
      <c r="G25" s="53"/>
      <c r="H25" s="3"/>
      <c r="J25" s="3"/>
    </row>
    <row r="26" spans="1:10" ht="16.5">
      <c r="A26" s="64" t="s">
        <v>31</v>
      </c>
      <c r="B26" s="66" t="s">
        <v>32</v>
      </c>
      <c r="C26" s="64" t="s">
        <v>0</v>
      </c>
      <c r="D26" s="82">
        <v>30</v>
      </c>
      <c r="E26" s="64">
        <v>17</v>
      </c>
      <c r="G26" s="5"/>
      <c r="H26" s="3"/>
      <c r="J26" s="3"/>
    </row>
    <row r="27" spans="1:10" ht="16.5">
      <c r="A27" s="64" t="s">
        <v>31</v>
      </c>
      <c r="B27" s="66" t="s">
        <v>8</v>
      </c>
      <c r="C27" s="64" t="s">
        <v>0</v>
      </c>
      <c r="D27" s="82">
        <v>25</v>
      </c>
      <c r="E27" s="64">
        <v>15</v>
      </c>
      <c r="G27" s="5"/>
      <c r="H27" s="3"/>
      <c r="J27" s="3"/>
    </row>
    <row r="28" spans="1:10" ht="16.5">
      <c r="A28" s="63"/>
      <c r="B28" s="67" t="s">
        <v>19</v>
      </c>
      <c r="C28" s="59" t="s">
        <v>0</v>
      </c>
      <c r="D28" s="80"/>
      <c r="E28" s="59">
        <f>SUM(E23:E27)</f>
        <v>59</v>
      </c>
      <c r="G28" s="5"/>
      <c r="H28" s="3"/>
      <c r="J28" s="3"/>
    </row>
    <row r="29" spans="1:10" ht="9" customHeight="1">
      <c r="A29" s="63"/>
      <c r="B29" s="68"/>
      <c r="C29" s="64"/>
      <c r="D29" s="81"/>
      <c r="E29" s="64"/>
      <c r="G29" s="5"/>
      <c r="H29" s="3"/>
      <c r="J29" s="3"/>
    </row>
    <row r="30" spans="1:10" ht="16.5">
      <c r="A30" s="68" t="s">
        <v>13</v>
      </c>
      <c r="B30" s="69"/>
      <c r="C30" s="64"/>
      <c r="D30" s="81"/>
      <c r="E30" s="64"/>
      <c r="G30" s="5"/>
      <c r="H30" s="3"/>
      <c r="J30" s="3"/>
    </row>
    <row r="31" spans="1:7" s="4" customFormat="1" ht="16.5">
      <c r="A31" s="161" t="s">
        <v>31</v>
      </c>
      <c r="B31" s="162" t="s">
        <v>2</v>
      </c>
      <c r="C31" s="161" t="s">
        <v>0</v>
      </c>
      <c r="D31" s="163">
        <v>15</v>
      </c>
      <c r="E31" s="161">
        <v>78</v>
      </c>
      <c r="G31" s="6"/>
    </row>
    <row r="32" spans="1:10" ht="16.5">
      <c r="A32" s="161" t="s">
        <v>31</v>
      </c>
      <c r="B32" s="162" t="s">
        <v>5</v>
      </c>
      <c r="C32" s="161" t="s">
        <v>0</v>
      </c>
      <c r="D32" s="164">
        <v>20</v>
      </c>
      <c r="E32" s="161">
        <v>105</v>
      </c>
      <c r="G32" s="5"/>
      <c r="H32" s="3"/>
      <c r="J32" s="3"/>
    </row>
    <row r="33" spans="1:10" ht="16.5">
      <c r="A33" s="161" t="s">
        <v>31</v>
      </c>
      <c r="B33" s="162" t="s">
        <v>6</v>
      </c>
      <c r="C33" s="161" t="s">
        <v>0</v>
      </c>
      <c r="D33" s="164">
        <v>20</v>
      </c>
      <c r="E33" s="161">
        <v>105</v>
      </c>
      <c r="G33" s="5"/>
      <c r="H33" s="3"/>
      <c r="J33" s="3"/>
    </row>
    <row r="34" spans="1:10" ht="13.5" customHeight="1">
      <c r="A34" s="161" t="s">
        <v>31</v>
      </c>
      <c r="B34" s="162" t="s">
        <v>7</v>
      </c>
      <c r="C34" s="161" t="s">
        <v>0</v>
      </c>
      <c r="D34" s="164">
        <v>10</v>
      </c>
      <c r="E34" s="161">
        <v>52</v>
      </c>
      <c r="G34" s="5"/>
      <c r="H34" s="3"/>
      <c r="J34" s="3"/>
    </row>
    <row r="35" spans="1:10" ht="16.5">
      <c r="A35" s="161" t="s">
        <v>31</v>
      </c>
      <c r="B35" s="165" t="s">
        <v>33</v>
      </c>
      <c r="C35" s="161" t="s">
        <v>0</v>
      </c>
      <c r="D35" s="164">
        <v>10</v>
      </c>
      <c r="E35" s="161">
        <v>52</v>
      </c>
      <c r="G35" s="5"/>
      <c r="H35" s="3"/>
      <c r="J35" s="3"/>
    </row>
    <row r="36" spans="1:7" s="4" customFormat="1" ht="16.5">
      <c r="A36" s="161" t="s">
        <v>31</v>
      </c>
      <c r="B36" s="165" t="s">
        <v>106</v>
      </c>
      <c r="C36" s="161" t="s">
        <v>0</v>
      </c>
      <c r="D36" s="163">
        <v>25</v>
      </c>
      <c r="E36" s="161">
        <v>131</v>
      </c>
      <c r="G36" s="6"/>
    </row>
    <row r="37" spans="1:7" s="4" customFormat="1" ht="16.5">
      <c r="A37" s="61"/>
      <c r="B37" s="70" t="s">
        <v>16</v>
      </c>
      <c r="C37" s="58" t="s">
        <v>0</v>
      </c>
      <c r="D37" s="58"/>
      <c r="E37" s="59">
        <f>SUM(E31:E36)</f>
        <v>523</v>
      </c>
      <c r="G37" s="6"/>
    </row>
    <row r="38" spans="1:7" s="4" customFormat="1" ht="16.5">
      <c r="A38" s="3"/>
      <c r="B38" s="3"/>
      <c r="C38" s="3"/>
      <c r="D38" s="3"/>
      <c r="E38" s="3"/>
      <c r="G38" s="6"/>
    </row>
    <row r="39" spans="1:10" s="4" customFormat="1" ht="16.5">
      <c r="A39" s="3"/>
      <c r="B39" s="3"/>
      <c r="C39" s="3"/>
      <c r="D39" s="3"/>
      <c r="E39" s="3"/>
      <c r="F39" s="3"/>
      <c r="G39" s="3"/>
      <c r="H39" s="2"/>
      <c r="J39" s="6"/>
    </row>
  </sheetData>
  <sheetProtection/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27.375" style="3" customWidth="1"/>
    <col min="2" max="2" width="7.25390625" style="3" customWidth="1"/>
    <col min="3" max="3" width="13.25390625" style="3" customWidth="1"/>
    <col min="4" max="4" width="12.375" style="3" customWidth="1"/>
    <col min="5" max="5" width="13.25390625" style="3" customWidth="1"/>
    <col min="6" max="6" width="13.625" style="3" customWidth="1"/>
    <col min="7" max="16384" width="9.125" style="3" customWidth="1"/>
  </cols>
  <sheetData>
    <row r="1" ht="16.5">
      <c r="A1" s="11" t="s">
        <v>110</v>
      </c>
    </row>
    <row r="2" ht="16.5">
      <c r="A2" s="11" t="s">
        <v>111</v>
      </c>
    </row>
    <row r="4" spans="3:5" ht="16.5">
      <c r="C4" s="7"/>
      <c r="D4" s="7"/>
      <c r="E4" s="7"/>
    </row>
    <row r="5" spans="3:5" ht="6.75" customHeight="1">
      <c r="C5" s="7"/>
      <c r="D5" s="7"/>
      <c r="E5" s="7"/>
    </row>
    <row r="6" spans="1:6" ht="16.5">
      <c r="A6" s="176" t="s">
        <v>68</v>
      </c>
      <c r="B6" s="56"/>
      <c r="C6" s="58" t="s">
        <v>107</v>
      </c>
      <c r="D6" s="58" t="s">
        <v>108</v>
      </c>
      <c r="E6" s="58" t="s">
        <v>109</v>
      </c>
      <c r="F6" s="59" t="s">
        <v>15</v>
      </c>
    </row>
    <row r="7" spans="1:6" ht="16.5">
      <c r="A7" s="56" t="s">
        <v>38</v>
      </c>
      <c r="B7" s="72" t="s">
        <v>14</v>
      </c>
      <c r="C7" s="73">
        <v>2973</v>
      </c>
      <c r="D7" s="73">
        <v>1883</v>
      </c>
      <c r="E7" s="73">
        <v>1459</v>
      </c>
      <c r="F7" s="74">
        <f>SUM(C7:E7)</f>
        <v>6315</v>
      </c>
    </row>
    <row r="8" spans="1:6" ht="20.25" customHeight="1">
      <c r="A8" s="75" t="s">
        <v>40</v>
      </c>
      <c r="B8" s="5"/>
      <c r="C8" s="71"/>
      <c r="D8" s="71"/>
      <c r="E8" s="71"/>
      <c r="F8" s="76"/>
    </row>
    <row r="9" spans="1:8" ht="16.5">
      <c r="A9" s="56" t="s">
        <v>39</v>
      </c>
      <c r="B9" s="72" t="s">
        <v>14</v>
      </c>
      <c r="C9" s="77">
        <v>1709</v>
      </c>
      <c r="D9" s="77">
        <v>1363</v>
      </c>
      <c r="E9" s="77">
        <v>1045</v>
      </c>
      <c r="F9" s="78">
        <f>SUM(C9:E9)</f>
        <v>4117</v>
      </c>
      <c r="G9" s="47"/>
      <c r="H9" s="47"/>
    </row>
    <row r="10" spans="1:8" ht="16.5">
      <c r="A10" s="56" t="s">
        <v>127</v>
      </c>
      <c r="B10" s="72" t="s">
        <v>14</v>
      </c>
      <c r="C10" s="77">
        <v>661</v>
      </c>
      <c r="D10" s="77">
        <v>0</v>
      </c>
      <c r="E10" s="77">
        <v>0</v>
      </c>
      <c r="F10" s="78">
        <f>SUM(C10:E10)</f>
        <v>661</v>
      </c>
      <c r="G10" s="47"/>
      <c r="H10" s="47"/>
    </row>
    <row r="11" spans="1:6" ht="16.5">
      <c r="A11" s="56" t="s">
        <v>129</v>
      </c>
      <c r="B11" s="72" t="s">
        <v>14</v>
      </c>
      <c r="C11" s="77">
        <v>603</v>
      </c>
      <c r="D11" s="77">
        <v>520</v>
      </c>
      <c r="E11" s="77">
        <v>414</v>
      </c>
      <c r="F11" s="78">
        <f>SUM(C11:E11)</f>
        <v>1537</v>
      </c>
    </row>
    <row r="12" spans="1:6" ht="16.5">
      <c r="A12" s="56" t="s">
        <v>34</v>
      </c>
      <c r="B12" s="72" t="s">
        <v>35</v>
      </c>
      <c r="C12" s="77">
        <v>320</v>
      </c>
      <c r="D12" s="77">
        <v>300</v>
      </c>
      <c r="E12" s="77">
        <v>271</v>
      </c>
      <c r="F12" s="78">
        <f>SUM(C12:E12)</f>
        <v>891</v>
      </c>
    </row>
    <row r="13" spans="1:6" ht="16.5">
      <c r="A13" s="56" t="s">
        <v>128</v>
      </c>
      <c r="B13" s="72" t="s">
        <v>0</v>
      </c>
      <c r="C13" s="77">
        <v>1</v>
      </c>
      <c r="D13" s="77">
        <v>1</v>
      </c>
      <c r="E13" s="77">
        <v>1</v>
      </c>
      <c r="F13" s="78">
        <f>SUM(C13:E13)</f>
        <v>3</v>
      </c>
    </row>
    <row r="14" ht="16.5">
      <c r="C14" s="10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6" sqref="A6:C13"/>
    </sheetView>
  </sheetViews>
  <sheetFormatPr defaultColWidth="9.00390625" defaultRowHeight="12.75"/>
  <cols>
    <col min="1" max="1" width="27.375" style="3" customWidth="1"/>
    <col min="2" max="2" width="7.25390625" style="3" customWidth="1"/>
    <col min="3" max="3" width="13.25390625" style="3" customWidth="1"/>
    <col min="4" max="16384" width="9.125" style="3" customWidth="1"/>
  </cols>
  <sheetData>
    <row r="1" ht="16.5">
      <c r="A1" s="11" t="s">
        <v>110</v>
      </c>
    </row>
    <row r="2" ht="16.5">
      <c r="A2" s="11" t="s">
        <v>107</v>
      </c>
    </row>
    <row r="4" ht="16.5">
      <c r="C4" s="7"/>
    </row>
    <row r="5" ht="6.75" customHeight="1">
      <c r="C5" s="7"/>
    </row>
    <row r="6" spans="1:3" ht="16.5">
      <c r="A6" s="171" t="s">
        <v>68</v>
      </c>
      <c r="B6" s="56"/>
      <c r="C6" s="58" t="s">
        <v>107</v>
      </c>
    </row>
    <row r="7" spans="1:3" ht="16.5">
      <c r="A7" s="56" t="s">
        <v>38</v>
      </c>
      <c r="B7" s="72" t="s">
        <v>14</v>
      </c>
      <c r="C7" s="73">
        <v>2973</v>
      </c>
    </row>
    <row r="8" spans="1:3" ht="20.25" customHeight="1">
      <c r="A8" s="172" t="s">
        <v>40</v>
      </c>
      <c r="B8" s="5"/>
      <c r="C8" s="173"/>
    </row>
    <row r="9" spans="1:5" ht="16.5">
      <c r="A9" s="56" t="s">
        <v>39</v>
      </c>
      <c r="B9" s="72" t="s">
        <v>14</v>
      </c>
      <c r="C9" s="77">
        <v>1709</v>
      </c>
      <c r="E9" s="47"/>
    </row>
    <row r="10" spans="1:5" ht="16.5">
      <c r="A10" s="56" t="s">
        <v>127</v>
      </c>
      <c r="B10" s="72" t="s">
        <v>14</v>
      </c>
      <c r="C10" s="77">
        <v>661</v>
      </c>
      <c r="E10" s="47"/>
    </row>
    <row r="11" spans="1:3" ht="16.5">
      <c r="A11" s="56" t="s">
        <v>129</v>
      </c>
      <c r="B11" s="72" t="s">
        <v>14</v>
      </c>
      <c r="C11" s="77">
        <v>603</v>
      </c>
    </row>
    <row r="12" spans="1:3" ht="16.5">
      <c r="A12" s="56" t="s">
        <v>34</v>
      </c>
      <c r="B12" s="72" t="s">
        <v>35</v>
      </c>
      <c r="C12" s="77">
        <v>320</v>
      </c>
    </row>
    <row r="13" spans="1:3" ht="16.5">
      <c r="A13" s="56" t="s">
        <v>130</v>
      </c>
      <c r="B13" s="72" t="s">
        <v>0</v>
      </c>
      <c r="C13" s="77">
        <v>1</v>
      </c>
    </row>
    <row r="14" ht="16.5">
      <c r="C14" s="10"/>
    </row>
  </sheetData>
  <sheetProtection/>
  <printOptions/>
  <pageMargins left="0.984251968503937" right="0.7086614173228347" top="0.984251968503937" bottom="0.7874015748031497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6" sqref="A6:C12"/>
    </sheetView>
  </sheetViews>
  <sheetFormatPr defaultColWidth="9.00390625" defaultRowHeight="12.75"/>
  <cols>
    <col min="1" max="1" width="27.375" style="3" customWidth="1"/>
    <col min="2" max="2" width="7.25390625" style="3" customWidth="1"/>
    <col min="3" max="3" width="12.375" style="3" customWidth="1"/>
    <col min="4" max="16384" width="9.125" style="3" customWidth="1"/>
  </cols>
  <sheetData>
    <row r="1" ht="16.5">
      <c r="A1" s="11" t="s">
        <v>110</v>
      </c>
    </row>
    <row r="2" ht="16.5">
      <c r="A2" s="11" t="s">
        <v>108</v>
      </c>
    </row>
    <row r="4" ht="16.5">
      <c r="C4" s="7"/>
    </row>
    <row r="5" ht="6.75" customHeight="1">
      <c r="C5" s="7"/>
    </row>
    <row r="6" spans="1:3" ht="16.5">
      <c r="A6" s="2" t="s">
        <v>68</v>
      </c>
      <c r="B6" s="56"/>
      <c r="C6" s="58" t="s">
        <v>108</v>
      </c>
    </row>
    <row r="7" spans="1:3" ht="16.5">
      <c r="A7" s="56" t="s">
        <v>38</v>
      </c>
      <c r="B7" s="72" t="s">
        <v>14</v>
      </c>
      <c r="C7" s="73">
        <v>1883</v>
      </c>
    </row>
    <row r="8" spans="1:3" ht="20.25" customHeight="1">
      <c r="A8" s="75" t="s">
        <v>40</v>
      </c>
      <c r="B8" s="5"/>
      <c r="C8" s="71"/>
    </row>
    <row r="9" spans="1:5" ht="16.5">
      <c r="A9" s="56" t="s">
        <v>39</v>
      </c>
      <c r="B9" s="72" t="s">
        <v>14</v>
      </c>
      <c r="C9" s="77">
        <v>1363</v>
      </c>
      <c r="E9" s="47"/>
    </row>
    <row r="10" spans="1:3" ht="16.5">
      <c r="A10" s="56" t="s">
        <v>129</v>
      </c>
      <c r="B10" s="72" t="s">
        <v>14</v>
      </c>
      <c r="C10" s="77">
        <v>520</v>
      </c>
    </row>
    <row r="11" spans="1:3" ht="16.5">
      <c r="A11" s="56" t="s">
        <v>34</v>
      </c>
      <c r="B11" s="72" t="s">
        <v>35</v>
      </c>
      <c r="C11" s="77">
        <v>300</v>
      </c>
    </row>
    <row r="12" spans="1:3" ht="16.5">
      <c r="A12" s="56" t="s">
        <v>130</v>
      </c>
      <c r="B12" s="72" t="s">
        <v>0</v>
      </c>
      <c r="C12" s="77">
        <v>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6" sqref="A6:C12"/>
    </sheetView>
  </sheetViews>
  <sheetFormatPr defaultColWidth="9.00390625" defaultRowHeight="12.75"/>
  <cols>
    <col min="1" max="1" width="27.375" style="3" customWidth="1"/>
    <col min="2" max="2" width="7.25390625" style="3" customWidth="1"/>
    <col min="3" max="3" width="13.25390625" style="3" customWidth="1"/>
    <col min="4" max="16384" width="9.125" style="3" customWidth="1"/>
  </cols>
  <sheetData>
    <row r="1" ht="16.5">
      <c r="A1" s="11" t="s">
        <v>110</v>
      </c>
    </row>
    <row r="2" ht="16.5">
      <c r="A2" s="11" t="s">
        <v>109</v>
      </c>
    </row>
    <row r="4" ht="16.5">
      <c r="C4" s="7"/>
    </row>
    <row r="5" ht="6.75" customHeight="1">
      <c r="C5" s="7"/>
    </row>
    <row r="6" spans="1:3" ht="16.5">
      <c r="A6" s="2" t="s">
        <v>68</v>
      </c>
      <c r="B6" s="56"/>
      <c r="C6" s="58" t="s">
        <v>109</v>
      </c>
    </row>
    <row r="7" spans="1:3" ht="16.5">
      <c r="A7" s="56" t="s">
        <v>38</v>
      </c>
      <c r="B7" s="72" t="s">
        <v>14</v>
      </c>
      <c r="C7" s="73">
        <v>1459</v>
      </c>
    </row>
    <row r="8" spans="1:3" ht="20.25" customHeight="1">
      <c r="A8" s="75" t="s">
        <v>40</v>
      </c>
      <c r="B8" s="5"/>
      <c r="C8" s="71"/>
    </row>
    <row r="9" spans="1:5" ht="16.5">
      <c r="A9" s="56" t="s">
        <v>39</v>
      </c>
      <c r="B9" s="72" t="s">
        <v>14</v>
      </c>
      <c r="C9" s="77">
        <v>1045</v>
      </c>
      <c r="E9" s="47"/>
    </row>
    <row r="10" spans="1:3" ht="16.5">
      <c r="A10" s="56" t="s">
        <v>129</v>
      </c>
      <c r="B10" s="72" t="s">
        <v>14</v>
      </c>
      <c r="C10" s="77">
        <v>414</v>
      </c>
    </row>
    <row r="11" spans="1:3" ht="16.5">
      <c r="A11" s="56" t="s">
        <v>34</v>
      </c>
      <c r="B11" s="72" t="s">
        <v>35</v>
      </c>
      <c r="C11" s="77">
        <v>271</v>
      </c>
    </row>
    <row r="12" spans="1:3" ht="16.5">
      <c r="A12" s="56" t="s">
        <v>130</v>
      </c>
      <c r="B12" s="72" t="s">
        <v>0</v>
      </c>
      <c r="C12" s="77">
        <v>1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4.00390625" style="8" customWidth="1"/>
    <col min="2" max="2" width="51.25390625" style="1" customWidth="1"/>
    <col min="3" max="3" width="4.25390625" style="8" customWidth="1"/>
    <col min="4" max="4" width="8.625" style="1" customWidth="1"/>
    <col min="5" max="5" width="9.125" style="16" customWidth="1"/>
    <col min="6" max="6" width="13.00390625" style="16" customWidth="1"/>
    <col min="7" max="16384" width="9.125" style="1" customWidth="1"/>
  </cols>
  <sheetData>
    <row r="1" s="3" customFormat="1" ht="16.5">
      <c r="A1" s="11" t="s">
        <v>110</v>
      </c>
    </row>
    <row r="2" s="3" customFormat="1" ht="16.5">
      <c r="A2" s="11" t="s">
        <v>111</v>
      </c>
    </row>
    <row r="3" spans="1:6" s="9" customFormat="1" ht="15.75">
      <c r="A3" s="11"/>
      <c r="C3" s="12"/>
      <c r="E3" s="13"/>
      <c r="F3" s="13"/>
    </row>
    <row r="4" spans="1:6" s="9" customFormat="1" ht="15.75">
      <c r="A4" s="11" t="s">
        <v>42</v>
      </c>
      <c r="C4" s="12"/>
      <c r="E4" s="13"/>
      <c r="F4" s="13"/>
    </row>
    <row r="5" spans="1:6" s="9" customFormat="1" ht="12.75" customHeight="1">
      <c r="A5" s="14"/>
      <c r="B5" s="15"/>
      <c r="C5" s="12"/>
      <c r="E5" s="13"/>
      <c r="F5" s="13"/>
    </row>
    <row r="6" ht="9" customHeight="1"/>
    <row r="7" spans="1:6" s="17" customFormat="1" ht="12.75">
      <c r="A7" s="86" t="s">
        <v>43</v>
      </c>
      <c r="B7" s="87" t="s">
        <v>44</v>
      </c>
      <c r="C7" s="86" t="s">
        <v>45</v>
      </c>
      <c r="D7" s="86" t="s">
        <v>46</v>
      </c>
      <c r="E7" s="88" t="s">
        <v>47</v>
      </c>
      <c r="F7" s="88" t="s">
        <v>41</v>
      </c>
    </row>
    <row r="8" spans="1:11" s="18" customFormat="1" ht="12.75">
      <c r="A8" s="89"/>
      <c r="B8" s="90" t="s">
        <v>48</v>
      </c>
      <c r="C8" s="89"/>
      <c r="D8" s="89"/>
      <c r="E8" s="91"/>
      <c r="F8" s="91"/>
      <c r="J8" s="19"/>
      <c r="K8" s="19"/>
    </row>
    <row r="9" spans="1:6" s="19" customFormat="1" ht="12.75">
      <c r="A9" s="92">
        <v>1</v>
      </c>
      <c r="B9" s="93" t="s">
        <v>77</v>
      </c>
      <c r="C9" s="92" t="s">
        <v>81</v>
      </c>
      <c r="D9" s="94">
        <v>0.6315</v>
      </c>
      <c r="E9" s="95">
        <v>0</v>
      </c>
      <c r="F9" s="96">
        <f aca="true" t="shared" si="0" ref="F9:F37">E9*D9</f>
        <v>0</v>
      </c>
    </row>
    <row r="10" spans="1:6" s="19" customFormat="1" ht="12.75">
      <c r="A10" s="92">
        <v>2</v>
      </c>
      <c r="B10" s="97" t="s">
        <v>113</v>
      </c>
      <c r="C10" s="92" t="s">
        <v>14</v>
      </c>
      <c r="D10" s="94">
        <f>SUM('Bilance ploch'!F7)</f>
        <v>6315</v>
      </c>
      <c r="E10" s="96">
        <v>0</v>
      </c>
      <c r="F10" s="96">
        <f t="shared" si="0"/>
        <v>0</v>
      </c>
    </row>
    <row r="11" spans="1:6" s="19" customFormat="1" ht="14.25" customHeight="1">
      <c r="A11" s="92">
        <v>3</v>
      </c>
      <c r="B11" s="97" t="s">
        <v>66</v>
      </c>
      <c r="C11" s="92" t="s">
        <v>14</v>
      </c>
      <c r="D11" s="94">
        <f>SUM(D10)</f>
        <v>6315</v>
      </c>
      <c r="E11" s="96">
        <v>0</v>
      </c>
      <c r="F11" s="96">
        <f t="shared" si="0"/>
        <v>0</v>
      </c>
    </row>
    <row r="12" spans="1:6" s="19" customFormat="1" ht="12.75">
      <c r="A12" s="92">
        <v>4</v>
      </c>
      <c r="B12" s="97" t="s">
        <v>67</v>
      </c>
      <c r="C12" s="92" t="s">
        <v>14</v>
      </c>
      <c r="D12" s="94">
        <f>SUM(D11)</f>
        <v>6315</v>
      </c>
      <c r="E12" s="96">
        <v>0</v>
      </c>
      <c r="F12" s="96">
        <f t="shared" si="0"/>
        <v>0</v>
      </c>
    </row>
    <row r="13" spans="1:6" s="18" customFormat="1" ht="12.75">
      <c r="A13" s="89"/>
      <c r="B13" s="98" t="s">
        <v>70</v>
      </c>
      <c r="C13" s="89"/>
      <c r="D13" s="94"/>
      <c r="E13" s="96"/>
      <c r="F13" s="96"/>
    </row>
    <row r="14" spans="1:8" s="19" customFormat="1" ht="12.75">
      <c r="A14" s="92">
        <v>1</v>
      </c>
      <c r="B14" s="97" t="s">
        <v>49</v>
      </c>
      <c r="C14" s="92" t="s">
        <v>0</v>
      </c>
      <c r="D14" s="94">
        <f>SUM('Rostliny celkem'!G17,'Rostliny celkem'!G23)</f>
        <v>275</v>
      </c>
      <c r="E14" s="96">
        <v>0</v>
      </c>
      <c r="F14" s="96">
        <f t="shared" si="0"/>
        <v>0</v>
      </c>
      <c r="H14" s="31"/>
    </row>
    <row r="15" spans="1:6" s="19" customFormat="1" ht="25.5">
      <c r="A15" s="92">
        <v>2</v>
      </c>
      <c r="B15" s="97" t="s">
        <v>114</v>
      </c>
      <c r="C15" s="92" t="s">
        <v>0</v>
      </c>
      <c r="D15" s="94">
        <f>SUM(D14)</f>
        <v>275</v>
      </c>
      <c r="E15" s="96">
        <v>0</v>
      </c>
      <c r="F15" s="96">
        <f t="shared" si="0"/>
        <v>0</v>
      </c>
    </row>
    <row r="16" spans="1:6" s="19" customFormat="1" ht="12.75">
      <c r="A16" s="92">
        <v>3</v>
      </c>
      <c r="B16" s="97" t="s">
        <v>71</v>
      </c>
      <c r="C16" s="92" t="s">
        <v>0</v>
      </c>
      <c r="D16" s="94">
        <f>SUM(D15)</f>
        <v>275</v>
      </c>
      <c r="E16" s="96">
        <v>0</v>
      </c>
      <c r="F16" s="96">
        <f t="shared" si="0"/>
        <v>0</v>
      </c>
    </row>
    <row r="17" spans="1:6" s="19" customFormat="1" ht="12.75">
      <c r="A17" s="92">
        <v>4</v>
      </c>
      <c r="B17" s="97" t="s">
        <v>72</v>
      </c>
      <c r="C17" s="92" t="s">
        <v>55</v>
      </c>
      <c r="D17" s="94">
        <v>12</v>
      </c>
      <c r="E17" s="96">
        <v>0</v>
      </c>
      <c r="F17" s="96">
        <f t="shared" si="0"/>
        <v>0</v>
      </c>
    </row>
    <row r="18" spans="1:6" s="19" customFormat="1" ht="12.75">
      <c r="A18" s="92">
        <v>5</v>
      </c>
      <c r="B18" s="97" t="s">
        <v>80</v>
      </c>
      <c r="C18" s="92" t="s">
        <v>0</v>
      </c>
      <c r="D18" s="94">
        <f>SUM(D15)</f>
        <v>275</v>
      </c>
      <c r="E18" s="96">
        <v>0</v>
      </c>
      <c r="F18" s="96">
        <f t="shared" si="0"/>
        <v>0</v>
      </c>
    </row>
    <row r="19" spans="1:6" s="19" customFormat="1" ht="12.75">
      <c r="A19" s="92"/>
      <c r="B19" s="98" t="s">
        <v>50</v>
      </c>
      <c r="C19" s="92"/>
      <c r="D19" s="94"/>
      <c r="E19" s="96"/>
      <c r="F19" s="96"/>
    </row>
    <row r="20" spans="1:8" s="19" customFormat="1" ht="12.75">
      <c r="A20" s="92">
        <v>1</v>
      </c>
      <c r="B20" s="97" t="s">
        <v>51</v>
      </c>
      <c r="C20" s="92" t="s">
        <v>0</v>
      </c>
      <c r="D20" s="94">
        <f>SUM('Rostliny celkem'!G32,'Rostliny celkem'!G42)</f>
        <v>1947</v>
      </c>
      <c r="E20" s="96">
        <v>0</v>
      </c>
      <c r="F20" s="96">
        <f t="shared" si="0"/>
        <v>0</v>
      </c>
      <c r="H20" s="31"/>
    </row>
    <row r="21" spans="1:6" s="19" customFormat="1" ht="12.75">
      <c r="A21" s="92">
        <v>2</v>
      </c>
      <c r="B21" s="97" t="s">
        <v>52</v>
      </c>
      <c r="C21" s="92" t="s">
        <v>0</v>
      </c>
      <c r="D21" s="94">
        <f>SUM(D20)</f>
        <v>1947</v>
      </c>
      <c r="E21" s="96">
        <v>0</v>
      </c>
      <c r="F21" s="96">
        <f t="shared" si="0"/>
        <v>0</v>
      </c>
    </row>
    <row r="22" spans="1:6" s="19" customFormat="1" ht="12.75">
      <c r="A22" s="92">
        <v>3</v>
      </c>
      <c r="B22" s="97" t="s">
        <v>74</v>
      </c>
      <c r="C22" s="92" t="s">
        <v>55</v>
      </c>
      <c r="D22" s="94">
        <v>9.7</v>
      </c>
      <c r="E22" s="96">
        <v>0</v>
      </c>
      <c r="F22" s="96">
        <f t="shared" si="0"/>
        <v>0</v>
      </c>
    </row>
    <row r="23" spans="1:6" s="19" customFormat="1" ht="12.75">
      <c r="A23" s="92">
        <v>4</v>
      </c>
      <c r="B23" s="97" t="s">
        <v>79</v>
      </c>
      <c r="C23" s="92" t="s">
        <v>0</v>
      </c>
      <c r="D23" s="94">
        <f>SUM(D21)</f>
        <v>1947</v>
      </c>
      <c r="E23" s="96">
        <v>0</v>
      </c>
      <c r="F23" s="96">
        <f t="shared" si="0"/>
        <v>0</v>
      </c>
    </row>
    <row r="24" spans="1:6" s="19" customFormat="1" ht="12.75">
      <c r="A24" s="92"/>
      <c r="B24" s="98" t="s">
        <v>53</v>
      </c>
      <c r="C24" s="92"/>
      <c r="D24" s="94"/>
      <c r="E24" s="96"/>
      <c r="F24" s="96">
        <f t="shared" si="0"/>
        <v>0</v>
      </c>
    </row>
    <row r="25" spans="1:6" s="19" customFormat="1" ht="12.75">
      <c r="A25" s="92">
        <v>1</v>
      </c>
      <c r="B25" s="97" t="s">
        <v>73</v>
      </c>
      <c r="C25" s="92" t="s">
        <v>0</v>
      </c>
      <c r="D25" s="94">
        <f>SUM(D14)</f>
        <v>275</v>
      </c>
      <c r="E25" s="96">
        <v>0</v>
      </c>
      <c r="F25" s="96">
        <f t="shared" si="0"/>
        <v>0</v>
      </c>
    </row>
    <row r="26" spans="1:6" s="19" customFormat="1" ht="12.75">
      <c r="A26" s="92">
        <v>2</v>
      </c>
      <c r="B26" s="97" t="s">
        <v>75</v>
      </c>
      <c r="C26" s="92" t="s">
        <v>0</v>
      </c>
      <c r="D26" s="94">
        <f>SUM(D20)</f>
        <v>1947</v>
      </c>
      <c r="E26" s="96">
        <v>0</v>
      </c>
      <c r="F26" s="96">
        <f t="shared" si="0"/>
        <v>0</v>
      </c>
    </row>
    <row r="27" spans="1:6" s="20" customFormat="1" ht="12.75">
      <c r="A27" s="92">
        <v>3</v>
      </c>
      <c r="B27" s="99" t="s">
        <v>115</v>
      </c>
      <c r="C27" s="100" t="s">
        <v>14</v>
      </c>
      <c r="D27" s="101">
        <f>SUM('Bilance ploch'!F9)</f>
        <v>4117</v>
      </c>
      <c r="E27" s="102">
        <v>0</v>
      </c>
      <c r="F27" s="96">
        <f t="shared" si="0"/>
        <v>0</v>
      </c>
    </row>
    <row r="28" spans="1:6" s="20" customFormat="1" ht="12.75">
      <c r="A28" s="92">
        <v>4</v>
      </c>
      <c r="B28" s="99" t="s">
        <v>134</v>
      </c>
      <c r="C28" s="100" t="s">
        <v>14</v>
      </c>
      <c r="D28" s="101">
        <f>SUM('Bilance ploch'!F10)</f>
        <v>661</v>
      </c>
      <c r="E28" s="102">
        <v>0</v>
      </c>
      <c r="F28" s="96">
        <f t="shared" si="0"/>
        <v>0</v>
      </c>
    </row>
    <row r="29" spans="1:6" s="20" customFormat="1" ht="12.75">
      <c r="A29" s="92">
        <v>5</v>
      </c>
      <c r="B29" s="99" t="s">
        <v>78</v>
      </c>
      <c r="C29" s="100" t="s">
        <v>14</v>
      </c>
      <c r="D29" s="101">
        <f>SUM(D27:D28)</f>
        <v>4778</v>
      </c>
      <c r="E29" s="102">
        <v>0</v>
      </c>
      <c r="F29" s="96">
        <f t="shared" si="0"/>
        <v>0</v>
      </c>
    </row>
    <row r="30" spans="1:6" s="20" customFormat="1" ht="12.75">
      <c r="A30" s="92">
        <v>6</v>
      </c>
      <c r="B30" s="99" t="s">
        <v>135</v>
      </c>
      <c r="C30" s="100" t="s">
        <v>14</v>
      </c>
      <c r="D30" s="101">
        <f>SUM(D29)</f>
        <v>4778</v>
      </c>
      <c r="E30" s="102">
        <v>0</v>
      </c>
      <c r="F30" s="96">
        <f t="shared" si="0"/>
        <v>0</v>
      </c>
    </row>
    <row r="31" spans="1:6" s="20" customFormat="1" ht="25.5" customHeight="1">
      <c r="A31" s="92">
        <v>7</v>
      </c>
      <c r="B31" s="99" t="s">
        <v>136</v>
      </c>
      <c r="C31" s="100" t="s">
        <v>14</v>
      </c>
      <c r="D31" s="101">
        <f>SUM(D27)</f>
        <v>4117</v>
      </c>
      <c r="E31" s="102">
        <v>0</v>
      </c>
      <c r="F31" s="96">
        <f t="shared" si="0"/>
        <v>0</v>
      </c>
    </row>
    <row r="32" spans="1:6" s="19" customFormat="1" ht="12.75">
      <c r="A32" s="92">
        <v>8</v>
      </c>
      <c r="B32" s="97" t="s">
        <v>54</v>
      </c>
      <c r="C32" s="92" t="s">
        <v>55</v>
      </c>
      <c r="D32" s="94">
        <f>SUM(D17,D22)</f>
        <v>21.7</v>
      </c>
      <c r="E32" s="96">
        <v>0</v>
      </c>
      <c r="F32" s="96">
        <f t="shared" si="0"/>
        <v>0</v>
      </c>
    </row>
    <row r="33" spans="1:6" s="19" customFormat="1" ht="28.5" customHeight="1">
      <c r="A33" s="92">
        <v>9</v>
      </c>
      <c r="B33" s="97" t="s">
        <v>116</v>
      </c>
      <c r="C33" s="92" t="s">
        <v>14</v>
      </c>
      <c r="D33" s="94">
        <f>SUM('Bilance ploch'!F11)</f>
        <v>1537</v>
      </c>
      <c r="E33" s="96">
        <v>0</v>
      </c>
      <c r="F33" s="96">
        <f t="shared" si="0"/>
        <v>0</v>
      </c>
    </row>
    <row r="34" spans="1:6" s="19" customFormat="1" ht="16.5" customHeight="1">
      <c r="A34" s="92">
        <v>10</v>
      </c>
      <c r="B34" s="97" t="s">
        <v>131</v>
      </c>
      <c r="C34" s="92" t="s">
        <v>14</v>
      </c>
      <c r="D34" s="94">
        <v>1537</v>
      </c>
      <c r="E34" s="96">
        <v>0</v>
      </c>
      <c r="F34" s="96">
        <f t="shared" si="0"/>
        <v>0</v>
      </c>
    </row>
    <row r="35" spans="1:10" s="19" customFormat="1" ht="25.5">
      <c r="A35" s="92">
        <v>11</v>
      </c>
      <c r="B35" s="97" t="s">
        <v>56</v>
      </c>
      <c r="C35" s="92" t="s">
        <v>57</v>
      </c>
      <c r="D35" s="94">
        <f>SUM('Bilance ploch'!F12)</f>
        <v>891</v>
      </c>
      <c r="E35" s="96">
        <v>0</v>
      </c>
      <c r="F35" s="96">
        <f t="shared" si="0"/>
        <v>0</v>
      </c>
      <c r="J35" s="53"/>
    </row>
    <row r="36" spans="1:10" s="19" customFormat="1" ht="16.5">
      <c r="A36" s="92">
        <v>12</v>
      </c>
      <c r="B36" s="97" t="s">
        <v>76</v>
      </c>
      <c r="C36" s="92" t="s">
        <v>0</v>
      </c>
      <c r="D36" s="94">
        <f>SUM('Bilance ploch'!F13)</f>
        <v>3</v>
      </c>
      <c r="E36" s="96">
        <v>0</v>
      </c>
      <c r="F36" s="96">
        <f t="shared" si="0"/>
        <v>0</v>
      </c>
      <c r="J36" s="53"/>
    </row>
    <row r="37" spans="1:10" s="19" customFormat="1" ht="16.5">
      <c r="A37" s="92">
        <v>13</v>
      </c>
      <c r="B37" s="97" t="s">
        <v>58</v>
      </c>
      <c r="C37" s="92" t="s">
        <v>59</v>
      </c>
      <c r="D37" s="94">
        <v>32</v>
      </c>
      <c r="E37" s="96">
        <v>0</v>
      </c>
      <c r="F37" s="96">
        <f t="shared" si="0"/>
        <v>0</v>
      </c>
      <c r="J37" s="54"/>
    </row>
    <row r="38" spans="1:10" s="19" customFormat="1" ht="16.5">
      <c r="A38" s="92"/>
      <c r="B38" s="97"/>
      <c r="C38" s="92"/>
      <c r="D38" s="92"/>
      <c r="E38" s="96"/>
      <c r="F38" s="96">
        <f>SUM(F9:F37)</f>
        <v>0</v>
      </c>
      <c r="J38" s="53"/>
    </row>
    <row r="39" spans="1:10" s="19" customFormat="1" ht="16.5">
      <c r="A39" s="103" t="s">
        <v>11</v>
      </c>
      <c r="B39" s="97"/>
      <c r="C39" s="92"/>
      <c r="D39" s="92"/>
      <c r="E39" s="96"/>
      <c r="F39" s="96"/>
      <c r="J39" s="53"/>
    </row>
    <row r="40" spans="1:10" s="19" customFormat="1" ht="16.5">
      <c r="A40" s="104" t="s">
        <v>27</v>
      </c>
      <c r="B40" s="97"/>
      <c r="C40" s="92"/>
      <c r="D40" s="92"/>
      <c r="E40" s="96"/>
      <c r="F40" s="96"/>
      <c r="J40" s="53"/>
    </row>
    <row r="41" spans="1:10" s="19" customFormat="1" ht="16.5">
      <c r="A41" s="105" t="s">
        <v>1</v>
      </c>
      <c r="B41" s="106" t="s">
        <v>23</v>
      </c>
      <c r="C41" s="105" t="s">
        <v>0</v>
      </c>
      <c r="D41" s="107">
        <v>43</v>
      </c>
      <c r="E41" s="96">
        <v>0</v>
      </c>
      <c r="F41" s="96">
        <f>PRODUCT(D41:E41)</f>
        <v>0</v>
      </c>
      <c r="J41" s="53"/>
    </row>
    <row r="42" spans="1:10" s="19" customFormat="1" ht="16.5">
      <c r="A42" s="105" t="s">
        <v>10</v>
      </c>
      <c r="B42" s="106" t="s">
        <v>21</v>
      </c>
      <c r="C42" s="105" t="s">
        <v>0</v>
      </c>
      <c r="D42" s="107">
        <v>30</v>
      </c>
      <c r="E42" s="96">
        <v>0</v>
      </c>
      <c r="F42" s="96">
        <f aca="true" t="shared" si="1" ref="F42:F83">PRODUCT(D42:E42)</f>
        <v>0</v>
      </c>
      <c r="I42" s="31"/>
      <c r="J42" s="53"/>
    </row>
    <row r="43" spans="1:10" s="19" customFormat="1" ht="16.5">
      <c r="A43" s="105" t="s">
        <v>10</v>
      </c>
      <c r="B43" s="106" t="s">
        <v>26</v>
      </c>
      <c r="C43" s="105" t="s">
        <v>0</v>
      </c>
      <c r="D43" s="107">
        <v>59</v>
      </c>
      <c r="E43" s="96">
        <v>0</v>
      </c>
      <c r="F43" s="96">
        <f t="shared" si="1"/>
        <v>0</v>
      </c>
      <c r="J43" s="53"/>
    </row>
    <row r="44" spans="1:10" s="19" customFormat="1" ht="16.5">
      <c r="A44" s="105" t="s">
        <v>1</v>
      </c>
      <c r="B44" s="106" t="s">
        <v>25</v>
      </c>
      <c r="C44" s="105" t="s">
        <v>0</v>
      </c>
      <c r="D44" s="107">
        <v>10</v>
      </c>
      <c r="E44" s="96">
        <v>0</v>
      </c>
      <c r="F44" s="96">
        <f t="shared" si="1"/>
        <v>0</v>
      </c>
      <c r="J44" s="53"/>
    </row>
    <row r="45" spans="1:10" s="19" customFormat="1" ht="16.5">
      <c r="A45" s="105" t="s">
        <v>10</v>
      </c>
      <c r="B45" s="106" t="s">
        <v>36</v>
      </c>
      <c r="C45" s="105" t="s">
        <v>0</v>
      </c>
      <c r="D45" s="107">
        <v>14</v>
      </c>
      <c r="E45" s="96">
        <v>0</v>
      </c>
      <c r="F45" s="96">
        <f t="shared" si="1"/>
        <v>0</v>
      </c>
      <c r="J45" s="53"/>
    </row>
    <row r="46" spans="1:10" s="19" customFormat="1" ht="16.5">
      <c r="A46" s="105" t="s">
        <v>1</v>
      </c>
      <c r="B46" s="106" t="s">
        <v>24</v>
      </c>
      <c r="C46" s="105" t="s">
        <v>0</v>
      </c>
      <c r="D46" s="107">
        <v>17</v>
      </c>
      <c r="E46" s="96">
        <v>0</v>
      </c>
      <c r="F46" s="96">
        <f t="shared" si="1"/>
        <v>0</v>
      </c>
      <c r="J46" s="53"/>
    </row>
    <row r="47" spans="1:10" s="19" customFormat="1" ht="16.5">
      <c r="A47" s="105" t="s">
        <v>10</v>
      </c>
      <c r="B47" s="106" t="s">
        <v>37</v>
      </c>
      <c r="C47" s="105" t="s">
        <v>0</v>
      </c>
      <c r="D47" s="107">
        <v>10</v>
      </c>
      <c r="E47" s="96">
        <v>0</v>
      </c>
      <c r="F47" s="96">
        <f t="shared" si="1"/>
        <v>0</v>
      </c>
      <c r="J47" s="53"/>
    </row>
    <row r="48" spans="1:10" s="19" customFormat="1" ht="16.5">
      <c r="A48" s="105" t="s">
        <v>10</v>
      </c>
      <c r="B48" s="106" t="s">
        <v>28</v>
      </c>
      <c r="C48" s="105" t="s">
        <v>0</v>
      </c>
      <c r="D48" s="107">
        <v>40</v>
      </c>
      <c r="E48" s="96">
        <v>0</v>
      </c>
      <c r="F48" s="96">
        <f t="shared" si="1"/>
        <v>0</v>
      </c>
      <c r="J48" s="54"/>
    </row>
    <row r="49" spans="1:10" s="19" customFormat="1" ht="16.5">
      <c r="A49" s="105" t="s">
        <v>1</v>
      </c>
      <c r="B49" s="106" t="s">
        <v>29</v>
      </c>
      <c r="C49" s="105" t="s">
        <v>0</v>
      </c>
      <c r="D49" s="107">
        <v>15</v>
      </c>
      <c r="E49" s="96">
        <v>0</v>
      </c>
      <c r="F49" s="96">
        <f t="shared" si="1"/>
        <v>0</v>
      </c>
      <c r="I49" s="31"/>
      <c r="J49" s="54"/>
    </row>
    <row r="50" spans="1:10" s="19" customFormat="1" ht="16.5">
      <c r="A50" s="108"/>
      <c r="B50" s="108" t="s">
        <v>12</v>
      </c>
      <c r="C50" s="109" t="s">
        <v>0</v>
      </c>
      <c r="D50" s="107">
        <v>12</v>
      </c>
      <c r="E50" s="96">
        <v>0</v>
      </c>
      <c r="F50" s="96">
        <f t="shared" si="1"/>
        <v>0</v>
      </c>
      <c r="J50" s="53"/>
    </row>
    <row r="51" spans="1:10" s="19" customFormat="1" ht="16.5">
      <c r="A51" s="103" t="s">
        <v>9</v>
      </c>
      <c r="B51" s="93"/>
      <c r="C51" s="109"/>
      <c r="D51" s="110"/>
      <c r="E51" s="96"/>
      <c r="F51" s="96"/>
      <c r="J51" s="53"/>
    </row>
    <row r="52" spans="1:10" s="19" customFormat="1" ht="16.5">
      <c r="A52" s="104" t="s">
        <v>27</v>
      </c>
      <c r="B52" s="108"/>
      <c r="C52" s="109"/>
      <c r="D52" s="111"/>
      <c r="E52" s="96"/>
      <c r="F52" s="96"/>
      <c r="J52" s="53"/>
    </row>
    <row r="53" spans="1:10" s="19" customFormat="1" ht="16.5">
      <c r="A53" s="105" t="s">
        <v>10</v>
      </c>
      <c r="B53" s="106" t="s">
        <v>20</v>
      </c>
      <c r="C53" s="105" t="s">
        <v>0</v>
      </c>
      <c r="D53" s="111">
        <v>37</v>
      </c>
      <c r="E53" s="96">
        <v>0</v>
      </c>
      <c r="F53" s="96">
        <f t="shared" si="1"/>
        <v>0</v>
      </c>
      <c r="J53" s="53"/>
    </row>
    <row r="54" spans="1:10" s="19" customFormat="1" ht="16.5">
      <c r="A54" s="108"/>
      <c r="B54" s="108" t="s">
        <v>12</v>
      </c>
      <c r="C54" s="109" t="s">
        <v>0</v>
      </c>
      <c r="D54" s="111">
        <v>2</v>
      </c>
      <c r="E54" s="96">
        <v>0</v>
      </c>
      <c r="F54" s="96">
        <f t="shared" si="1"/>
        <v>0</v>
      </c>
      <c r="J54" s="53"/>
    </row>
    <row r="55" spans="1:10" s="19" customFormat="1" ht="16.5">
      <c r="A55" s="103" t="s">
        <v>18</v>
      </c>
      <c r="B55" s="93"/>
      <c r="C55" s="112"/>
      <c r="D55" s="110"/>
      <c r="E55" s="96"/>
      <c r="F55" s="96"/>
      <c r="J55" s="54"/>
    </row>
    <row r="56" spans="1:10" s="19" customFormat="1" ht="14.25" customHeight="1">
      <c r="A56" s="105" t="s">
        <v>31</v>
      </c>
      <c r="B56" s="106" t="s">
        <v>22</v>
      </c>
      <c r="C56" s="105" t="s">
        <v>0</v>
      </c>
      <c r="D56" s="111">
        <v>36</v>
      </c>
      <c r="E56" s="96">
        <v>0</v>
      </c>
      <c r="F56" s="96">
        <f t="shared" si="1"/>
        <v>0</v>
      </c>
      <c r="H56" s="48"/>
      <c r="J56" s="54"/>
    </row>
    <row r="57" spans="1:10" s="19" customFormat="1" ht="13.5" customHeight="1">
      <c r="A57" s="105" t="s">
        <v>31</v>
      </c>
      <c r="B57" s="113" t="s">
        <v>3</v>
      </c>
      <c r="C57" s="105" t="s">
        <v>0</v>
      </c>
      <c r="D57" s="111">
        <v>36</v>
      </c>
      <c r="E57" s="96">
        <v>0</v>
      </c>
      <c r="F57" s="96">
        <f t="shared" si="1"/>
        <v>0</v>
      </c>
      <c r="J57" s="53"/>
    </row>
    <row r="58" spans="1:6" s="19" customFormat="1" ht="12.75">
      <c r="A58" s="105" t="s">
        <v>31</v>
      </c>
      <c r="B58" s="113" t="s">
        <v>4</v>
      </c>
      <c r="C58" s="105" t="s">
        <v>0</v>
      </c>
      <c r="D58" s="111">
        <v>91</v>
      </c>
      <c r="E58" s="96">
        <v>0</v>
      </c>
      <c r="F58" s="96">
        <f t="shared" si="1"/>
        <v>0</v>
      </c>
    </row>
    <row r="59" spans="1:6" s="19" customFormat="1" ht="12.75">
      <c r="A59" s="105" t="s">
        <v>31</v>
      </c>
      <c r="B59" s="113" t="s">
        <v>32</v>
      </c>
      <c r="C59" s="105" t="s">
        <v>0</v>
      </c>
      <c r="D59" s="111">
        <v>107</v>
      </c>
      <c r="E59" s="96">
        <v>0</v>
      </c>
      <c r="F59" s="96">
        <f t="shared" si="1"/>
        <v>0</v>
      </c>
    </row>
    <row r="60" spans="1:6" s="19" customFormat="1" ht="12.75">
      <c r="A60" s="105" t="s">
        <v>31</v>
      </c>
      <c r="B60" s="113" t="s">
        <v>8</v>
      </c>
      <c r="C60" s="105" t="s">
        <v>0</v>
      </c>
      <c r="D60" s="111">
        <v>91</v>
      </c>
      <c r="E60" s="96">
        <v>0</v>
      </c>
      <c r="F60" s="96">
        <f t="shared" si="1"/>
        <v>0</v>
      </c>
    </row>
    <row r="61" spans="1:6" s="19" customFormat="1" ht="12.75">
      <c r="A61" s="106"/>
      <c r="B61" s="106" t="s">
        <v>12</v>
      </c>
      <c r="C61" s="105" t="s">
        <v>0</v>
      </c>
      <c r="D61" s="107">
        <v>18</v>
      </c>
      <c r="E61" s="96">
        <v>0</v>
      </c>
      <c r="F61" s="96">
        <f t="shared" si="1"/>
        <v>0</v>
      </c>
    </row>
    <row r="62" spans="1:6" s="19" customFormat="1" ht="12.75">
      <c r="A62" s="114" t="s">
        <v>13</v>
      </c>
      <c r="B62" s="115"/>
      <c r="C62" s="105"/>
      <c r="D62" s="116"/>
      <c r="E62" s="96"/>
      <c r="F62" s="96"/>
    </row>
    <row r="63" spans="1:6" s="19" customFormat="1" ht="12.75">
      <c r="A63" s="105" t="s">
        <v>31</v>
      </c>
      <c r="B63" s="113" t="s">
        <v>2</v>
      </c>
      <c r="C63" s="105" t="s">
        <v>0</v>
      </c>
      <c r="D63" s="111">
        <v>238</v>
      </c>
      <c r="E63" s="96">
        <v>0</v>
      </c>
      <c r="F63" s="96">
        <f t="shared" si="1"/>
        <v>0</v>
      </c>
    </row>
    <row r="64" spans="1:6" s="19" customFormat="1" ht="12.75">
      <c r="A64" s="105" t="s">
        <v>31</v>
      </c>
      <c r="B64" s="113" t="s">
        <v>5</v>
      </c>
      <c r="C64" s="105" t="s">
        <v>0</v>
      </c>
      <c r="D64" s="111">
        <v>317</v>
      </c>
      <c r="E64" s="96">
        <v>0</v>
      </c>
      <c r="F64" s="96">
        <f t="shared" si="1"/>
        <v>0</v>
      </c>
    </row>
    <row r="65" spans="1:6" s="19" customFormat="1" ht="12.75">
      <c r="A65" s="105" t="s">
        <v>31</v>
      </c>
      <c r="B65" s="113" t="s">
        <v>6</v>
      </c>
      <c r="C65" s="105" t="s">
        <v>0</v>
      </c>
      <c r="D65" s="111">
        <v>317</v>
      </c>
      <c r="E65" s="96">
        <v>0</v>
      </c>
      <c r="F65" s="96">
        <f t="shared" si="1"/>
        <v>0</v>
      </c>
    </row>
    <row r="66" spans="1:9" s="19" customFormat="1" ht="12.75">
      <c r="A66" s="105" t="s">
        <v>31</v>
      </c>
      <c r="B66" s="113" t="s">
        <v>7</v>
      </c>
      <c r="C66" s="105" t="s">
        <v>0</v>
      </c>
      <c r="D66" s="111">
        <v>158</v>
      </c>
      <c r="E66" s="96">
        <v>0</v>
      </c>
      <c r="F66" s="96">
        <f t="shared" si="1"/>
        <v>0</v>
      </c>
      <c r="I66" s="48"/>
    </row>
    <row r="67" spans="1:6" s="19" customFormat="1" ht="12.75">
      <c r="A67" s="105" t="s">
        <v>31</v>
      </c>
      <c r="B67" s="113" t="s">
        <v>33</v>
      </c>
      <c r="C67" s="105" t="s">
        <v>0</v>
      </c>
      <c r="D67" s="111">
        <v>158</v>
      </c>
      <c r="E67" s="96">
        <v>0</v>
      </c>
      <c r="F67" s="96">
        <f t="shared" si="1"/>
        <v>0</v>
      </c>
    </row>
    <row r="68" spans="1:6" s="19" customFormat="1" ht="12.75">
      <c r="A68" s="105" t="s">
        <v>31</v>
      </c>
      <c r="B68" s="113" t="s">
        <v>17</v>
      </c>
      <c r="C68" s="105" t="s">
        <v>0</v>
      </c>
      <c r="D68" s="111">
        <v>398</v>
      </c>
      <c r="E68" s="96">
        <v>0</v>
      </c>
      <c r="F68" s="96">
        <f t="shared" si="1"/>
        <v>0</v>
      </c>
    </row>
    <row r="69" spans="1:6" s="19" customFormat="1" ht="12.75">
      <c r="A69" s="108"/>
      <c r="B69" s="108" t="s">
        <v>12</v>
      </c>
      <c r="C69" s="105" t="s">
        <v>0</v>
      </c>
      <c r="D69" s="111">
        <v>79</v>
      </c>
      <c r="E69" s="117">
        <v>0</v>
      </c>
      <c r="F69" s="96">
        <f t="shared" si="1"/>
        <v>0</v>
      </c>
    </row>
    <row r="70" spans="1:6" s="19" customFormat="1" ht="12.75">
      <c r="A70" s="92"/>
      <c r="B70" s="98" t="s">
        <v>60</v>
      </c>
      <c r="C70" s="92"/>
      <c r="D70" s="92"/>
      <c r="E70" s="96"/>
      <c r="F70" s="96"/>
    </row>
    <row r="71" spans="1:6" s="19" customFormat="1" ht="12.75">
      <c r="A71" s="92">
        <v>1</v>
      </c>
      <c r="B71" s="97" t="s">
        <v>61</v>
      </c>
      <c r="C71" s="92" t="s">
        <v>57</v>
      </c>
      <c r="D71" s="94">
        <f>SUM(D35)</f>
        <v>891</v>
      </c>
      <c r="E71" s="96">
        <v>0</v>
      </c>
      <c r="F71" s="96">
        <f t="shared" si="1"/>
        <v>0</v>
      </c>
    </row>
    <row r="72" spans="1:6" s="19" customFormat="1" ht="12.75">
      <c r="A72" s="92">
        <v>2</v>
      </c>
      <c r="B72" s="97" t="s">
        <v>83</v>
      </c>
      <c r="C72" s="92" t="s">
        <v>0</v>
      </c>
      <c r="D72" s="94">
        <v>315</v>
      </c>
      <c r="E72" s="96">
        <v>0</v>
      </c>
      <c r="F72" s="96">
        <f t="shared" si="1"/>
        <v>0</v>
      </c>
    </row>
    <row r="73" spans="1:6" s="19" customFormat="1" ht="12.75">
      <c r="A73" s="92">
        <v>3</v>
      </c>
      <c r="B73" s="97" t="s">
        <v>82</v>
      </c>
      <c r="C73" s="92" t="s">
        <v>0</v>
      </c>
      <c r="D73" s="94">
        <f>SUM(D16)</f>
        <v>275</v>
      </c>
      <c r="E73" s="96">
        <v>0</v>
      </c>
      <c r="F73" s="96">
        <f t="shared" si="1"/>
        <v>0</v>
      </c>
    </row>
    <row r="74" spans="1:6" s="19" customFormat="1" ht="12.75">
      <c r="A74" s="92">
        <v>4</v>
      </c>
      <c r="B74" s="97" t="s">
        <v>89</v>
      </c>
      <c r="C74" s="92" t="s">
        <v>0</v>
      </c>
      <c r="D74" s="94">
        <f>SUM(D73)</f>
        <v>275</v>
      </c>
      <c r="E74" s="96">
        <v>0</v>
      </c>
      <c r="F74" s="96">
        <f t="shared" si="1"/>
        <v>0</v>
      </c>
    </row>
    <row r="75" spans="1:6" s="19" customFormat="1" ht="12.75">
      <c r="A75" s="92">
        <v>5</v>
      </c>
      <c r="B75" s="97" t="s">
        <v>88</v>
      </c>
      <c r="C75" s="92" t="s">
        <v>0</v>
      </c>
      <c r="D75" s="94">
        <f>SUM(D36)</f>
        <v>3</v>
      </c>
      <c r="E75" s="96">
        <v>0</v>
      </c>
      <c r="F75" s="96">
        <f t="shared" si="1"/>
        <v>0</v>
      </c>
    </row>
    <row r="76" spans="1:6" s="19" customFormat="1" ht="12.75">
      <c r="A76" s="92">
        <v>6</v>
      </c>
      <c r="B76" s="97" t="s">
        <v>84</v>
      </c>
      <c r="C76" s="92" t="s">
        <v>62</v>
      </c>
      <c r="D76" s="94">
        <v>4</v>
      </c>
      <c r="E76" s="96">
        <v>0</v>
      </c>
      <c r="F76" s="96">
        <f t="shared" si="1"/>
        <v>0</v>
      </c>
    </row>
    <row r="77" spans="1:6" s="19" customFormat="1" ht="12.75">
      <c r="A77" s="92">
        <v>7</v>
      </c>
      <c r="B77" s="97" t="s">
        <v>85</v>
      </c>
      <c r="C77" s="92" t="s">
        <v>62</v>
      </c>
      <c r="D77" s="94">
        <v>2</v>
      </c>
      <c r="E77" s="96">
        <v>0</v>
      </c>
      <c r="F77" s="96">
        <f t="shared" si="1"/>
        <v>0</v>
      </c>
    </row>
    <row r="78" spans="1:6" s="19" customFormat="1" ht="12.75">
      <c r="A78" s="92">
        <v>8</v>
      </c>
      <c r="B78" s="97" t="s">
        <v>117</v>
      </c>
      <c r="C78" s="92" t="s">
        <v>62</v>
      </c>
      <c r="D78" s="94">
        <v>1.5</v>
      </c>
      <c r="E78" s="96">
        <v>0</v>
      </c>
      <c r="F78" s="96">
        <f t="shared" si="1"/>
        <v>0</v>
      </c>
    </row>
    <row r="79" spans="1:6" s="19" customFormat="1" ht="12.75">
      <c r="A79" s="92">
        <v>9</v>
      </c>
      <c r="B79" s="97" t="s">
        <v>132</v>
      </c>
      <c r="C79" s="92" t="s">
        <v>55</v>
      </c>
      <c r="D79" s="94">
        <v>153</v>
      </c>
      <c r="E79" s="96">
        <v>0</v>
      </c>
      <c r="F79" s="96">
        <f t="shared" si="1"/>
        <v>0</v>
      </c>
    </row>
    <row r="80" spans="1:6" s="19" customFormat="1" ht="12.75">
      <c r="A80" s="92">
        <v>10</v>
      </c>
      <c r="B80" s="97" t="s">
        <v>86</v>
      </c>
      <c r="C80" s="92" t="s">
        <v>63</v>
      </c>
      <c r="D80" s="94">
        <v>66.8</v>
      </c>
      <c r="E80" s="96">
        <v>0</v>
      </c>
      <c r="F80" s="96">
        <f t="shared" si="1"/>
        <v>0</v>
      </c>
    </row>
    <row r="81" spans="1:6" s="19" customFormat="1" ht="12.75">
      <c r="A81" s="92">
        <v>11</v>
      </c>
      <c r="B81" s="97" t="s">
        <v>87</v>
      </c>
      <c r="C81" s="92" t="s">
        <v>63</v>
      </c>
      <c r="D81" s="94">
        <v>119</v>
      </c>
      <c r="E81" s="96">
        <v>0</v>
      </c>
      <c r="F81" s="96">
        <f t="shared" si="1"/>
        <v>0</v>
      </c>
    </row>
    <row r="82" spans="1:6" s="19" customFormat="1" ht="12.75">
      <c r="A82" s="92">
        <v>12</v>
      </c>
      <c r="B82" s="97" t="s">
        <v>137</v>
      </c>
      <c r="C82" s="92" t="s">
        <v>63</v>
      </c>
      <c r="D82" s="94">
        <v>6</v>
      </c>
      <c r="E82" s="96">
        <v>0</v>
      </c>
      <c r="F82" s="96">
        <f t="shared" si="1"/>
        <v>0</v>
      </c>
    </row>
    <row r="83" spans="1:6" s="21" customFormat="1" ht="12.75">
      <c r="A83" s="92">
        <v>13</v>
      </c>
      <c r="B83" s="118" t="s">
        <v>118</v>
      </c>
      <c r="C83" s="119" t="s">
        <v>63</v>
      </c>
      <c r="D83" s="120">
        <v>83</v>
      </c>
      <c r="E83" s="121">
        <v>0</v>
      </c>
      <c r="F83" s="96">
        <f t="shared" si="1"/>
        <v>0</v>
      </c>
    </row>
    <row r="84" spans="1:6" s="19" customFormat="1" ht="12.75">
      <c r="A84" s="22"/>
      <c r="B84" s="23"/>
      <c r="C84" s="22"/>
      <c r="D84" s="22"/>
      <c r="E84" s="24"/>
      <c r="F84" s="96">
        <f>SUM(F41:F83)</f>
        <v>0</v>
      </c>
    </row>
    <row r="85" spans="1:6" s="19" customFormat="1" ht="12.75">
      <c r="A85" s="22"/>
      <c r="B85" s="25"/>
      <c r="C85" s="22"/>
      <c r="D85" s="26"/>
      <c r="E85" s="24"/>
      <c r="F85" s="24"/>
    </row>
    <row r="86" spans="1:6" s="19" customFormat="1" ht="12.75">
      <c r="A86" s="122"/>
      <c r="B86" s="123" t="s">
        <v>64</v>
      </c>
      <c r="C86" s="124"/>
      <c r="D86" s="125"/>
      <c r="E86" s="178">
        <f>SUM(F84,F38)</f>
        <v>0</v>
      </c>
      <c r="F86" s="179"/>
    </row>
    <row r="87" spans="1:6" s="19" customFormat="1" ht="12.75">
      <c r="A87" s="126"/>
      <c r="B87" s="27" t="s">
        <v>101</v>
      </c>
      <c r="C87" s="28"/>
      <c r="D87" s="29"/>
      <c r="E87" s="180">
        <f>E86*0.2</f>
        <v>0</v>
      </c>
      <c r="F87" s="181"/>
    </row>
    <row r="88" spans="1:6" s="19" customFormat="1" ht="12.75">
      <c r="A88" s="127"/>
      <c r="B88" s="128" t="s">
        <v>65</v>
      </c>
      <c r="C88" s="129"/>
      <c r="D88" s="130"/>
      <c r="E88" s="182">
        <f>SUM(E86:F87)</f>
        <v>0</v>
      </c>
      <c r="F88" s="183"/>
    </row>
    <row r="89" spans="1:6" s="19" customFormat="1" ht="12.75">
      <c r="A89" s="30"/>
      <c r="C89" s="30"/>
      <c r="E89" s="31"/>
      <c r="F89" s="31"/>
    </row>
    <row r="90" spans="1:6" s="19" customFormat="1" ht="15.75">
      <c r="A90" s="30"/>
      <c r="B90" s="32"/>
      <c r="C90" s="30"/>
      <c r="E90" s="31"/>
      <c r="F90" s="31"/>
    </row>
    <row r="91" spans="1:6" s="19" customFormat="1" ht="12.75">
      <c r="A91" s="30"/>
      <c r="C91" s="30"/>
      <c r="E91" s="31"/>
      <c r="F91" s="31"/>
    </row>
    <row r="92" spans="1:6" s="19" customFormat="1" ht="12.75">
      <c r="A92" s="30"/>
      <c r="C92" s="30"/>
      <c r="E92" s="31"/>
      <c r="F92" s="31"/>
    </row>
    <row r="93" spans="1:6" s="19" customFormat="1" ht="12.75">
      <c r="A93" s="30"/>
      <c r="C93" s="30"/>
      <c r="E93" s="31"/>
      <c r="F93" s="31"/>
    </row>
    <row r="94" spans="1:6" s="19" customFormat="1" ht="12.75">
      <c r="A94" s="30"/>
      <c r="C94" s="30"/>
      <c r="E94" s="31"/>
      <c r="F94" s="31"/>
    </row>
    <row r="95" spans="1:6" s="19" customFormat="1" ht="12.75">
      <c r="A95" s="30"/>
      <c r="C95" s="30"/>
      <c r="E95" s="31"/>
      <c r="F95" s="31"/>
    </row>
    <row r="96" spans="1:6" s="19" customFormat="1" ht="12.75">
      <c r="A96" s="30"/>
      <c r="C96" s="30"/>
      <c r="E96" s="31"/>
      <c r="F96" s="31"/>
    </row>
    <row r="97" spans="1:6" s="19" customFormat="1" ht="12.75">
      <c r="A97" s="30"/>
      <c r="C97" s="30"/>
      <c r="E97" s="31"/>
      <c r="F97" s="31"/>
    </row>
    <row r="98" spans="1:6" s="19" customFormat="1" ht="12.75">
      <c r="A98" s="30"/>
      <c r="C98" s="30"/>
      <c r="E98" s="31"/>
      <c r="F98" s="31"/>
    </row>
    <row r="99" spans="1:6" s="19" customFormat="1" ht="12.75">
      <c r="A99" s="30"/>
      <c r="C99" s="30"/>
      <c r="E99" s="31"/>
      <c r="F99" s="31"/>
    </row>
  </sheetData>
  <sheetProtection/>
  <mergeCells count="3">
    <mergeCell ref="E86:F86"/>
    <mergeCell ref="E87:F87"/>
    <mergeCell ref="E88:F88"/>
  </mergeCells>
  <printOptions/>
  <pageMargins left="0.7086614173228347" right="0.7086614173228347" top="0.7874015748031497" bottom="0.7874015748031497" header="0.31496062992125984" footer="0.31496062992125984"/>
  <pageSetup fitToHeight="3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 </cp:lastModifiedBy>
  <cp:lastPrinted>2012-09-19T12:49:46Z</cp:lastPrinted>
  <dcterms:created xsi:type="dcterms:W3CDTF">2000-04-12T13:07:15Z</dcterms:created>
  <dcterms:modified xsi:type="dcterms:W3CDTF">2012-09-19T12:53:11Z</dcterms:modified>
  <cp:category/>
  <cp:version/>
  <cp:contentType/>
  <cp:contentStatus/>
</cp:coreProperties>
</file>