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3840" yWindow="0" windowWidth="27840" windowHeight="12885" activeTab="0"/>
  </bookViews>
  <sheets>
    <sheet name="Rekapitulace" sheetId="5" r:id="rId1"/>
    <sheet name="Oprava podlah 5. patro" sheetId="1" r:id="rId2"/>
    <sheet name="Malba 5. patro" sheetId="2" r:id="rId3"/>
    <sheet name="Oprava podlah 6. patro" sheetId="4" r:id="rId4"/>
    <sheet name="Malba 6. patro" sheetId="3" r:id="rId5"/>
    <sheet name="VON" sheetId="6" r:id="rId6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<sst xmlns="http://schemas.openxmlformats.org/spreadsheetml/2006/main" count="269" uniqueCount="88">
  <si>
    <t>koberec</t>
  </si>
  <si>
    <t>lino</t>
  </si>
  <si>
    <t>lino (pěkné ?)</t>
  </si>
  <si>
    <t>"pokladna"</t>
  </si>
  <si>
    <t>sklad</t>
  </si>
  <si>
    <t>sklad OINF</t>
  </si>
  <si>
    <t>tiskárna</t>
  </si>
  <si>
    <t>chodba</t>
  </si>
  <si>
    <t>kancelář volná</t>
  </si>
  <si>
    <t>zasedačka ŘZ</t>
  </si>
  <si>
    <t>zasedačka</t>
  </si>
  <si>
    <t>koberec  zachov.</t>
  </si>
  <si>
    <t>patro</t>
  </si>
  <si>
    <t>kancelář</t>
  </si>
  <si>
    <t>výměra            místnosti            m²</t>
  </si>
  <si>
    <t xml:space="preserve">
sokl
bm</t>
  </si>
  <si>
    <t>celková cena
opravy/úpravy</t>
  </si>
  <si>
    <t>kuchyňka</t>
  </si>
  <si>
    <t>Celkem</t>
  </si>
  <si>
    <t>Malba 5. patro</t>
  </si>
  <si>
    <t>výměra            podlahových    krytin            m²</t>
  </si>
  <si>
    <t>plocha malby</t>
  </si>
  <si>
    <r>
      <t xml:space="preserve">cena za
soklování 
</t>
    </r>
    <r>
      <rPr>
        <sz val="9"/>
        <color theme="1"/>
        <rFont val="Calibri"/>
        <family val="2"/>
        <scheme val="minor"/>
      </rPr>
      <t>materiál+práce
bm/celkem</t>
    </r>
  </si>
  <si>
    <t xml:space="preserve">Celkem 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</si>
  <si>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</si>
  <si>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Kč/m</t>
    </r>
    <r>
      <rPr>
        <vertAlign val="superscript"/>
        <sz val="11"/>
        <color theme="1"/>
        <rFont val="Calibri"/>
        <family val="2"/>
        <scheme val="minor"/>
      </rPr>
      <t>2</t>
    </r>
  </si>
  <si>
    <t>celkem Kč</t>
  </si>
  <si>
    <t>Kč/kancelář</t>
  </si>
  <si>
    <t>Kč</t>
  </si>
  <si>
    <t>Malba 6. patro</t>
  </si>
  <si>
    <t>škrabání starých nátěrů (odfouknutá omítka, praskliny), rozmývání podkladu (vč. oprav - protečení u parapetů)</t>
  </si>
  <si>
    <t>614 a</t>
  </si>
  <si>
    <t>614 b</t>
  </si>
  <si>
    <t>spisovna</t>
  </si>
  <si>
    <r>
      <rPr>
        <b/>
        <sz val="16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
</t>
    </r>
  </si>
  <si>
    <t>Etapa</t>
  </si>
  <si>
    <t>Celková cena za provedení díla</t>
  </si>
  <si>
    <t>Cena v Kč bez DPH</t>
  </si>
  <si>
    <t>č. akce 199200009</t>
  </si>
  <si>
    <t>ŘSP, budova A, 5. a 6. patro, oprava podlahových krytin</t>
  </si>
  <si>
    <t>původní</t>
  </si>
  <si>
    <t>nový</t>
  </si>
  <si>
    <t>druh opravy/povrch</t>
  </si>
  <si>
    <t>č. kanceláře</t>
  </si>
  <si>
    <t>m²</t>
  </si>
  <si>
    <t>bm</t>
  </si>
  <si>
    <t>celkem</t>
  </si>
  <si>
    <t>Kč/bm</t>
  </si>
  <si>
    <t>druh kanceláře/počet zaměstnanců</t>
  </si>
  <si>
    <t xml:space="preserve">výměra místnosti            </t>
  </si>
  <si>
    <t>výměra podlahových krytin</t>
  </si>
  <si>
    <t xml:space="preserve">sokl
</t>
  </si>
  <si>
    <t>celková příprava podkladku pro položení krytiny materiál+práce</t>
  </si>
  <si>
    <t>podlahová krytina 
(koberec, lino)</t>
  </si>
  <si>
    <t>druh kanceláře/
počet zaměstnanců</t>
  </si>
  <si>
    <t>malba bílá 
(práce včetně materiálu)</t>
  </si>
  <si>
    <t>škrabání starých nátěrů rozmývání podkladu 
(vč. oprav - protečení u parapetů)</t>
  </si>
  <si>
    <t>stěrkování a sádrování prasklin 
(práce + materiál)</t>
  </si>
  <si>
    <t>penetrace 
(práce + materiál)</t>
  </si>
  <si>
    <t>přípravné a dokončovací práce 
(včetně materiálu)</t>
  </si>
  <si>
    <t>druh opravy/
povrch</t>
  </si>
  <si>
    <t xml:space="preserve">výměra podlahových krytin   </t>
  </si>
  <si>
    <t>sokl</t>
  </si>
  <si>
    <t>celková příprava podkladku pro položení krytiny 
materiál+práce</t>
  </si>
  <si>
    <t xml:space="preserve">podlahová krytina (koberec, lino) </t>
  </si>
  <si>
    <t>pokládka podlahové krytiny 
materiál+práce</t>
  </si>
  <si>
    <t>sokly 
materiál+práce</t>
  </si>
  <si>
    <t>Oprava podlah 5. patro</t>
  </si>
  <si>
    <t>Oprava podlah 6. patro</t>
  </si>
  <si>
    <t>* tato položka obsahuje odstranění starých nátěrů, rozmývání podkladu a manipulaci s odstraněným materiálem včetně dopravení do přistavených kontejnerů</t>
  </si>
  <si>
    <t>odstranění a likvidace* původní krytiny a degrad. betonu, vyčištění kaverny</t>
  </si>
  <si>
    <t>Vedlejší a ostatní náklady</t>
  </si>
  <si>
    <t>Zajištění přistavení kontejnerů, manipulace a odvoz přistavených kontejnerů včetně uložení a případného poplatku za uložení vybourané suti a stavebních hmot</t>
  </si>
  <si>
    <t>MJ</t>
  </si>
  <si>
    <t>Množství</t>
  </si>
  <si>
    <t>soubor</t>
  </si>
  <si>
    <t>VON</t>
  </si>
  <si>
    <t xml:space="preserve">Poznámka: Předpokládá se vyspravení max 60% ploch podlah do hloubky 20 mm. Fakturace bude probíhat na základě skutečné provedených prací </t>
  </si>
  <si>
    <t>Závěrečný úklid po dokončení opravných prací</t>
  </si>
  <si>
    <t>celková cena 
opravy</t>
  </si>
  <si>
    <t>* tato položka obsahuje odstranění stávající podlahové krytiny (koberce, linolea, příp. koberce i linolea), dále odbourání a odstranění porušeného betonu, včetně manipulace s tímto materiálem 
a přesun do přistavených kontejnerů</t>
  </si>
  <si>
    <t>SOUPIS PRACÍ A DODÁVEK - REKAPITULACE</t>
  </si>
  <si>
    <t>Cena celkem
v Kč bez DPH</t>
  </si>
  <si>
    <t>Jednotková cena
v Kč bez DPH</t>
  </si>
  <si>
    <t>Poznámka:</t>
  </si>
  <si>
    <t xml:space="preserve">V této rekapitulační tabulce uchazeč nic nevyplňuje! 
Uchazeč doplní ceny v jednotlivých listech tohoto Soupisu prací a dodávek (Oprava podlah 5. patro; Malba 5. patro; Oprava podlah 6. patro; Malba 6. patro; VON), odkud se celková cena daného listu přenese do této rekapitulační tabulky. </t>
  </si>
  <si>
    <t>Uchazeč doplní pouze buňky podbarvené žlutou barvou dle svého návrhu. 
Jiné úpravy nejsou přípustné a budou znamenat vyřazení nabídky uchazeče.</t>
  </si>
  <si>
    <t>Provedení pasportizace (fotodokumentace) chodeb, výtahu a přístupových cest na staveniště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</si>
</sst>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9"/>
      <color rgb="FF7030A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1D2129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9" tint="-0.24997000396251678"/>
      <name val="Calibri"/>
      <family val="2"/>
      <scheme val="minor"/>
    </font>
    <font>
      <sz val="9"/>
      <color theme="9" tint="-0.24997000396251678"/>
      <name val="Arial"/>
      <family val="2"/>
    </font>
    <font>
      <sz val="12"/>
      <name val="Calibri"/>
      <family val="2"/>
      <scheme val="minor"/>
    </font>
    <font>
      <b/>
      <sz val="14"/>
      <color theme="1"/>
      <name val="Arial CE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u val="single"/>
      <sz val="12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 val="single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</fills>
  <borders count="78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double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double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double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double"/>
      <top style="thin"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double"/>
      <top style="thin"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thin"/>
      <right style="medium"/>
      <top/>
      <bottom/>
    </border>
    <border>
      <left style="medium"/>
      <right style="medium"/>
      <top/>
      <bottom style="double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0" applyProtection="1">
      <protection/>
    </xf>
    <xf numFmtId="0" fontId="29" fillId="0" borderId="0" xfId="0" applyFont="1" applyProtection="1">
      <protection/>
    </xf>
    <xf numFmtId="2" fontId="0" fillId="2" borderId="1" xfId="0" applyNumberFormat="1" applyFill="1" applyBorder="1" applyAlignment="1" applyProtection="1">
      <alignment horizontal="center" vertical="center" wrapText="1"/>
      <protection/>
    </xf>
    <xf numFmtId="2" fontId="0" fillId="2" borderId="2" xfId="0" applyNumberFormat="1" applyFill="1" applyBorder="1" applyAlignment="1" applyProtection="1">
      <alignment horizontal="center" vertical="center" wrapText="1"/>
      <protection/>
    </xf>
    <xf numFmtId="2" fontId="0" fillId="2" borderId="3" xfId="0" applyNumberFormat="1" applyFill="1" applyBorder="1" applyAlignment="1" applyProtection="1">
      <alignment horizontal="center" vertical="center" wrapText="1"/>
      <protection/>
    </xf>
    <xf numFmtId="4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2" fontId="0" fillId="2" borderId="6" xfId="0" applyNumberFormat="1" applyFill="1" applyBorder="1" applyAlignment="1" applyProtection="1">
      <alignment horizontal="center" vertical="center" wrapText="1"/>
      <protection/>
    </xf>
    <xf numFmtId="2" fontId="0" fillId="2" borderId="7" xfId="0" applyNumberFormat="1" applyFill="1" applyBorder="1" applyAlignment="1" applyProtection="1">
      <alignment horizontal="center" vertical="center" wrapText="1"/>
      <protection/>
    </xf>
    <xf numFmtId="2" fontId="0" fillId="2" borderId="8" xfId="0" applyNumberFormat="1" applyFill="1" applyBorder="1" applyAlignment="1" applyProtection="1">
      <alignment horizontal="center" vertical="center" wrapText="1"/>
      <protection/>
    </xf>
    <xf numFmtId="4" fontId="0" fillId="2" borderId="9" xfId="0" applyNumberFormat="1" applyFill="1" applyBorder="1" applyAlignment="1" applyProtection="1">
      <alignment horizontal="center" vertical="center" wrapText="1"/>
      <protection/>
    </xf>
    <xf numFmtId="4" fontId="0" fillId="2" borderId="7" xfId="0" applyNumberFormat="1" applyFill="1" applyBorder="1" applyAlignment="1" applyProtection="1">
      <alignment horizontal="center" vertical="center" wrapText="1"/>
      <protection/>
    </xf>
    <xf numFmtId="4" fontId="0" fillId="2" borderId="4" xfId="0" applyNumberFormat="1" applyFill="1" applyBorder="1" applyAlignment="1" applyProtection="1">
      <alignment horizontal="center" vertical="center" wrapText="1"/>
      <protection/>
    </xf>
    <xf numFmtId="4" fontId="3" fillId="2" borderId="6" xfId="0" applyNumberFormat="1" applyFont="1" applyFill="1" applyBorder="1" applyAlignment="1" applyProtection="1">
      <alignment horizontal="center" vertical="center" wrapText="1"/>
      <protection/>
    </xf>
    <xf numFmtId="0" fontId="7" fillId="3" borderId="10" xfId="0" applyFont="1" applyFill="1" applyBorder="1" applyAlignment="1" applyProtection="1">
      <alignment horizontal="center" vertical="center"/>
      <protection/>
    </xf>
    <xf numFmtId="0" fontId="0" fillId="3" borderId="10" xfId="0" applyFill="1" applyBorder="1" applyAlignment="1" applyProtection="1">
      <alignment horizontal="center"/>
      <protection/>
    </xf>
    <xf numFmtId="0" fontId="2" fillId="3" borderId="11" xfId="0" applyFont="1" applyFill="1" applyBorder="1" applyAlignment="1" applyProtection="1">
      <alignment horizontal="center"/>
      <protection/>
    </xf>
    <xf numFmtId="0" fontId="5" fillId="3" borderId="12" xfId="0" applyFont="1" applyFill="1" applyBorder="1" applyAlignment="1" applyProtection="1">
      <alignment horizontal="center"/>
      <protection/>
    </xf>
    <xf numFmtId="2" fontId="6" fillId="3" borderId="10" xfId="0" applyNumberFormat="1" applyFont="1" applyFill="1" applyBorder="1" applyAlignment="1" applyProtection="1">
      <alignment horizontal="center" vertical="center"/>
      <protection/>
    </xf>
    <xf numFmtId="2" fontId="6" fillId="3" borderId="13" xfId="0" applyNumberFormat="1" applyFont="1" applyFill="1" applyBorder="1" applyAlignment="1" applyProtection="1">
      <alignment horizontal="center" vertical="center"/>
      <protection/>
    </xf>
    <xf numFmtId="2" fontId="6" fillId="3" borderId="14" xfId="0" applyNumberFormat="1" applyFont="1" applyFill="1" applyBorder="1" applyAlignment="1" applyProtection="1">
      <alignment horizontal="centerContinuous"/>
      <protection/>
    </xf>
    <xf numFmtId="4" fontId="0" fillId="3" borderId="12" xfId="0" applyNumberFormat="1" applyFill="1" applyBorder="1" applyProtection="1">
      <protection/>
    </xf>
    <xf numFmtId="4" fontId="3" fillId="3" borderId="1" xfId="0" applyNumberFormat="1" applyFont="1" applyFill="1" applyBorder="1" applyProtection="1">
      <protection/>
    </xf>
    <xf numFmtId="0" fontId="0" fillId="3" borderId="0" xfId="0" applyFill="1" applyProtection="1">
      <protection/>
    </xf>
    <xf numFmtId="0" fontId="7" fillId="3" borderId="15" xfId="0" applyFont="1" applyFill="1" applyBorder="1" applyAlignment="1" applyProtection="1">
      <alignment horizontal="center" vertical="center"/>
      <protection/>
    </xf>
    <xf numFmtId="0" fontId="0" fillId="3" borderId="15" xfId="0" applyFill="1" applyBorder="1" applyAlignment="1" applyProtection="1">
      <alignment horizontal="center"/>
      <protection/>
    </xf>
    <xf numFmtId="0" fontId="5" fillId="3" borderId="16" xfId="0" applyFont="1" applyFill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/>
    </xf>
    <xf numFmtId="2" fontId="6" fillId="3" borderId="15" xfId="0" applyNumberFormat="1" applyFont="1" applyFill="1" applyBorder="1" applyAlignment="1" applyProtection="1">
      <alignment horizontal="center" vertical="center"/>
      <protection/>
    </xf>
    <xf numFmtId="2" fontId="6" fillId="3" borderId="18" xfId="0" applyNumberFormat="1" applyFont="1" applyFill="1" applyBorder="1" applyAlignment="1" applyProtection="1">
      <alignment horizontal="center" vertical="center"/>
      <protection/>
    </xf>
    <xf numFmtId="2" fontId="6" fillId="3" borderId="19" xfId="0" applyNumberFormat="1" applyFont="1" applyFill="1" applyBorder="1" applyAlignment="1" applyProtection="1">
      <alignment horizontal="centerContinuous"/>
      <protection/>
    </xf>
    <xf numFmtId="4" fontId="0" fillId="3" borderId="20" xfId="0" applyNumberFormat="1" applyFill="1" applyBorder="1" applyProtection="1">
      <protection/>
    </xf>
    <xf numFmtId="4" fontId="0" fillId="3" borderId="17" xfId="0" applyNumberFormat="1" applyFill="1" applyBorder="1" applyProtection="1">
      <protection/>
    </xf>
    <xf numFmtId="4" fontId="3" fillId="3" borderId="15" xfId="0" applyNumberFormat="1" applyFont="1" applyFill="1" applyBorder="1" applyProtection="1">
      <protection/>
    </xf>
    <xf numFmtId="0" fontId="2" fillId="3" borderId="16" xfId="0" applyFont="1" applyFill="1" applyBorder="1" applyAlignment="1" applyProtection="1">
      <alignment horizontal="center"/>
      <protection/>
    </xf>
    <xf numFmtId="0" fontId="6" fillId="3" borderId="15" xfId="0" applyFont="1" applyFill="1" applyBorder="1" applyAlignment="1" applyProtection="1">
      <alignment horizontal="center" vertical="center"/>
      <protection/>
    </xf>
    <xf numFmtId="0" fontId="2" fillId="3" borderId="17" xfId="0" applyFont="1" applyFill="1" applyBorder="1" applyAlignment="1" applyProtection="1">
      <alignment horizont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0" fillId="3" borderId="21" xfId="0" applyFill="1" applyBorder="1" applyAlignment="1" applyProtection="1">
      <alignment horizontal="center"/>
      <protection/>
    </xf>
    <xf numFmtId="0" fontId="2" fillId="3" borderId="22" xfId="0" applyFont="1" applyFill="1" applyBorder="1" applyAlignment="1" applyProtection="1">
      <alignment horizontal="center"/>
      <protection/>
    </xf>
    <xf numFmtId="0" fontId="2" fillId="3" borderId="23" xfId="0" applyFont="1" applyFill="1" applyBorder="1" applyAlignment="1" applyProtection="1">
      <alignment horizontal="center"/>
      <protection/>
    </xf>
    <xf numFmtId="2" fontId="6" fillId="3" borderId="21" xfId="0" applyNumberFormat="1" applyFont="1" applyFill="1" applyBorder="1" applyAlignment="1" applyProtection="1">
      <alignment horizontal="center" vertical="center"/>
      <protection/>
    </xf>
    <xf numFmtId="2" fontId="6" fillId="3" borderId="24" xfId="0" applyNumberFormat="1" applyFont="1" applyFill="1" applyBorder="1" applyAlignment="1" applyProtection="1">
      <alignment horizontal="center" vertical="center"/>
      <protection/>
    </xf>
    <xf numFmtId="2" fontId="6" fillId="3" borderId="25" xfId="0" applyNumberFormat="1" applyFont="1" applyFill="1" applyBorder="1" applyAlignment="1" applyProtection="1">
      <alignment horizontal="centerContinuous"/>
      <protection/>
    </xf>
    <xf numFmtId="0" fontId="7" fillId="3" borderId="26" xfId="0" applyFont="1" applyFill="1" applyBorder="1" applyAlignment="1" applyProtection="1">
      <alignment horizontal="center" vertical="center"/>
      <protection/>
    </xf>
    <xf numFmtId="0" fontId="0" fillId="3" borderId="26" xfId="0" applyFill="1" applyBorder="1" applyAlignment="1" applyProtection="1">
      <alignment horizontal="center"/>
      <protection/>
    </xf>
    <xf numFmtId="0" fontId="0" fillId="3" borderId="27" xfId="0" applyFill="1" applyBorder="1" applyProtection="1">
      <protection/>
    </xf>
    <xf numFmtId="0" fontId="0" fillId="3" borderId="28" xfId="0" applyFill="1" applyBorder="1" applyProtection="1">
      <protection/>
    </xf>
    <xf numFmtId="2" fontId="0" fillId="3" borderId="26" xfId="0" applyNumberFormat="1" applyFill="1" applyBorder="1" applyAlignment="1" applyProtection="1">
      <alignment horizontal="centerContinuous"/>
      <protection/>
    </xf>
    <xf numFmtId="2" fontId="0" fillId="3" borderId="29" xfId="0" applyNumberFormat="1" applyFill="1" applyBorder="1" applyAlignment="1" applyProtection="1">
      <alignment horizontal="centerContinuous"/>
      <protection/>
    </xf>
    <xf numFmtId="2" fontId="0" fillId="3" borderId="30" xfId="0" applyNumberFormat="1" applyFill="1" applyBorder="1" applyAlignment="1" applyProtection="1">
      <alignment horizontal="centerContinuous"/>
      <protection/>
    </xf>
    <xf numFmtId="4" fontId="0" fillId="3" borderId="31" xfId="0" applyNumberFormat="1" applyFill="1" applyBorder="1" applyProtection="1">
      <protection/>
    </xf>
    <xf numFmtId="4" fontId="0" fillId="3" borderId="32" xfId="0" applyNumberFormat="1" applyFill="1" applyBorder="1" applyProtection="1">
      <protection/>
    </xf>
    <xf numFmtId="4" fontId="0" fillId="3" borderId="33" xfId="0" applyNumberFormat="1" applyFill="1" applyBorder="1" applyProtection="1">
      <protection/>
    </xf>
    <xf numFmtId="4" fontId="3" fillId="3" borderId="26" xfId="0" applyNumberFormat="1" applyFont="1" applyFill="1" applyBorder="1" applyProtection="1">
      <protection/>
    </xf>
    <xf numFmtId="0" fontId="22" fillId="0" borderId="34" xfId="0" applyFont="1" applyBorder="1" applyProtection="1">
      <protection/>
    </xf>
    <xf numFmtId="0" fontId="20" fillId="0" borderId="34" xfId="0" applyFont="1" applyBorder="1" applyProtection="1">
      <protection/>
    </xf>
    <xf numFmtId="2" fontId="22" fillId="0" borderId="35" xfId="0" applyNumberFormat="1" applyFont="1" applyBorder="1" applyProtection="1">
      <protection/>
    </xf>
    <xf numFmtId="2" fontId="22" fillId="0" borderId="36" xfId="0" applyNumberFormat="1" applyFont="1" applyBorder="1" applyProtection="1">
      <protection/>
    </xf>
    <xf numFmtId="2" fontId="22" fillId="0" borderId="37" xfId="0" applyNumberFormat="1" applyFont="1" applyBorder="1" applyProtection="1">
      <protection/>
    </xf>
    <xf numFmtId="2" fontId="20" fillId="0" borderId="34" xfId="0" applyNumberFormat="1" applyFont="1" applyBorder="1" applyProtection="1">
      <protection/>
    </xf>
    <xf numFmtId="4" fontId="20" fillId="0" borderId="34" xfId="0" applyNumberFormat="1" applyFont="1" applyBorder="1" applyProtection="1">
      <protection/>
    </xf>
    <xf numFmtId="4" fontId="20" fillId="0" borderId="34" xfId="0" applyNumberFormat="1" applyFont="1" applyFill="1" applyBorder="1" applyProtection="1">
      <protection/>
    </xf>
    <xf numFmtId="0" fontId="20" fillId="0" borderId="0" xfId="0" applyFont="1" applyProtection="1">
      <protection/>
    </xf>
    <xf numFmtId="0" fontId="0" fillId="0" borderId="0" xfId="0" applyAlignment="1" applyProtection="1">
      <alignment wrapText="1"/>
      <protection/>
    </xf>
    <xf numFmtId="2" fontId="0" fillId="0" borderId="0" xfId="0" applyNumberFormat="1" applyProtection="1">
      <protection/>
    </xf>
    <xf numFmtId="4" fontId="0" fillId="0" borderId="0" xfId="0" applyNumberFormat="1" applyProtection="1">
      <protection/>
    </xf>
    <xf numFmtId="4" fontId="0" fillId="4" borderId="38" xfId="0" applyNumberFormat="1" applyFill="1" applyBorder="1" applyProtection="1">
      <protection locked="0"/>
    </xf>
    <xf numFmtId="4" fontId="0" fillId="4" borderId="39" xfId="0" applyNumberFormat="1" applyFill="1" applyBorder="1" applyProtection="1">
      <protection locked="0"/>
    </xf>
    <xf numFmtId="4" fontId="0" fillId="4" borderId="40" xfId="0" applyNumberFormat="1" applyFill="1" applyBorder="1" applyProtection="1">
      <protection locked="0"/>
    </xf>
    <xf numFmtId="4" fontId="0" fillId="4" borderId="22" xfId="0" applyNumberFormat="1" applyFill="1" applyBorder="1" applyProtection="1">
      <protection locked="0"/>
    </xf>
    <xf numFmtId="4" fontId="0" fillId="4" borderId="16" xfId="0" applyNumberFormat="1" applyFill="1" applyBorder="1" applyProtection="1">
      <protection locked="0"/>
    </xf>
    <xf numFmtId="4" fontId="0" fillId="4" borderId="11" xfId="0" applyNumberFormat="1" applyFill="1" applyBorder="1" applyProtection="1">
      <protection locked="0"/>
    </xf>
    <xf numFmtId="0" fontId="27" fillId="0" borderId="0" xfId="0" applyFont="1" applyAlignment="1" applyProtection="1">
      <alignment vertical="center"/>
      <protection/>
    </xf>
    <xf numFmtId="2" fontId="0" fillId="5" borderId="13" xfId="0" applyNumberFormat="1" applyFill="1" applyBorder="1" applyAlignment="1" applyProtection="1">
      <alignment horizontal="center" vertical="center" wrapText="1"/>
      <protection/>
    </xf>
    <xf numFmtId="2" fontId="0" fillId="5" borderId="10" xfId="0" applyNumberFormat="1" applyFill="1" applyBorder="1" applyAlignment="1" applyProtection="1">
      <alignment horizontal="center" vertical="center" wrapText="1"/>
      <protection/>
    </xf>
    <xf numFmtId="2" fontId="0" fillId="5" borderId="41" xfId="0" applyNumberFormat="1" applyFill="1" applyBorder="1" applyAlignment="1" applyProtection="1">
      <alignment horizontal="center" vertical="center" wrapText="1"/>
      <protection/>
    </xf>
    <xf numFmtId="0" fontId="0" fillId="5" borderId="14" xfId="0" applyFill="1" applyBorder="1" applyAlignment="1" applyProtection="1">
      <alignment horizontal="center" vertical="center" wrapText="1"/>
      <protection/>
    </xf>
    <xf numFmtId="4" fontId="3" fillId="5" borderId="10" xfId="0" applyNumberFormat="1" applyFont="1" applyFill="1" applyBorder="1" applyAlignment="1" applyProtection="1">
      <alignment horizontal="center" vertical="center" wrapText="1"/>
      <protection/>
    </xf>
    <xf numFmtId="2" fontId="0" fillId="5" borderId="36" xfId="0" applyNumberFormat="1" applyFill="1" applyBorder="1" applyAlignment="1" applyProtection="1">
      <alignment horizontal="center" vertical="center" wrapText="1"/>
      <protection/>
    </xf>
    <xf numFmtId="2" fontId="0" fillId="5" borderId="35" xfId="0" applyNumberFormat="1" applyFill="1" applyBorder="1" applyAlignment="1" applyProtection="1">
      <alignment horizontal="center" vertical="center" wrapText="1"/>
      <protection/>
    </xf>
    <xf numFmtId="2" fontId="0" fillId="5" borderId="42" xfId="0" applyNumberFormat="1" applyFill="1" applyBorder="1" applyAlignment="1" applyProtection="1">
      <alignment horizontal="center" vertical="center" wrapText="1"/>
      <protection/>
    </xf>
    <xf numFmtId="4" fontId="0" fillId="5" borderId="37" xfId="0" applyNumberFormat="1" applyFill="1" applyBorder="1" applyAlignment="1" applyProtection="1">
      <alignment horizontal="center" vertical="center" wrapText="1"/>
      <protection/>
    </xf>
    <xf numFmtId="4" fontId="0" fillId="5" borderId="43" xfId="0" applyNumberFormat="1" applyFill="1" applyBorder="1" applyAlignment="1" applyProtection="1">
      <alignment horizontal="center" vertical="center" wrapText="1"/>
      <protection/>
    </xf>
    <xf numFmtId="4" fontId="0" fillId="5" borderId="44" xfId="0" applyNumberFormat="1" applyFill="1" applyBorder="1" applyAlignment="1" applyProtection="1">
      <alignment horizontal="center" vertical="center" wrapText="1"/>
      <protection/>
    </xf>
    <xf numFmtId="4" fontId="0" fillId="5" borderId="45" xfId="0" applyNumberFormat="1" applyFill="1" applyBorder="1" applyAlignment="1" applyProtection="1">
      <alignment horizontal="center" vertical="center" wrapText="1"/>
      <protection/>
    </xf>
    <xf numFmtId="4" fontId="0" fillId="5" borderId="4" xfId="0" applyNumberFormat="1" applyFill="1" applyBorder="1" applyAlignment="1" applyProtection="1">
      <alignment horizontal="center" vertical="center" wrapText="1"/>
      <protection/>
    </xf>
    <xf numFmtId="4" fontId="0" fillId="5" borderId="34" xfId="0" applyNumberFormat="1" applyFill="1" applyBorder="1" applyAlignment="1" applyProtection="1">
      <alignment horizontal="center" vertical="center" wrapText="1"/>
      <protection/>
    </xf>
    <xf numFmtId="4" fontId="0" fillId="5" borderId="36" xfId="0" applyNumberFormat="1" applyFill="1" applyBorder="1" applyAlignment="1" applyProtection="1">
      <alignment horizontal="center" vertical="center" wrapText="1"/>
      <protection/>
    </xf>
    <xf numFmtId="4" fontId="3" fillId="5" borderId="35" xfId="0" applyNumberFormat="1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/>
      <protection/>
    </xf>
    <xf numFmtId="0" fontId="0" fillId="5" borderId="10" xfId="0" applyFill="1" applyBorder="1" applyAlignment="1" applyProtection="1">
      <alignment horizontal="center"/>
      <protection/>
    </xf>
    <xf numFmtId="2" fontId="6" fillId="3" borderId="41" xfId="0" applyNumberFormat="1" applyFont="1" applyFill="1" applyBorder="1" applyProtection="1">
      <protection/>
    </xf>
    <xf numFmtId="2" fontId="6" fillId="3" borderId="14" xfId="0" applyNumberFormat="1" applyFont="1" applyFill="1" applyBorder="1" applyAlignment="1" applyProtection="1">
      <alignment horizontal="center"/>
      <protection/>
    </xf>
    <xf numFmtId="4" fontId="0" fillId="3" borderId="38" xfId="0" applyNumberFormat="1" applyFill="1" applyBorder="1" applyProtection="1">
      <protection/>
    </xf>
    <xf numFmtId="4" fontId="0" fillId="3" borderId="46" xfId="0" applyNumberFormat="1" applyFill="1" applyBorder="1" applyProtection="1">
      <protection/>
    </xf>
    <xf numFmtId="4" fontId="3" fillId="3" borderId="10" xfId="0" applyNumberFormat="1" applyFont="1" applyFill="1" applyBorder="1" applyProtection="1">
      <protection/>
    </xf>
    <xf numFmtId="0" fontId="7" fillId="5" borderId="15" xfId="0" applyFont="1" applyFill="1" applyBorder="1" applyAlignment="1" applyProtection="1">
      <alignment horizontal="center" vertical="center"/>
      <protection/>
    </xf>
    <xf numFmtId="0" fontId="0" fillId="5" borderId="15" xfId="0" applyFill="1" applyBorder="1" applyAlignment="1" applyProtection="1">
      <alignment horizontal="center"/>
      <protection/>
    </xf>
    <xf numFmtId="2" fontId="6" fillId="3" borderId="47" xfId="0" applyNumberFormat="1" applyFont="1" applyFill="1" applyBorder="1" applyProtection="1">
      <protection/>
    </xf>
    <xf numFmtId="2" fontId="6" fillId="3" borderId="19" xfId="0" applyNumberFormat="1" applyFont="1" applyFill="1" applyBorder="1" applyAlignment="1" applyProtection="1">
      <alignment horizontal="center"/>
      <protection/>
    </xf>
    <xf numFmtId="4" fontId="0" fillId="3" borderId="39" xfId="0" applyNumberFormat="1" applyFill="1" applyBorder="1" applyProtection="1">
      <protection/>
    </xf>
    <xf numFmtId="4" fontId="0" fillId="3" borderId="48" xfId="0" applyNumberFormat="1" applyFill="1" applyBorder="1" applyProtection="1"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2" fontId="6" fillId="0" borderId="18" xfId="0" applyNumberFormat="1" applyFont="1" applyBorder="1" applyAlignment="1" applyProtection="1">
      <alignment horizontal="center" vertical="center"/>
      <protection/>
    </xf>
    <xf numFmtId="2" fontId="6" fillId="0" borderId="15" xfId="0" applyNumberFormat="1" applyFont="1" applyBorder="1" applyAlignment="1" applyProtection="1">
      <alignment horizontal="center" vertical="center"/>
      <protection/>
    </xf>
    <xf numFmtId="2" fontId="6" fillId="0" borderId="47" xfId="0" applyNumberFormat="1" applyFont="1" applyBorder="1" applyProtection="1">
      <protection/>
    </xf>
    <xf numFmtId="2" fontId="6" fillId="0" borderId="19" xfId="0" applyNumberFormat="1" applyFont="1" applyBorder="1" applyAlignment="1" applyProtection="1">
      <alignment horizontal="center"/>
      <protection/>
    </xf>
    <xf numFmtId="4" fontId="0" fillId="0" borderId="39" xfId="0" applyNumberFormat="1" applyBorder="1" applyProtection="1">
      <protection/>
    </xf>
    <xf numFmtId="4" fontId="0" fillId="0" borderId="17" xfId="0" applyNumberFormat="1" applyBorder="1" applyProtection="1">
      <protection/>
    </xf>
    <xf numFmtId="4" fontId="0" fillId="0" borderId="48" xfId="0" applyNumberFormat="1" applyBorder="1" applyProtection="1">
      <protection/>
    </xf>
    <xf numFmtId="0" fontId="7" fillId="5" borderId="21" xfId="0" applyFont="1" applyFill="1" applyBorder="1" applyAlignment="1" applyProtection="1">
      <alignment horizontal="center" vertical="center"/>
      <protection/>
    </xf>
    <xf numFmtId="0" fontId="0" fillId="5" borderId="21" xfId="0" applyFill="1" applyBorder="1" applyAlignment="1" applyProtection="1">
      <alignment horizontal="center"/>
      <protection/>
    </xf>
    <xf numFmtId="2" fontId="6" fillId="0" borderId="24" xfId="0" applyNumberFormat="1" applyFont="1" applyBorder="1" applyAlignment="1" applyProtection="1">
      <alignment horizontal="center" vertical="center"/>
      <protection/>
    </xf>
    <xf numFmtId="2" fontId="6" fillId="0" borderId="21" xfId="0" applyNumberFormat="1" applyFont="1" applyBorder="1" applyAlignment="1" applyProtection="1">
      <alignment horizontal="center" vertical="center"/>
      <protection/>
    </xf>
    <xf numFmtId="2" fontId="6" fillId="0" borderId="49" xfId="0" applyNumberFormat="1" applyFont="1" applyBorder="1" applyProtection="1">
      <protection/>
    </xf>
    <xf numFmtId="2" fontId="6" fillId="0" borderId="25" xfId="0" applyNumberFormat="1" applyFont="1" applyBorder="1" applyAlignment="1" applyProtection="1">
      <alignment horizontal="center"/>
      <protection/>
    </xf>
    <xf numFmtId="4" fontId="0" fillId="0" borderId="50" xfId="0" applyNumberFormat="1" applyBorder="1" applyProtection="1">
      <protection/>
    </xf>
    <xf numFmtId="4" fontId="0" fillId="0" borderId="23" xfId="0" applyNumberFormat="1" applyBorder="1" applyProtection="1">
      <protection/>
    </xf>
    <xf numFmtId="4" fontId="0" fillId="0" borderId="51" xfId="0" applyNumberFormat="1" applyBorder="1" applyProtection="1">
      <protection/>
    </xf>
    <xf numFmtId="0" fontId="7" fillId="5" borderId="26" xfId="0" applyFont="1" applyFill="1" applyBorder="1" applyAlignment="1" applyProtection="1">
      <alignment horizontal="center" vertical="center"/>
      <protection/>
    </xf>
    <xf numFmtId="0" fontId="0" fillId="5" borderId="26" xfId="0" applyFill="1" applyBorder="1" applyAlignment="1" applyProtection="1">
      <alignment horizontal="center"/>
      <protection/>
    </xf>
    <xf numFmtId="0" fontId="0" fillId="0" borderId="52" xfId="0" applyBorder="1" applyProtection="1">
      <protection/>
    </xf>
    <xf numFmtId="0" fontId="0" fillId="0" borderId="53" xfId="0" applyBorder="1" applyProtection="1">
      <protection/>
    </xf>
    <xf numFmtId="0" fontId="0" fillId="0" borderId="54" xfId="0" applyBorder="1" applyProtection="1">
      <protection/>
    </xf>
    <xf numFmtId="2" fontId="6" fillId="0" borderId="30" xfId="0" applyNumberFormat="1" applyFont="1" applyBorder="1" applyAlignment="1" applyProtection="1">
      <alignment horizontal="center"/>
      <protection/>
    </xf>
    <xf numFmtId="4" fontId="0" fillId="0" borderId="28" xfId="0" applyNumberFormat="1" applyFill="1" applyBorder="1" applyProtection="1">
      <protection/>
    </xf>
    <xf numFmtId="4" fontId="0" fillId="0" borderId="28" xfId="0" applyNumberFormat="1" applyBorder="1" applyProtection="1">
      <protection/>
    </xf>
    <xf numFmtId="4" fontId="0" fillId="0" borderId="52" xfId="0" applyNumberFormat="1" applyBorder="1" applyProtection="1">
      <protection/>
    </xf>
    <xf numFmtId="4" fontId="0" fillId="0" borderId="55" xfId="0" applyNumberFormat="1" applyBorder="1" applyProtection="1">
      <protection/>
    </xf>
    <xf numFmtId="4" fontId="0" fillId="3" borderId="28" xfId="0" applyNumberFormat="1" applyFill="1" applyBorder="1" applyProtection="1">
      <protection/>
    </xf>
    <xf numFmtId="4" fontId="19" fillId="3" borderId="34" xfId="0" applyNumberFormat="1" applyFont="1" applyFill="1" applyBorder="1" applyAlignment="1" applyProtection="1">
      <alignment/>
      <protection/>
    </xf>
    <xf numFmtId="0" fontId="20" fillId="3" borderId="34" xfId="0" applyFont="1" applyFill="1" applyBorder="1" applyAlignment="1" applyProtection="1">
      <alignment/>
      <protection/>
    </xf>
    <xf numFmtId="4" fontId="21" fillId="3" borderId="34" xfId="0" applyNumberFormat="1" applyFont="1" applyFill="1" applyBorder="1" applyAlignment="1" applyProtection="1">
      <alignment/>
      <protection/>
    </xf>
    <xf numFmtId="0" fontId="21" fillId="3" borderId="36" xfId="0" applyFont="1" applyFill="1" applyBorder="1" applyAlignment="1" applyProtection="1">
      <alignment/>
      <protection/>
    </xf>
    <xf numFmtId="0" fontId="8" fillId="0" borderId="0" xfId="0" applyFont="1" applyProtection="1">
      <protection/>
    </xf>
    <xf numFmtId="2" fontId="8" fillId="0" borderId="0" xfId="0" applyNumberFormat="1" applyFont="1" applyProtection="1">
      <protection/>
    </xf>
    <xf numFmtId="4" fontId="0" fillId="4" borderId="56" xfId="0" applyNumberFormat="1" applyFill="1" applyBorder="1" applyProtection="1">
      <protection locked="0"/>
    </xf>
    <xf numFmtId="4" fontId="0" fillId="4" borderId="52" xfId="0" applyNumberFormat="1" applyFill="1" applyBorder="1" applyProtection="1">
      <protection locked="0"/>
    </xf>
    <xf numFmtId="4" fontId="0" fillId="4" borderId="27" xfId="0" applyNumberFormat="1" applyFill="1" applyBorder="1" applyProtection="1">
      <protection locked="0"/>
    </xf>
    <xf numFmtId="0" fontId="29" fillId="0" borderId="0" xfId="0" applyFont="1" applyAlignment="1" applyProtection="1">
      <alignment vertical="center"/>
      <protection/>
    </xf>
    <xf numFmtId="0" fontId="23" fillId="3" borderId="10" xfId="0" applyFont="1" applyFill="1" applyBorder="1" applyAlignment="1" applyProtection="1">
      <alignment horizontal="center" vertical="center"/>
      <protection/>
    </xf>
    <xf numFmtId="0" fontId="2" fillId="3" borderId="11" xfId="0" applyFont="1" applyFill="1" applyBorder="1" applyProtection="1">
      <protection/>
    </xf>
    <xf numFmtId="0" fontId="2" fillId="3" borderId="12" xfId="0" applyFont="1" applyFill="1" applyBorder="1" applyProtection="1">
      <protection/>
    </xf>
    <xf numFmtId="2" fontId="23" fillId="3" borderId="10" xfId="0" applyNumberFormat="1" applyFont="1" applyFill="1" applyBorder="1" applyAlignment="1" applyProtection="1">
      <alignment horizontal="center" vertical="center"/>
      <protection/>
    </xf>
    <xf numFmtId="2" fontId="23" fillId="3" borderId="14" xfId="0" applyNumberFormat="1" applyFont="1" applyFill="1" applyBorder="1" applyProtection="1">
      <protection/>
    </xf>
    <xf numFmtId="0" fontId="24" fillId="3" borderId="15" xfId="0" applyFont="1" applyFill="1" applyBorder="1" applyAlignment="1" applyProtection="1">
      <alignment horizontal="center" vertical="center"/>
      <protection/>
    </xf>
    <xf numFmtId="0" fontId="2" fillId="3" borderId="16" xfId="0" applyFont="1" applyFill="1" applyBorder="1" applyProtection="1">
      <protection/>
    </xf>
    <xf numFmtId="0" fontId="2" fillId="3" borderId="17" xfId="0" applyFont="1" applyFill="1" applyBorder="1" applyProtection="1">
      <protection/>
    </xf>
    <xf numFmtId="2" fontId="23" fillId="3" borderId="15" xfId="0" applyNumberFormat="1" applyFont="1" applyFill="1" applyBorder="1" applyAlignment="1" applyProtection="1">
      <alignment horizontal="center" vertical="center"/>
      <protection/>
    </xf>
    <xf numFmtId="2" fontId="23" fillId="3" borderId="19" xfId="0" applyNumberFormat="1" applyFont="1" applyFill="1" applyBorder="1" applyProtection="1">
      <protection/>
    </xf>
    <xf numFmtId="0" fontId="23" fillId="3" borderId="15" xfId="0" applyFont="1" applyFill="1" applyBorder="1" applyAlignment="1" applyProtection="1">
      <alignment horizontal="center" vertical="center"/>
      <protection/>
    </xf>
    <xf numFmtId="0" fontId="5" fillId="3" borderId="16" xfId="0" applyFont="1" applyFill="1" applyBorder="1" applyProtection="1">
      <protection/>
    </xf>
    <xf numFmtId="0" fontId="5" fillId="3" borderId="17" xfId="0" applyFont="1" applyFill="1" applyBorder="1" applyProtection="1">
      <protection/>
    </xf>
    <xf numFmtId="0" fontId="13" fillId="3" borderId="15" xfId="0" applyFont="1" applyFill="1" applyBorder="1" applyAlignment="1" applyProtection="1">
      <alignment horizontal="center" wrapText="1"/>
      <protection/>
    </xf>
    <xf numFmtId="0" fontId="0" fillId="3" borderId="26" xfId="0" applyFill="1" applyBorder="1" applyProtection="1">
      <protection/>
    </xf>
    <xf numFmtId="0" fontId="0" fillId="3" borderId="30" xfId="0" applyFill="1" applyBorder="1" applyProtection="1">
      <protection/>
    </xf>
    <xf numFmtId="0" fontId="0" fillId="3" borderId="52" xfId="0" applyFill="1" applyBorder="1" applyProtection="1">
      <protection/>
    </xf>
    <xf numFmtId="0" fontId="3" fillId="3" borderId="26" xfId="0" applyFont="1" applyFill="1" applyBorder="1" applyProtection="1">
      <protection/>
    </xf>
    <xf numFmtId="0" fontId="22" fillId="0" borderId="57" xfId="0" applyFont="1" applyBorder="1" applyProtection="1">
      <protection/>
    </xf>
    <xf numFmtId="0" fontId="20" fillId="0" borderId="58" xfId="0" applyFont="1" applyBorder="1" applyProtection="1">
      <protection/>
    </xf>
    <xf numFmtId="0" fontId="20" fillId="0" borderId="59" xfId="0" applyFont="1" applyBorder="1" applyProtection="1">
      <protection/>
    </xf>
    <xf numFmtId="2" fontId="0" fillId="4" borderId="38" xfId="0" applyNumberFormat="1" applyFill="1" applyBorder="1" applyProtection="1">
      <protection locked="0"/>
    </xf>
    <xf numFmtId="2" fontId="0" fillId="4" borderId="39" xfId="0" applyNumberFormat="1" applyFill="1" applyBorder="1" applyProtection="1">
      <protection locked="0"/>
    </xf>
    <xf numFmtId="0" fontId="0" fillId="0" borderId="0" xfId="0" applyAlignment="1" applyProtection="1">
      <alignment vertical="center"/>
      <protection/>
    </xf>
    <xf numFmtId="2" fontId="0" fillId="5" borderId="41" xfId="0" applyNumberFormat="1" applyFill="1" applyBorder="1" applyAlignment="1" applyProtection="1">
      <alignment horizontal="center" vertical="top" wrapText="1"/>
      <protection/>
    </xf>
    <xf numFmtId="2" fontId="0" fillId="5" borderId="42" xfId="0" applyNumberFormat="1" applyFill="1" applyBorder="1" applyAlignment="1" applyProtection="1">
      <alignment horizontal="center" vertical="top" wrapText="1"/>
      <protection/>
    </xf>
    <xf numFmtId="0" fontId="23" fillId="5" borderId="10" xfId="0" applyFont="1" applyFill="1" applyBorder="1" applyAlignment="1" applyProtection="1">
      <alignment horizontal="left" vertical="center" indent="1"/>
      <protection/>
    </xf>
    <xf numFmtId="2" fontId="23" fillId="0" borderId="14" xfId="0" applyNumberFormat="1" applyFont="1" applyBorder="1" applyAlignment="1" applyProtection="1">
      <alignment horizontal="center"/>
      <protection/>
    </xf>
    <xf numFmtId="0" fontId="24" fillId="5" borderId="15" xfId="0" applyFont="1" applyFill="1" applyBorder="1" applyAlignment="1" applyProtection="1">
      <alignment horizontal="left" vertical="center" indent="1"/>
      <protection/>
    </xf>
    <xf numFmtId="2" fontId="23" fillId="0" borderId="19" xfId="0" applyNumberFormat="1" applyFont="1" applyBorder="1" applyAlignment="1" applyProtection="1">
      <alignment horizontal="center"/>
      <protection/>
    </xf>
    <xf numFmtId="0" fontId="23" fillId="5" borderId="15" xfId="0" applyFont="1" applyFill="1" applyBorder="1" applyAlignment="1" applyProtection="1">
      <alignment horizontal="left" vertical="center" indent="1"/>
      <protection/>
    </xf>
    <xf numFmtId="0" fontId="13" fillId="5" borderId="15" xfId="0" applyFont="1" applyFill="1" applyBorder="1" applyAlignment="1" applyProtection="1">
      <alignment horizontal="center" wrapText="1"/>
      <protection/>
    </xf>
    <xf numFmtId="2" fontId="6" fillId="0" borderId="51" xfId="0" applyNumberFormat="1" applyFont="1" applyBorder="1" applyAlignment="1" applyProtection="1">
      <alignment horizontal="center" vertical="center"/>
      <protection/>
    </xf>
    <xf numFmtId="2" fontId="6" fillId="0" borderId="51" xfId="0" applyNumberFormat="1" applyFont="1" applyBorder="1" applyProtection="1">
      <protection/>
    </xf>
    <xf numFmtId="4" fontId="0" fillId="3" borderId="60" xfId="0" applyNumberFormat="1" applyFill="1" applyBorder="1" applyProtection="1">
      <protection/>
    </xf>
    <xf numFmtId="4" fontId="0" fillId="3" borderId="23" xfId="0" applyNumberFormat="1" applyFill="1" applyBorder="1" applyProtection="1">
      <protection/>
    </xf>
    <xf numFmtId="4" fontId="3" fillId="3" borderId="21" xfId="0" applyNumberFormat="1" applyFont="1" applyFill="1" applyBorder="1" applyProtection="1">
      <protection/>
    </xf>
    <xf numFmtId="0" fontId="12" fillId="5" borderId="26" xfId="0" applyFont="1" applyFill="1" applyBorder="1" applyAlignment="1" applyProtection="1">
      <alignment horizontal="left" vertical="center" indent="1"/>
      <protection/>
    </xf>
    <xf numFmtId="0" fontId="0" fillId="5" borderId="61" xfId="0" applyFill="1" applyBorder="1" applyAlignment="1" applyProtection="1">
      <alignment horizontal="center"/>
      <protection/>
    </xf>
    <xf numFmtId="2" fontId="23" fillId="0" borderId="30" xfId="0" applyNumberFormat="1" applyFont="1" applyBorder="1" applyAlignment="1" applyProtection="1">
      <alignment horizontal="center"/>
      <protection/>
    </xf>
    <xf numFmtId="2" fontId="25" fillId="6" borderId="35" xfId="0" applyNumberFormat="1" applyFont="1" applyFill="1" applyBorder="1" applyAlignment="1" applyProtection="1">
      <alignment horizontal="center" vertical="center"/>
      <protection/>
    </xf>
    <xf numFmtId="2" fontId="19" fillId="3" borderId="37" xfId="0" applyNumberFormat="1" applyFont="1" applyFill="1" applyBorder="1" applyAlignment="1" applyProtection="1">
      <alignment horizontal="right"/>
      <protection/>
    </xf>
    <xf numFmtId="4" fontId="21" fillId="3" borderId="34" xfId="0" applyNumberFormat="1" applyFont="1" applyFill="1" applyBorder="1" applyAlignment="1" applyProtection="1">
      <alignment horizontal="right"/>
      <protection/>
    </xf>
    <xf numFmtId="0" fontId="21" fillId="3" borderId="34" xfId="0" applyFont="1" applyFill="1" applyBorder="1" applyAlignment="1" applyProtection="1">
      <alignment horizontal="right"/>
      <protection/>
    </xf>
    <xf numFmtId="0" fontId="21" fillId="3" borderId="36" xfId="0" applyFont="1" applyFill="1" applyBorder="1" applyAlignment="1" applyProtection="1">
      <alignment horizontal="right"/>
      <protection/>
    </xf>
    <xf numFmtId="4" fontId="0" fillId="4" borderId="62" xfId="0" applyNumberFormat="1" applyFill="1" applyBorder="1" applyProtection="1">
      <protection locked="0"/>
    </xf>
    <xf numFmtId="0" fontId="0" fillId="3" borderId="63" xfId="0" applyFill="1" applyBorder="1" applyAlignment="1" applyProtection="1">
      <alignment horizontal="center" vertical="center"/>
      <protection/>
    </xf>
    <xf numFmtId="0" fontId="0" fillId="3" borderId="53" xfId="0" applyFill="1" applyBorder="1" applyAlignment="1" applyProtection="1">
      <alignment horizontal="center" vertical="center"/>
      <protection/>
    </xf>
    <xf numFmtId="4" fontId="0" fillId="4" borderId="39" xfId="0" applyNumberFormat="1" applyFill="1" applyBorder="1" applyAlignment="1" applyProtection="1">
      <alignment vertical="center"/>
      <protection locked="0"/>
    </xf>
    <xf numFmtId="4" fontId="0" fillId="4" borderId="52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30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4" fillId="0" borderId="0" xfId="0" applyFont="1" applyProtection="1">
      <protection/>
    </xf>
    <xf numFmtId="0" fontId="18" fillId="0" borderId="1" xfId="0" applyFont="1" applyBorder="1" applyAlignment="1" applyProtection="1">
      <alignment horizontal="left" vertical="center"/>
      <protection/>
    </xf>
    <xf numFmtId="0" fontId="18" fillId="0" borderId="64" xfId="0" applyFont="1" applyBorder="1" applyAlignment="1" applyProtection="1">
      <alignment horizontal="center" wrapText="1"/>
      <protection/>
    </xf>
    <xf numFmtId="0" fontId="15" fillId="0" borderId="10" xfId="0" applyFont="1" applyBorder="1" applyAlignment="1" applyProtection="1">
      <alignment horizontal="left" vertical="center"/>
      <protection/>
    </xf>
    <xf numFmtId="0" fontId="15" fillId="0" borderId="15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left" vertical="center"/>
      <protection/>
    </xf>
    <xf numFmtId="0" fontId="15" fillId="0" borderId="26" xfId="0" applyFont="1" applyBorder="1" applyAlignment="1" applyProtection="1">
      <alignment horizontal="left" vertical="center"/>
      <protection/>
    </xf>
    <xf numFmtId="0" fontId="16" fillId="0" borderId="0" xfId="0" applyFont="1" applyProtection="1">
      <protection/>
    </xf>
    <xf numFmtId="0" fontId="17" fillId="0" borderId="42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4" fontId="0" fillId="5" borderId="10" xfId="0" applyNumberFormat="1" applyFill="1" applyBorder="1" applyAlignment="1" applyProtection="1">
      <alignment horizontal="center" vertical="center" wrapText="1"/>
      <protection/>
    </xf>
    <xf numFmtId="4" fontId="21" fillId="3" borderId="17" xfId="0" applyNumberFormat="1" applyFont="1" applyFill="1" applyBorder="1" applyAlignment="1" applyProtection="1">
      <alignment vertical="center" wrapText="1"/>
      <protection/>
    </xf>
    <xf numFmtId="4" fontId="21" fillId="3" borderId="28" xfId="0" applyNumberFormat="1" applyFont="1" applyFill="1" applyBorder="1" applyAlignment="1" applyProtection="1">
      <alignment vertical="center" wrapText="1"/>
      <protection/>
    </xf>
    <xf numFmtId="0" fontId="31" fillId="0" borderId="0" xfId="0" applyFont="1" applyAlignment="1" applyProtection="1">
      <alignment vertical="center"/>
      <protection/>
    </xf>
    <xf numFmtId="0" fontId="0" fillId="0" borderId="0" xfId="0" applyFont="1" applyProtection="1">
      <protection/>
    </xf>
    <xf numFmtId="0" fontId="35" fillId="0" borderId="0" xfId="0" applyFont="1" applyAlignment="1" applyProtection="1">
      <alignment vertical="center" wrapText="1"/>
      <protection/>
    </xf>
    <xf numFmtId="0" fontId="9" fillId="3" borderId="39" xfId="0" applyFont="1" applyFill="1" applyBorder="1" applyAlignment="1" applyProtection="1">
      <alignment horizontal="center" vertical="center" wrapText="1"/>
      <protection/>
    </xf>
    <xf numFmtId="0" fontId="9" fillId="3" borderId="52" xfId="0" applyFont="1" applyFill="1" applyBorder="1" applyAlignment="1" applyProtection="1">
      <alignment horizontal="center" vertical="center" wrapText="1"/>
      <protection/>
    </xf>
    <xf numFmtId="0" fontId="9" fillId="3" borderId="56" xfId="0" applyFont="1" applyFill="1" applyBorder="1" applyAlignment="1" applyProtection="1">
      <alignment horizontal="center" vertical="center" wrapText="1"/>
      <protection/>
    </xf>
    <xf numFmtId="0" fontId="0" fillId="3" borderId="65" xfId="0" applyFill="1" applyBorder="1" applyAlignment="1" applyProtection="1">
      <alignment horizontal="center" vertical="center" wrapText="1"/>
      <protection/>
    </xf>
    <xf numFmtId="4" fontId="0" fillId="4" borderId="56" xfId="0" applyNumberFormat="1" applyFill="1" applyBorder="1" applyAlignment="1" applyProtection="1">
      <alignment vertical="center"/>
      <protection locked="0"/>
    </xf>
    <xf numFmtId="4" fontId="21" fillId="3" borderId="20" xfId="0" applyNumberFormat="1" applyFont="1" applyFill="1" applyBorder="1" applyAlignment="1" applyProtection="1">
      <alignment vertical="center" wrapText="1"/>
      <protection/>
    </xf>
    <xf numFmtId="0" fontId="31" fillId="0" borderId="66" xfId="0" applyFont="1" applyBorder="1" applyAlignment="1" applyProtection="1">
      <alignment horizontal="center" vertical="center"/>
      <protection/>
    </xf>
    <xf numFmtId="0" fontId="31" fillId="0" borderId="67" xfId="0" applyFont="1" applyBorder="1" applyAlignment="1" applyProtection="1">
      <alignment horizontal="center" vertical="center"/>
      <protection/>
    </xf>
    <xf numFmtId="0" fontId="31" fillId="0" borderId="67" xfId="0" applyFont="1" applyBorder="1" applyAlignment="1" applyProtection="1">
      <alignment horizontal="center" vertical="center" wrapText="1"/>
      <protection/>
    </xf>
    <xf numFmtId="0" fontId="32" fillId="0" borderId="68" xfId="0" applyFont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vertical="top" wrapText="1"/>
      <protection/>
    </xf>
    <xf numFmtId="0" fontId="19" fillId="7" borderId="35" xfId="0" applyFont="1" applyFill="1" applyBorder="1" applyAlignment="1" applyProtection="1">
      <alignment horizontal="center"/>
      <protection/>
    </xf>
    <xf numFmtId="4" fontId="19" fillId="7" borderId="35" xfId="0" applyNumberFormat="1" applyFont="1" applyFill="1" applyBorder="1" applyProtection="1">
      <protection/>
    </xf>
    <xf numFmtId="4" fontId="21" fillId="7" borderId="35" xfId="0" applyNumberFormat="1" applyFont="1" applyFill="1" applyBorder="1" applyAlignment="1" applyProtection="1">
      <alignment/>
      <protection/>
    </xf>
    <xf numFmtId="2" fontId="19" fillId="7" borderId="0" xfId="0" applyNumberFormat="1" applyFont="1" applyFill="1" applyAlignment="1" applyProtection="1">
      <alignment horizontal="center" vertical="center"/>
      <protection/>
    </xf>
    <xf numFmtId="0" fontId="19" fillId="7" borderId="69" xfId="0" applyFont="1" applyFill="1" applyBorder="1" applyProtection="1">
      <protection/>
    </xf>
    <xf numFmtId="4" fontId="21" fillId="7" borderId="69" xfId="0" applyNumberFormat="1" applyFont="1" applyFill="1" applyBorder="1" applyProtection="1">
      <protection/>
    </xf>
    <xf numFmtId="0" fontId="22" fillId="0" borderId="69" xfId="0" applyFont="1" applyFill="1" applyBorder="1" applyProtection="1">
      <protection/>
    </xf>
    <xf numFmtId="0" fontId="22" fillId="0" borderId="70" xfId="0" applyFont="1" applyFill="1" applyBorder="1" applyProtection="1">
      <protection/>
    </xf>
    <xf numFmtId="2" fontId="19" fillId="0" borderId="37" xfId="0" applyNumberFormat="1" applyFont="1" applyFill="1" applyBorder="1" applyProtection="1">
      <protection/>
    </xf>
    <xf numFmtId="4" fontId="21" fillId="7" borderId="35" xfId="0" applyNumberFormat="1" applyFont="1" applyFill="1" applyBorder="1" applyAlignment="1" applyProtection="1">
      <alignment horizontal="right"/>
      <protection/>
    </xf>
    <xf numFmtId="0" fontId="29" fillId="7" borderId="58" xfId="0" applyFont="1" applyFill="1" applyBorder="1" applyAlignment="1" applyProtection="1">
      <alignment vertical="center"/>
      <protection/>
    </xf>
    <xf numFmtId="0" fontId="34" fillId="7" borderId="58" xfId="0" applyFont="1" applyFill="1" applyBorder="1" applyAlignment="1" applyProtection="1">
      <alignment vertical="center"/>
      <protection/>
    </xf>
    <xf numFmtId="164" fontId="17" fillId="6" borderId="35" xfId="0" applyNumberFormat="1" applyFont="1" applyFill="1" applyBorder="1" applyAlignment="1" applyProtection="1">
      <alignment horizontal="center" vertical="center"/>
      <protection/>
    </xf>
    <xf numFmtId="4" fontId="15" fillId="8" borderId="13" xfId="0" applyNumberFormat="1" applyFont="1" applyFill="1" applyBorder="1" applyAlignment="1" applyProtection="1">
      <alignment horizontal="center"/>
      <protection/>
    </xf>
    <xf numFmtId="4" fontId="15" fillId="8" borderId="18" xfId="0" applyNumberFormat="1" applyFont="1" applyFill="1" applyBorder="1" applyAlignment="1" applyProtection="1">
      <alignment horizontal="center"/>
      <protection/>
    </xf>
    <xf numFmtId="4" fontId="15" fillId="8" borderId="24" xfId="0" applyNumberFormat="1" applyFont="1" applyFill="1" applyBorder="1" applyAlignment="1" applyProtection="1">
      <alignment horizontal="center"/>
      <protection/>
    </xf>
    <xf numFmtId="4" fontId="15" fillId="8" borderId="29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28" fillId="2" borderId="71" xfId="0" applyFont="1" applyFill="1" applyBorder="1" applyAlignment="1" applyProtection="1">
      <alignment horizontal="center" vertical="center"/>
      <protection/>
    </xf>
    <xf numFmtId="0" fontId="28" fillId="2" borderId="72" xfId="0" applyFont="1" applyFill="1" applyBorder="1" applyAlignment="1" applyProtection="1">
      <alignment horizontal="center" vertical="center"/>
      <protection/>
    </xf>
    <xf numFmtId="0" fontId="28" fillId="2" borderId="64" xfId="0" applyFont="1" applyFill="1" applyBorder="1" applyAlignment="1" applyProtection="1">
      <alignment horizontal="center" vertical="center"/>
      <protection/>
    </xf>
    <xf numFmtId="4" fontId="0" fillId="2" borderId="73" xfId="0" applyNumberFormat="1" applyFill="1" applyBorder="1" applyAlignment="1" applyProtection="1">
      <alignment horizontal="center" vertical="center" wrapText="1"/>
      <protection/>
    </xf>
    <xf numFmtId="4" fontId="0" fillId="2" borderId="2" xfId="0" applyNumberForma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0" fontId="4" fillId="3" borderId="74" xfId="0" applyFont="1" applyFill="1" applyBorder="1" applyAlignment="1" applyProtection="1">
      <alignment horizontal="center" vertical="center"/>
      <protection/>
    </xf>
    <xf numFmtId="0" fontId="4" fillId="3" borderId="61" xfId="0" applyFont="1" applyFill="1" applyBorder="1" applyAlignment="1" applyProtection="1">
      <alignment horizontal="center" vertical="center"/>
      <protection/>
    </xf>
    <xf numFmtId="4" fontId="0" fillId="2" borderId="75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35" xfId="0" applyFill="1" applyBorder="1" applyAlignment="1" applyProtection="1">
      <alignment horizontal="center" vertical="center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35" xfId="0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35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5" borderId="1" xfId="0" applyFont="1" applyFill="1" applyBorder="1" applyAlignment="1" applyProtection="1">
      <alignment horizontal="center" vertical="center"/>
      <protection/>
    </xf>
    <xf numFmtId="0" fontId="4" fillId="5" borderId="74" xfId="0" applyFont="1" applyFill="1" applyBorder="1" applyAlignment="1" applyProtection="1">
      <alignment horizontal="center" vertical="center"/>
      <protection/>
    </xf>
    <xf numFmtId="0" fontId="4" fillId="5" borderId="61" xfId="0" applyFont="1" applyFill="1" applyBorder="1" applyAlignment="1" applyProtection="1">
      <alignment horizontal="center" vertical="center"/>
      <protection/>
    </xf>
    <xf numFmtId="0" fontId="19" fillId="7" borderId="42" xfId="0" applyFont="1" applyFill="1" applyBorder="1" applyAlignment="1" applyProtection="1">
      <alignment/>
      <protection/>
    </xf>
    <xf numFmtId="0" fontId="20" fillId="7" borderId="34" xfId="0" applyFont="1" applyFill="1" applyBorder="1" applyAlignment="1" applyProtection="1">
      <alignment/>
      <protection/>
    </xf>
    <xf numFmtId="0" fontId="20" fillId="7" borderId="36" xfId="0" applyFont="1" applyFill="1" applyBorder="1" applyAlignment="1" applyProtection="1">
      <alignment/>
      <protection/>
    </xf>
    <xf numFmtId="0" fontId="26" fillId="6" borderId="71" xfId="0" applyFont="1" applyFill="1" applyBorder="1" applyAlignment="1" applyProtection="1">
      <alignment horizontal="center" vertical="center"/>
      <protection/>
    </xf>
    <xf numFmtId="0" fontId="27" fillId="6" borderId="72" xfId="0" applyFont="1" applyFill="1" applyBorder="1" applyAlignment="1" applyProtection="1">
      <alignment horizontal="center" vertical="center"/>
      <protection/>
    </xf>
    <xf numFmtId="0" fontId="27" fillId="0" borderId="64" xfId="0" applyFont="1" applyBorder="1" applyAlignment="1" applyProtection="1">
      <alignment vertical="center"/>
      <protection/>
    </xf>
    <xf numFmtId="0" fontId="0" fillId="5" borderId="1" xfId="0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9" fillId="5" borderId="1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5" borderId="35" xfId="0" applyFill="1" applyBorder="1" applyAlignment="1" applyProtection="1">
      <alignment horizontal="center" vertical="center" wrapText="1"/>
      <protection/>
    </xf>
    <xf numFmtId="4" fontId="0" fillId="5" borderId="38" xfId="0" applyNumberFormat="1" applyFill="1" applyBorder="1" applyAlignment="1" applyProtection="1">
      <alignment horizontal="center" vertical="center" wrapText="1"/>
      <protection/>
    </xf>
    <xf numFmtId="4" fontId="0" fillId="5" borderId="12" xfId="0" applyNumberFormat="1" applyFill="1" applyBorder="1" applyAlignment="1" applyProtection="1">
      <alignment horizontal="center" vertical="center" wrapText="1"/>
      <protection/>
    </xf>
    <xf numFmtId="4" fontId="0" fillId="5" borderId="10" xfId="0" applyNumberFormat="1" applyFill="1" applyBorder="1" applyAlignment="1" applyProtection="1">
      <alignment horizontal="center" vertical="center" wrapText="1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74" xfId="0" applyFill="1" applyBorder="1" applyAlignment="1" applyProtection="1">
      <alignment horizontal="center" vertical="center"/>
      <protection/>
    </xf>
    <xf numFmtId="0" fontId="0" fillId="3" borderId="61" xfId="0" applyFill="1" applyBorder="1" applyAlignment="1" applyProtection="1">
      <alignment/>
      <protection/>
    </xf>
    <xf numFmtId="0" fontId="19" fillId="7" borderId="35" xfId="0" applyFont="1" applyFill="1" applyBorder="1" applyAlignment="1" applyProtection="1">
      <alignment horizontal="left"/>
      <protection/>
    </xf>
    <xf numFmtId="0" fontId="25" fillId="7" borderId="35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72" xfId="0" applyBorder="1" applyAlignment="1">
      <alignment/>
    </xf>
    <xf numFmtId="0" fontId="0" fillId="0" borderId="64" xfId="0" applyBorder="1" applyAlignment="1">
      <alignment/>
    </xf>
    <xf numFmtId="0" fontId="31" fillId="0" borderId="76" xfId="0" applyFont="1" applyBorder="1" applyAlignment="1" applyProtection="1">
      <alignment vertical="center"/>
      <protection/>
    </xf>
    <xf numFmtId="0" fontId="0" fillId="0" borderId="67" xfId="0" applyBorder="1" applyAlignment="1">
      <alignment vertical="center"/>
    </xf>
    <xf numFmtId="0" fontId="0" fillId="3" borderId="77" xfId="0" applyFill="1" applyBorder="1" applyAlignment="1" applyProtection="1">
      <alignment vertical="center" wrapText="1"/>
      <protection/>
    </xf>
    <xf numFmtId="0" fontId="0" fillId="0" borderId="65" xfId="0" applyBorder="1" applyAlignment="1">
      <alignment/>
    </xf>
    <xf numFmtId="0" fontId="0" fillId="3" borderId="16" xfId="0" applyFill="1" applyBorder="1" applyAlignment="1" applyProtection="1">
      <alignment vertical="center" wrapText="1"/>
      <protection/>
    </xf>
    <xf numFmtId="0" fontId="0" fillId="0" borderId="63" xfId="0" applyBorder="1" applyAlignment="1">
      <alignment/>
    </xf>
    <xf numFmtId="0" fontId="0" fillId="3" borderId="27" xfId="0" applyFill="1" applyBorder="1" applyAlignment="1" applyProtection="1">
      <alignment vertical="center" wrapText="1"/>
      <protection/>
    </xf>
    <xf numFmtId="0" fontId="0" fillId="0" borderId="53" xfId="0" applyBorder="1" applyAlignment="1">
      <alignment/>
    </xf>
    <xf numFmtId="0" fontId="33" fillId="7" borderId="57" xfId="0" applyFont="1" applyFill="1" applyBorder="1" applyAlignment="1" applyProtection="1">
      <alignment horizontal="left" vertical="center"/>
      <protection/>
    </xf>
    <xf numFmtId="0" fontId="0" fillId="7" borderId="58" xfId="0" applyFill="1" applyBorder="1" applyAlignment="1">
      <alignment vertical="center"/>
    </xf>
    <xf numFmtId="4" fontId="33" fillId="7" borderId="57" xfId="0" applyNumberFormat="1" applyFont="1" applyFill="1" applyBorder="1" applyAlignment="1" applyProtection="1">
      <alignment vertical="center"/>
      <protection/>
    </xf>
    <xf numFmtId="0" fontId="0" fillId="7" borderId="59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 topLeftCell="A1">
      <selection activeCell="B18" sqref="B18"/>
    </sheetView>
  </sheetViews>
  <sheetFormatPr defaultColWidth="9.140625" defaultRowHeight="15"/>
  <cols>
    <col min="1" max="1" width="10.421875" style="1" customWidth="1"/>
    <col min="2" max="2" width="65.7109375" style="1" customWidth="1"/>
    <col min="3" max="3" width="25.7109375" style="1" customWidth="1"/>
    <col min="4" max="4" width="17.140625" style="1" customWidth="1"/>
    <col min="5" max="16384" width="9.140625" style="1" customWidth="1"/>
  </cols>
  <sheetData>
    <row r="1" ht="15.75">
      <c r="B1" s="194" t="s">
        <v>81</v>
      </c>
    </row>
    <row r="2" spans="2:3" ht="15">
      <c r="B2" s="195"/>
      <c r="C2" s="195"/>
    </row>
    <row r="3" spans="2:3" ht="20.1" customHeight="1">
      <c r="B3" s="196" t="s">
        <v>39</v>
      </c>
      <c r="C3" s="197"/>
    </row>
    <row r="4" spans="2:3" ht="20.1" customHeight="1">
      <c r="B4" s="198" t="s">
        <v>38</v>
      </c>
      <c r="C4" s="197"/>
    </row>
    <row r="5" spans="2:3" ht="20.1" customHeight="1" thickBot="1">
      <c r="B5" s="198"/>
      <c r="C5" s="197"/>
    </row>
    <row r="6" spans="2:3" ht="20.1" customHeight="1" thickBot="1">
      <c r="B6" s="199" t="s">
        <v>35</v>
      </c>
      <c r="C6" s="200" t="s">
        <v>37</v>
      </c>
    </row>
    <row r="7" spans="2:3" ht="20.1" customHeight="1">
      <c r="B7" s="201" t="s">
        <v>67</v>
      </c>
      <c r="C7" s="238">
        <f>'Oprava podlah 5. patro'!$T$28</f>
        <v>0</v>
      </c>
    </row>
    <row r="8" spans="2:3" ht="20.1" customHeight="1">
      <c r="B8" s="202" t="s">
        <v>19</v>
      </c>
      <c r="C8" s="239">
        <f>'Malba 5. patro'!V28</f>
        <v>0</v>
      </c>
    </row>
    <row r="9" spans="2:3" ht="20.1" customHeight="1">
      <c r="B9" s="202" t="s">
        <v>68</v>
      </c>
      <c r="C9" s="239">
        <f>'Oprava podlah 6. patro'!T29</f>
        <v>0</v>
      </c>
    </row>
    <row r="10" spans="2:3" ht="20.1" customHeight="1">
      <c r="B10" s="203" t="s">
        <v>29</v>
      </c>
      <c r="C10" s="240">
        <f>'Malba 6. patro'!$V$29</f>
        <v>0</v>
      </c>
    </row>
    <row r="11" spans="2:3" ht="20.1" customHeight="1" thickBot="1">
      <c r="B11" s="204" t="s">
        <v>76</v>
      </c>
      <c r="C11" s="241">
        <f>VON!F7</f>
        <v>0</v>
      </c>
    </row>
    <row r="12" spans="1:4" ht="24.95" customHeight="1" thickBot="1" thickTop="1">
      <c r="A12" s="205"/>
      <c r="B12" s="206" t="s">
        <v>36</v>
      </c>
      <c r="C12" s="237">
        <f>SUM(C7:C11)</f>
        <v>0</v>
      </c>
      <c r="D12" s="207"/>
    </row>
    <row r="14" spans="1:6" ht="60" customHeight="1">
      <c r="A14" s="224" t="s">
        <v>84</v>
      </c>
      <c r="B14" s="243" t="s">
        <v>85</v>
      </c>
      <c r="C14" s="244"/>
      <c r="D14" s="242"/>
      <c r="E14" s="242"/>
      <c r="F14" s="242"/>
    </row>
  </sheetData>
  <sheetProtection algorithmName="SHA-512" hashValue="Sb+1NMrwqijZa9R/zqu02xdCYfOV68FL2dBQzvT6In68DfNMtgqDDWRMkTtPVMsgDW0kf0zv07WmWmsewZz4sQ==" saltValue="ipaVUHgrA+1RmPzzaQIDTw==" spinCount="100000" sheet="1" objects="1" scenarios="1"/>
  <mergeCells count="1">
    <mergeCell ref="B14:C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31"/>
  <sheetViews>
    <sheetView workbookViewId="0" topLeftCell="A3">
      <selection activeCell="A28" sqref="A28:XFD28"/>
    </sheetView>
  </sheetViews>
  <sheetFormatPr defaultColWidth="9.140625" defaultRowHeight="15"/>
  <cols>
    <col min="1" max="1" width="3.7109375" style="1" customWidth="1"/>
    <col min="2" max="2" width="8.7109375" style="1" customWidth="1"/>
    <col min="3" max="3" width="10.00390625" style="1" customWidth="1"/>
    <col min="4" max="4" width="16.28125" style="1" customWidth="1"/>
    <col min="5" max="5" width="15.7109375" style="1" bestFit="1" customWidth="1"/>
    <col min="6" max="6" width="8.140625" style="1" bestFit="1" customWidth="1"/>
    <col min="7" max="7" width="9.28125" style="1" customWidth="1"/>
    <col min="8" max="8" width="14.28125" style="1" customWidth="1"/>
    <col min="9" max="9" width="7.28125" style="1" customWidth="1"/>
    <col min="10" max="11" width="10.00390625" style="1" bestFit="1" customWidth="1"/>
    <col min="12" max="12" width="9.140625" style="1" customWidth="1"/>
    <col min="13" max="13" width="10.00390625" style="1" bestFit="1" customWidth="1"/>
    <col min="14" max="14" width="9.00390625" style="1" bestFit="1" customWidth="1"/>
    <col min="15" max="15" width="10.140625" style="1" customWidth="1"/>
    <col min="16" max="17" width="10.00390625" style="1" bestFit="1" customWidth="1"/>
    <col min="18" max="18" width="9.00390625" style="1" bestFit="1" customWidth="1"/>
    <col min="19" max="19" width="10.00390625" style="1" bestFit="1" customWidth="1"/>
    <col min="20" max="20" width="15.57421875" style="1" customWidth="1"/>
    <col min="21" max="16384" width="9.140625" style="1" customWidth="1"/>
  </cols>
  <sheetData>
    <row r="1" ht="15.75" thickBot="1"/>
    <row r="2" spans="2:20" s="2" customFormat="1" ht="24.95" customHeight="1" thickBot="1">
      <c r="B2" s="246" t="s">
        <v>67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8"/>
    </row>
    <row r="3" ht="15.75" thickBot="1"/>
    <row r="4" spans="2:20" ht="80.1" customHeight="1">
      <c r="B4" s="255" t="s">
        <v>12</v>
      </c>
      <c r="C4" s="257" t="s">
        <v>43</v>
      </c>
      <c r="D4" s="259" t="s">
        <v>48</v>
      </c>
      <c r="E4" s="249" t="s">
        <v>42</v>
      </c>
      <c r="F4" s="250"/>
      <c r="G4" s="3" t="s">
        <v>49</v>
      </c>
      <c r="H4" s="4" t="s">
        <v>50</v>
      </c>
      <c r="I4" s="5" t="s">
        <v>51</v>
      </c>
      <c r="J4" s="254" t="s">
        <v>70</v>
      </c>
      <c r="K4" s="250"/>
      <c r="L4" s="249" t="s">
        <v>52</v>
      </c>
      <c r="M4" s="250"/>
      <c r="N4" s="249" t="s">
        <v>53</v>
      </c>
      <c r="O4" s="250"/>
      <c r="P4" s="249" t="s">
        <v>65</v>
      </c>
      <c r="Q4" s="250"/>
      <c r="R4" s="249" t="s">
        <v>66</v>
      </c>
      <c r="S4" s="250"/>
      <c r="T4" s="6" t="s">
        <v>79</v>
      </c>
    </row>
    <row r="5" spans="2:20" ht="21" customHeight="1" thickBot="1">
      <c r="B5" s="256"/>
      <c r="C5" s="258"/>
      <c r="D5" s="260"/>
      <c r="E5" s="7" t="s">
        <v>40</v>
      </c>
      <c r="F5" s="8" t="s">
        <v>41</v>
      </c>
      <c r="G5" s="9" t="s">
        <v>44</v>
      </c>
      <c r="H5" s="10" t="s">
        <v>44</v>
      </c>
      <c r="I5" s="11" t="s">
        <v>45</v>
      </c>
      <c r="J5" s="12" t="s">
        <v>25</v>
      </c>
      <c r="K5" s="13" t="s">
        <v>46</v>
      </c>
      <c r="L5" s="14" t="s">
        <v>25</v>
      </c>
      <c r="M5" s="13" t="s">
        <v>46</v>
      </c>
      <c r="N5" s="14" t="s">
        <v>25</v>
      </c>
      <c r="O5" s="13" t="s">
        <v>46</v>
      </c>
      <c r="P5" s="14" t="s">
        <v>25</v>
      </c>
      <c r="Q5" s="13" t="s">
        <v>46</v>
      </c>
      <c r="R5" s="14" t="s">
        <v>47</v>
      </c>
      <c r="S5" s="13" t="s">
        <v>46</v>
      </c>
      <c r="T5" s="15" t="s">
        <v>28</v>
      </c>
    </row>
    <row r="6" spans="2:20" s="25" customFormat="1" ht="15">
      <c r="B6" s="251">
        <v>5</v>
      </c>
      <c r="C6" s="16">
        <v>501</v>
      </c>
      <c r="D6" s="17">
        <v>1</v>
      </c>
      <c r="E6" s="18" t="s">
        <v>0</v>
      </c>
      <c r="F6" s="19" t="s">
        <v>1</v>
      </c>
      <c r="G6" s="20">
        <v>22.8</v>
      </c>
      <c r="H6" s="21">
        <f aca="true" t="shared" si="0" ref="H6:H25">G6*1.15</f>
        <v>26.22</v>
      </c>
      <c r="I6" s="22">
        <v>19.5</v>
      </c>
      <c r="J6" s="69"/>
      <c r="K6" s="23">
        <f aca="true" t="shared" si="1" ref="K6:K26">G6*J6</f>
        <v>0</v>
      </c>
      <c r="L6" s="71"/>
      <c r="M6" s="23">
        <f aca="true" t="shared" si="2" ref="M6:M26">G6*L6</f>
        <v>0</v>
      </c>
      <c r="N6" s="74"/>
      <c r="O6" s="23">
        <f>H6*N6</f>
        <v>0</v>
      </c>
      <c r="P6" s="74"/>
      <c r="Q6" s="23">
        <f>G6*P6</f>
        <v>0</v>
      </c>
      <c r="R6" s="74"/>
      <c r="S6" s="23">
        <f aca="true" t="shared" si="3" ref="S6:S26">I6*R6</f>
        <v>0</v>
      </c>
      <c r="T6" s="24">
        <f>K6+M6+O6+Q6+S6</f>
        <v>0</v>
      </c>
    </row>
    <row r="7" spans="2:20" s="25" customFormat="1" ht="15">
      <c r="B7" s="252"/>
      <c r="C7" s="26">
        <v>502</v>
      </c>
      <c r="D7" s="27">
        <v>1</v>
      </c>
      <c r="E7" s="28" t="s">
        <v>2</v>
      </c>
      <c r="F7" s="29" t="s">
        <v>1</v>
      </c>
      <c r="G7" s="30">
        <v>22.8</v>
      </c>
      <c r="H7" s="31">
        <f t="shared" si="0"/>
        <v>26.22</v>
      </c>
      <c r="I7" s="32">
        <v>19.5</v>
      </c>
      <c r="J7" s="70"/>
      <c r="K7" s="33">
        <f t="shared" si="1"/>
        <v>0</v>
      </c>
      <c r="L7" s="72"/>
      <c r="M7" s="34">
        <f t="shared" si="2"/>
        <v>0</v>
      </c>
      <c r="N7" s="73"/>
      <c r="O7" s="34">
        <f aca="true" t="shared" si="4" ref="O7:O26">H7*N7</f>
        <v>0</v>
      </c>
      <c r="P7" s="73"/>
      <c r="Q7" s="34">
        <f>G7*P7</f>
        <v>0</v>
      </c>
      <c r="R7" s="73"/>
      <c r="S7" s="34">
        <f t="shared" si="3"/>
        <v>0</v>
      </c>
      <c r="T7" s="35">
        <f>K7+M7+O7+Q7+S7</f>
        <v>0</v>
      </c>
    </row>
    <row r="8" spans="2:20" s="25" customFormat="1" ht="15">
      <c r="B8" s="252"/>
      <c r="C8" s="26">
        <v>503</v>
      </c>
      <c r="D8" s="27" t="s">
        <v>3</v>
      </c>
      <c r="E8" s="36" t="s">
        <v>0</v>
      </c>
      <c r="F8" s="29" t="s">
        <v>1</v>
      </c>
      <c r="G8" s="30">
        <v>19.8</v>
      </c>
      <c r="H8" s="31">
        <f t="shared" si="0"/>
        <v>22.77</v>
      </c>
      <c r="I8" s="32">
        <v>18.6</v>
      </c>
      <c r="J8" s="70"/>
      <c r="K8" s="33">
        <f t="shared" si="1"/>
        <v>0</v>
      </c>
      <c r="L8" s="73"/>
      <c r="M8" s="34">
        <f t="shared" si="2"/>
        <v>0</v>
      </c>
      <c r="N8" s="73"/>
      <c r="O8" s="34">
        <f t="shared" si="4"/>
        <v>0</v>
      </c>
      <c r="P8" s="73"/>
      <c r="Q8" s="34">
        <f aca="true" t="shared" si="5" ref="Q8:Q26">G8*P8</f>
        <v>0</v>
      </c>
      <c r="R8" s="73"/>
      <c r="S8" s="34">
        <f t="shared" si="3"/>
        <v>0</v>
      </c>
      <c r="T8" s="35">
        <f>K8+M8+O8+Q8+S8</f>
        <v>0</v>
      </c>
    </row>
    <row r="9" spans="2:20" s="25" customFormat="1" ht="15">
      <c r="B9" s="252"/>
      <c r="C9" s="26">
        <v>504</v>
      </c>
      <c r="D9" s="27">
        <v>1</v>
      </c>
      <c r="E9" s="36" t="s">
        <v>0</v>
      </c>
      <c r="F9" s="29" t="s">
        <v>1</v>
      </c>
      <c r="G9" s="30">
        <v>22.8</v>
      </c>
      <c r="H9" s="31">
        <f t="shared" si="0"/>
        <v>26.22</v>
      </c>
      <c r="I9" s="32">
        <v>19.5</v>
      </c>
      <c r="J9" s="70"/>
      <c r="K9" s="33">
        <f t="shared" si="1"/>
        <v>0</v>
      </c>
      <c r="L9" s="73"/>
      <c r="M9" s="34">
        <f t="shared" si="2"/>
        <v>0</v>
      </c>
      <c r="N9" s="73"/>
      <c r="O9" s="34">
        <f t="shared" si="4"/>
        <v>0</v>
      </c>
      <c r="P9" s="73"/>
      <c r="Q9" s="34">
        <f t="shared" si="5"/>
        <v>0</v>
      </c>
      <c r="R9" s="73"/>
      <c r="S9" s="34">
        <f t="shared" si="3"/>
        <v>0</v>
      </c>
      <c r="T9" s="35">
        <f aca="true" t="shared" si="6" ref="T9:T26">K9+M9+O9+Q9+S9</f>
        <v>0</v>
      </c>
    </row>
    <row r="10" spans="2:20" s="25" customFormat="1" ht="15">
      <c r="B10" s="252"/>
      <c r="C10" s="37">
        <v>505</v>
      </c>
      <c r="D10" s="27">
        <v>1</v>
      </c>
      <c r="E10" s="36" t="s">
        <v>0</v>
      </c>
      <c r="F10" s="29" t="s">
        <v>1</v>
      </c>
      <c r="G10" s="30">
        <v>19.8</v>
      </c>
      <c r="H10" s="31">
        <f t="shared" si="0"/>
        <v>22.77</v>
      </c>
      <c r="I10" s="32">
        <v>18.6</v>
      </c>
      <c r="J10" s="70"/>
      <c r="K10" s="33">
        <f t="shared" si="1"/>
        <v>0</v>
      </c>
      <c r="L10" s="73"/>
      <c r="M10" s="34">
        <f t="shared" si="2"/>
        <v>0</v>
      </c>
      <c r="N10" s="73"/>
      <c r="O10" s="34">
        <f t="shared" si="4"/>
        <v>0</v>
      </c>
      <c r="P10" s="73"/>
      <c r="Q10" s="34">
        <f t="shared" si="5"/>
        <v>0</v>
      </c>
      <c r="R10" s="73"/>
      <c r="S10" s="34">
        <f t="shared" si="3"/>
        <v>0</v>
      </c>
      <c r="T10" s="35">
        <f>K10+M10+O10+Q10+S10</f>
        <v>0</v>
      </c>
    </row>
    <row r="11" spans="2:20" s="25" customFormat="1" ht="15">
      <c r="B11" s="252"/>
      <c r="C11" s="26">
        <v>506</v>
      </c>
      <c r="D11" s="27">
        <v>1</v>
      </c>
      <c r="E11" s="36" t="s">
        <v>0</v>
      </c>
      <c r="F11" s="29" t="s">
        <v>1</v>
      </c>
      <c r="G11" s="30">
        <v>22.8</v>
      </c>
      <c r="H11" s="31">
        <f t="shared" si="0"/>
        <v>26.22</v>
      </c>
      <c r="I11" s="32">
        <v>19.5</v>
      </c>
      <c r="J11" s="70"/>
      <c r="K11" s="33">
        <f t="shared" si="1"/>
        <v>0</v>
      </c>
      <c r="L11" s="73"/>
      <c r="M11" s="34">
        <f t="shared" si="2"/>
        <v>0</v>
      </c>
      <c r="N11" s="73"/>
      <c r="O11" s="34">
        <f t="shared" si="4"/>
        <v>0</v>
      </c>
      <c r="P11" s="73"/>
      <c r="Q11" s="34">
        <f t="shared" si="5"/>
        <v>0</v>
      </c>
      <c r="R11" s="73"/>
      <c r="S11" s="34">
        <f t="shared" si="3"/>
        <v>0</v>
      </c>
      <c r="T11" s="35">
        <f t="shared" si="6"/>
        <v>0</v>
      </c>
    </row>
    <row r="12" spans="2:20" s="25" customFormat="1" ht="15">
      <c r="B12" s="252"/>
      <c r="C12" s="26">
        <v>507</v>
      </c>
      <c r="D12" s="27">
        <v>3</v>
      </c>
      <c r="E12" s="36" t="s">
        <v>0</v>
      </c>
      <c r="F12" s="29" t="s">
        <v>1</v>
      </c>
      <c r="G12" s="30">
        <v>40.3</v>
      </c>
      <c r="H12" s="31">
        <f t="shared" si="0"/>
        <v>46.34499999999999</v>
      </c>
      <c r="I12" s="32">
        <v>34.5</v>
      </c>
      <c r="J12" s="70"/>
      <c r="K12" s="33">
        <f t="shared" si="1"/>
        <v>0</v>
      </c>
      <c r="L12" s="73"/>
      <c r="M12" s="34">
        <f t="shared" si="2"/>
        <v>0</v>
      </c>
      <c r="N12" s="73"/>
      <c r="O12" s="34">
        <f t="shared" si="4"/>
        <v>0</v>
      </c>
      <c r="P12" s="73"/>
      <c r="Q12" s="34">
        <f t="shared" si="5"/>
        <v>0</v>
      </c>
      <c r="R12" s="73"/>
      <c r="S12" s="34">
        <f t="shared" si="3"/>
        <v>0</v>
      </c>
      <c r="T12" s="35">
        <f>K12+M12+O12+Q12+S12</f>
        <v>0</v>
      </c>
    </row>
    <row r="13" spans="2:20" s="25" customFormat="1" ht="15">
      <c r="B13" s="252"/>
      <c r="C13" s="26">
        <v>508</v>
      </c>
      <c r="D13" s="27" t="s">
        <v>4</v>
      </c>
      <c r="E13" s="28" t="s">
        <v>1</v>
      </c>
      <c r="F13" s="29" t="s">
        <v>1</v>
      </c>
      <c r="G13" s="30">
        <v>13.4</v>
      </c>
      <c r="H13" s="31">
        <f t="shared" si="0"/>
        <v>15.409999999999998</v>
      </c>
      <c r="I13" s="32">
        <v>14.8</v>
      </c>
      <c r="J13" s="70"/>
      <c r="K13" s="33">
        <f t="shared" si="1"/>
        <v>0</v>
      </c>
      <c r="L13" s="72"/>
      <c r="M13" s="34">
        <f t="shared" si="2"/>
        <v>0</v>
      </c>
      <c r="N13" s="73"/>
      <c r="O13" s="34">
        <f t="shared" si="4"/>
        <v>0</v>
      </c>
      <c r="P13" s="73"/>
      <c r="Q13" s="34">
        <f t="shared" si="5"/>
        <v>0</v>
      </c>
      <c r="R13" s="73"/>
      <c r="S13" s="34">
        <f t="shared" si="3"/>
        <v>0</v>
      </c>
      <c r="T13" s="35">
        <f t="shared" si="6"/>
        <v>0</v>
      </c>
    </row>
    <row r="14" spans="2:20" s="25" customFormat="1" ht="15">
      <c r="B14" s="252"/>
      <c r="C14" s="26">
        <v>509</v>
      </c>
      <c r="D14" s="27">
        <v>1</v>
      </c>
      <c r="E14" s="36" t="s">
        <v>0</v>
      </c>
      <c r="F14" s="29" t="s">
        <v>1</v>
      </c>
      <c r="G14" s="30">
        <v>13.4</v>
      </c>
      <c r="H14" s="31">
        <f t="shared" si="0"/>
        <v>15.409999999999998</v>
      </c>
      <c r="I14" s="32">
        <v>14.8</v>
      </c>
      <c r="J14" s="70"/>
      <c r="K14" s="33">
        <f t="shared" si="1"/>
        <v>0</v>
      </c>
      <c r="L14" s="73"/>
      <c r="M14" s="34">
        <f t="shared" si="2"/>
        <v>0</v>
      </c>
      <c r="N14" s="73"/>
      <c r="O14" s="34">
        <f t="shared" si="4"/>
        <v>0</v>
      </c>
      <c r="P14" s="73"/>
      <c r="Q14" s="34">
        <f t="shared" si="5"/>
        <v>0</v>
      </c>
      <c r="R14" s="73"/>
      <c r="S14" s="34">
        <f t="shared" si="3"/>
        <v>0</v>
      </c>
      <c r="T14" s="35">
        <f t="shared" si="6"/>
        <v>0</v>
      </c>
    </row>
    <row r="15" spans="2:20" s="25" customFormat="1" ht="15">
      <c r="B15" s="252"/>
      <c r="C15" s="26">
        <v>510</v>
      </c>
      <c r="D15" s="27" t="s">
        <v>5</v>
      </c>
      <c r="E15" s="36" t="s">
        <v>0</v>
      </c>
      <c r="F15" s="29" t="s">
        <v>1</v>
      </c>
      <c r="G15" s="30">
        <v>13.4</v>
      </c>
      <c r="H15" s="31">
        <f>G15*1.15</f>
        <v>15.409999999999998</v>
      </c>
      <c r="I15" s="32">
        <v>14.8</v>
      </c>
      <c r="J15" s="70"/>
      <c r="K15" s="33">
        <f t="shared" si="1"/>
        <v>0</v>
      </c>
      <c r="L15" s="73"/>
      <c r="M15" s="34">
        <f t="shared" si="2"/>
        <v>0</v>
      </c>
      <c r="N15" s="73"/>
      <c r="O15" s="34">
        <f t="shared" si="4"/>
        <v>0</v>
      </c>
      <c r="P15" s="73"/>
      <c r="Q15" s="34">
        <f t="shared" si="5"/>
        <v>0</v>
      </c>
      <c r="R15" s="73"/>
      <c r="S15" s="34">
        <f t="shared" si="3"/>
        <v>0</v>
      </c>
      <c r="T15" s="35">
        <f t="shared" si="6"/>
        <v>0</v>
      </c>
    </row>
    <row r="16" spans="2:20" s="25" customFormat="1" ht="15">
      <c r="B16" s="252"/>
      <c r="C16" s="26">
        <v>511</v>
      </c>
      <c r="D16" s="27" t="s">
        <v>6</v>
      </c>
      <c r="E16" s="36" t="s">
        <v>0</v>
      </c>
      <c r="F16" s="29" t="s">
        <v>1</v>
      </c>
      <c r="G16" s="30">
        <v>13.4</v>
      </c>
      <c r="H16" s="31">
        <f t="shared" si="0"/>
        <v>15.409999999999998</v>
      </c>
      <c r="I16" s="32">
        <v>14.8</v>
      </c>
      <c r="J16" s="70"/>
      <c r="K16" s="33">
        <f t="shared" si="1"/>
        <v>0</v>
      </c>
      <c r="L16" s="73"/>
      <c r="M16" s="34">
        <f t="shared" si="2"/>
        <v>0</v>
      </c>
      <c r="N16" s="73"/>
      <c r="O16" s="34">
        <f t="shared" si="4"/>
        <v>0</v>
      </c>
      <c r="P16" s="73"/>
      <c r="Q16" s="34">
        <f t="shared" si="5"/>
        <v>0</v>
      </c>
      <c r="R16" s="73"/>
      <c r="S16" s="34">
        <f t="shared" si="3"/>
        <v>0</v>
      </c>
      <c r="T16" s="35">
        <f t="shared" si="6"/>
        <v>0</v>
      </c>
    </row>
    <row r="17" spans="2:20" s="25" customFormat="1" ht="15">
      <c r="B17" s="252"/>
      <c r="C17" s="26">
        <v>512</v>
      </c>
      <c r="D17" s="27" t="s">
        <v>7</v>
      </c>
      <c r="E17" s="36" t="s">
        <v>0</v>
      </c>
      <c r="F17" s="29" t="s">
        <v>1</v>
      </c>
      <c r="G17" s="30">
        <v>6</v>
      </c>
      <c r="H17" s="31">
        <f t="shared" si="0"/>
        <v>6.8999999999999995</v>
      </c>
      <c r="I17" s="32">
        <v>7.3</v>
      </c>
      <c r="J17" s="70"/>
      <c r="K17" s="33">
        <f t="shared" si="1"/>
        <v>0</v>
      </c>
      <c r="L17" s="73"/>
      <c r="M17" s="34">
        <f t="shared" si="2"/>
        <v>0</v>
      </c>
      <c r="N17" s="73"/>
      <c r="O17" s="34">
        <f t="shared" si="4"/>
        <v>0</v>
      </c>
      <c r="P17" s="73"/>
      <c r="Q17" s="34">
        <f t="shared" si="5"/>
        <v>0</v>
      </c>
      <c r="R17" s="73"/>
      <c r="S17" s="34">
        <f t="shared" si="3"/>
        <v>0</v>
      </c>
      <c r="T17" s="35">
        <f t="shared" si="6"/>
        <v>0</v>
      </c>
    </row>
    <row r="18" spans="2:20" s="25" customFormat="1" ht="15">
      <c r="B18" s="252"/>
      <c r="C18" s="26">
        <v>513</v>
      </c>
      <c r="D18" s="27">
        <v>1</v>
      </c>
      <c r="E18" s="36" t="s">
        <v>0</v>
      </c>
      <c r="F18" s="29" t="s">
        <v>1</v>
      </c>
      <c r="G18" s="30">
        <v>16.6</v>
      </c>
      <c r="H18" s="31">
        <f t="shared" si="0"/>
        <v>19.09</v>
      </c>
      <c r="I18" s="32">
        <v>14.6</v>
      </c>
      <c r="J18" s="70"/>
      <c r="K18" s="33">
        <f t="shared" si="1"/>
        <v>0</v>
      </c>
      <c r="L18" s="73"/>
      <c r="M18" s="34">
        <f t="shared" si="2"/>
        <v>0</v>
      </c>
      <c r="N18" s="73"/>
      <c r="O18" s="34">
        <f t="shared" si="4"/>
        <v>0</v>
      </c>
      <c r="P18" s="73"/>
      <c r="Q18" s="34">
        <f t="shared" si="5"/>
        <v>0</v>
      </c>
      <c r="R18" s="73"/>
      <c r="S18" s="34">
        <f t="shared" si="3"/>
        <v>0</v>
      </c>
      <c r="T18" s="35">
        <f t="shared" si="6"/>
        <v>0</v>
      </c>
    </row>
    <row r="19" spans="2:20" s="25" customFormat="1" ht="15">
      <c r="B19" s="252"/>
      <c r="C19" s="26">
        <v>514</v>
      </c>
      <c r="D19" s="27" t="s">
        <v>8</v>
      </c>
      <c r="E19" s="28" t="s">
        <v>1</v>
      </c>
      <c r="F19" s="29" t="s">
        <v>1</v>
      </c>
      <c r="G19" s="30">
        <v>20.4</v>
      </c>
      <c r="H19" s="31">
        <f t="shared" si="0"/>
        <v>23.459999999999997</v>
      </c>
      <c r="I19" s="32">
        <v>19.8</v>
      </c>
      <c r="J19" s="70"/>
      <c r="K19" s="33">
        <f t="shared" si="1"/>
        <v>0</v>
      </c>
      <c r="L19" s="72"/>
      <c r="M19" s="34">
        <f t="shared" si="2"/>
        <v>0</v>
      </c>
      <c r="N19" s="73"/>
      <c r="O19" s="34">
        <f t="shared" si="4"/>
        <v>0</v>
      </c>
      <c r="P19" s="73"/>
      <c r="Q19" s="34">
        <f t="shared" si="5"/>
        <v>0</v>
      </c>
      <c r="R19" s="73"/>
      <c r="S19" s="34">
        <f t="shared" si="3"/>
        <v>0</v>
      </c>
      <c r="T19" s="35">
        <f t="shared" si="6"/>
        <v>0</v>
      </c>
    </row>
    <row r="20" spans="2:20" s="25" customFormat="1" ht="15">
      <c r="B20" s="252"/>
      <c r="C20" s="26">
        <v>515</v>
      </c>
      <c r="D20" s="27">
        <v>1</v>
      </c>
      <c r="E20" s="36" t="s">
        <v>0</v>
      </c>
      <c r="F20" s="38" t="s">
        <v>0</v>
      </c>
      <c r="G20" s="30">
        <v>23.3</v>
      </c>
      <c r="H20" s="31">
        <f t="shared" si="0"/>
        <v>26.794999999999998</v>
      </c>
      <c r="I20" s="32">
        <v>18.4</v>
      </c>
      <c r="J20" s="70"/>
      <c r="K20" s="33">
        <f t="shared" si="1"/>
        <v>0</v>
      </c>
      <c r="L20" s="72"/>
      <c r="M20" s="34">
        <f t="shared" si="2"/>
        <v>0</v>
      </c>
      <c r="N20" s="73"/>
      <c r="O20" s="34">
        <f t="shared" si="4"/>
        <v>0</v>
      </c>
      <c r="P20" s="73"/>
      <c r="Q20" s="34">
        <f t="shared" si="5"/>
        <v>0</v>
      </c>
      <c r="R20" s="73"/>
      <c r="S20" s="34">
        <f t="shared" si="3"/>
        <v>0</v>
      </c>
      <c r="T20" s="35">
        <f t="shared" si="6"/>
        <v>0</v>
      </c>
    </row>
    <row r="21" spans="2:20" s="25" customFormat="1" ht="15">
      <c r="B21" s="252"/>
      <c r="C21" s="26">
        <v>516</v>
      </c>
      <c r="D21" s="27">
        <v>1</v>
      </c>
      <c r="E21" s="36" t="s">
        <v>0</v>
      </c>
      <c r="F21" s="38" t="s">
        <v>0</v>
      </c>
      <c r="G21" s="30">
        <v>19.9</v>
      </c>
      <c r="H21" s="31">
        <f t="shared" si="0"/>
        <v>22.884999999999998</v>
      </c>
      <c r="I21" s="32">
        <v>17.5</v>
      </c>
      <c r="J21" s="70"/>
      <c r="K21" s="33">
        <f t="shared" si="1"/>
        <v>0</v>
      </c>
      <c r="L21" s="72"/>
      <c r="M21" s="34">
        <f t="shared" si="2"/>
        <v>0</v>
      </c>
      <c r="N21" s="73"/>
      <c r="O21" s="34">
        <f t="shared" si="4"/>
        <v>0</v>
      </c>
      <c r="P21" s="73"/>
      <c r="Q21" s="34">
        <f t="shared" si="5"/>
        <v>0</v>
      </c>
      <c r="R21" s="73"/>
      <c r="S21" s="34">
        <f t="shared" si="3"/>
        <v>0</v>
      </c>
      <c r="T21" s="35">
        <f t="shared" si="6"/>
        <v>0</v>
      </c>
    </row>
    <row r="22" spans="2:20" s="25" customFormat="1" ht="15">
      <c r="B22" s="252"/>
      <c r="C22" s="26">
        <v>517</v>
      </c>
      <c r="D22" s="27" t="s">
        <v>9</v>
      </c>
      <c r="E22" s="36" t="s">
        <v>0</v>
      </c>
      <c r="F22" s="38" t="s">
        <v>0</v>
      </c>
      <c r="G22" s="30">
        <v>22.3</v>
      </c>
      <c r="H22" s="31">
        <f t="shared" si="0"/>
        <v>25.645</v>
      </c>
      <c r="I22" s="32">
        <v>19.2</v>
      </c>
      <c r="J22" s="70"/>
      <c r="K22" s="33">
        <f t="shared" si="1"/>
        <v>0</v>
      </c>
      <c r="L22" s="72"/>
      <c r="M22" s="34">
        <f t="shared" si="2"/>
        <v>0</v>
      </c>
      <c r="N22" s="73"/>
      <c r="O22" s="34">
        <f t="shared" si="4"/>
        <v>0</v>
      </c>
      <c r="P22" s="73"/>
      <c r="Q22" s="34">
        <f t="shared" si="5"/>
        <v>0</v>
      </c>
      <c r="R22" s="73"/>
      <c r="S22" s="34">
        <f t="shared" si="3"/>
        <v>0</v>
      </c>
      <c r="T22" s="35">
        <f t="shared" si="6"/>
        <v>0</v>
      </c>
    </row>
    <row r="23" spans="2:20" s="25" customFormat="1" ht="15">
      <c r="B23" s="252"/>
      <c r="C23" s="26">
        <v>518</v>
      </c>
      <c r="D23" s="27">
        <v>2</v>
      </c>
      <c r="E23" s="36" t="s">
        <v>0</v>
      </c>
      <c r="F23" s="29" t="s">
        <v>1</v>
      </c>
      <c r="G23" s="30">
        <v>19.8</v>
      </c>
      <c r="H23" s="31">
        <f t="shared" si="0"/>
        <v>22.77</v>
      </c>
      <c r="I23" s="32">
        <v>18.6</v>
      </c>
      <c r="J23" s="70"/>
      <c r="K23" s="33">
        <f t="shared" si="1"/>
        <v>0</v>
      </c>
      <c r="L23" s="73"/>
      <c r="M23" s="34">
        <f t="shared" si="2"/>
        <v>0</v>
      </c>
      <c r="N23" s="73"/>
      <c r="O23" s="34">
        <f t="shared" si="4"/>
        <v>0</v>
      </c>
      <c r="P23" s="73"/>
      <c r="Q23" s="34">
        <f t="shared" si="5"/>
        <v>0</v>
      </c>
      <c r="R23" s="73"/>
      <c r="S23" s="34">
        <f t="shared" si="3"/>
        <v>0</v>
      </c>
      <c r="T23" s="35">
        <f t="shared" si="6"/>
        <v>0</v>
      </c>
    </row>
    <row r="24" spans="2:20" s="25" customFormat="1" ht="15">
      <c r="B24" s="252"/>
      <c r="C24" s="26">
        <v>519</v>
      </c>
      <c r="D24" s="27">
        <v>1</v>
      </c>
      <c r="E24" s="36" t="s">
        <v>0</v>
      </c>
      <c r="F24" s="29" t="s">
        <v>1</v>
      </c>
      <c r="G24" s="30">
        <v>22.4</v>
      </c>
      <c r="H24" s="31">
        <f t="shared" si="0"/>
        <v>25.759999999999998</v>
      </c>
      <c r="I24" s="32">
        <v>19.2</v>
      </c>
      <c r="J24" s="70"/>
      <c r="K24" s="33">
        <f t="shared" si="1"/>
        <v>0</v>
      </c>
      <c r="L24" s="73"/>
      <c r="M24" s="34">
        <f t="shared" si="2"/>
        <v>0</v>
      </c>
      <c r="N24" s="73"/>
      <c r="O24" s="34">
        <f t="shared" si="4"/>
        <v>0</v>
      </c>
      <c r="P24" s="73"/>
      <c r="Q24" s="34">
        <f t="shared" si="5"/>
        <v>0</v>
      </c>
      <c r="R24" s="73"/>
      <c r="S24" s="34">
        <f t="shared" si="3"/>
        <v>0</v>
      </c>
      <c r="T24" s="35">
        <f t="shared" si="6"/>
        <v>0</v>
      </c>
    </row>
    <row r="25" spans="2:20" ht="15">
      <c r="B25" s="252"/>
      <c r="C25" s="26">
        <v>520</v>
      </c>
      <c r="D25" s="27">
        <v>1</v>
      </c>
      <c r="E25" s="36" t="s">
        <v>0</v>
      </c>
      <c r="F25" s="38" t="s">
        <v>0</v>
      </c>
      <c r="G25" s="30">
        <v>19.9</v>
      </c>
      <c r="H25" s="31">
        <f t="shared" si="0"/>
        <v>22.884999999999998</v>
      </c>
      <c r="I25" s="32">
        <v>17.6</v>
      </c>
      <c r="J25" s="70"/>
      <c r="K25" s="33">
        <f t="shared" si="1"/>
        <v>0</v>
      </c>
      <c r="L25" s="72"/>
      <c r="M25" s="34">
        <f t="shared" si="2"/>
        <v>0</v>
      </c>
      <c r="N25" s="73"/>
      <c r="O25" s="34">
        <f t="shared" si="4"/>
        <v>0</v>
      </c>
      <c r="P25" s="73"/>
      <c r="Q25" s="34">
        <f t="shared" si="5"/>
        <v>0</v>
      </c>
      <c r="R25" s="73"/>
      <c r="S25" s="34">
        <f t="shared" si="3"/>
        <v>0</v>
      </c>
      <c r="T25" s="35">
        <f t="shared" si="6"/>
        <v>0</v>
      </c>
    </row>
    <row r="26" spans="2:20" ht="15">
      <c r="B26" s="252"/>
      <c r="C26" s="39">
        <v>531</v>
      </c>
      <c r="D26" s="40" t="s">
        <v>10</v>
      </c>
      <c r="E26" s="41" t="s">
        <v>11</v>
      </c>
      <c r="F26" s="42" t="s">
        <v>0</v>
      </c>
      <c r="G26" s="43">
        <v>26</v>
      </c>
      <c r="H26" s="44">
        <f aca="true" t="shared" si="7" ref="H26">G26*1.15</f>
        <v>29.9</v>
      </c>
      <c r="I26" s="45">
        <v>5</v>
      </c>
      <c r="J26" s="70"/>
      <c r="K26" s="34">
        <f t="shared" si="1"/>
        <v>0</v>
      </c>
      <c r="L26" s="73"/>
      <c r="M26" s="34">
        <f t="shared" si="2"/>
        <v>0</v>
      </c>
      <c r="N26" s="73"/>
      <c r="O26" s="34">
        <f t="shared" si="4"/>
        <v>0</v>
      </c>
      <c r="P26" s="73"/>
      <c r="Q26" s="34">
        <f t="shared" si="5"/>
        <v>0</v>
      </c>
      <c r="R26" s="73"/>
      <c r="S26" s="34">
        <f t="shared" si="3"/>
        <v>0</v>
      </c>
      <c r="T26" s="35">
        <f t="shared" si="6"/>
        <v>0</v>
      </c>
    </row>
    <row r="27" spans="2:20" ht="15.75" thickBot="1">
      <c r="B27" s="253"/>
      <c r="C27" s="46"/>
      <c r="D27" s="47" t="s">
        <v>17</v>
      </c>
      <c r="E27" s="48"/>
      <c r="F27" s="49"/>
      <c r="G27" s="50"/>
      <c r="H27" s="51"/>
      <c r="I27" s="52"/>
      <c r="J27" s="53"/>
      <c r="K27" s="54"/>
      <c r="L27" s="55"/>
      <c r="M27" s="54"/>
      <c r="N27" s="55"/>
      <c r="O27" s="54"/>
      <c r="P27" s="55"/>
      <c r="Q27" s="54"/>
      <c r="R27" s="55"/>
      <c r="S27" s="54"/>
      <c r="T27" s="56"/>
    </row>
    <row r="28" spans="2:20" s="65" customFormat="1" ht="20.1" customHeight="1" thickBot="1" thickTop="1">
      <c r="B28" s="225" t="s">
        <v>18</v>
      </c>
      <c r="C28" s="57"/>
      <c r="D28" s="58"/>
      <c r="E28" s="58"/>
      <c r="F28" s="58"/>
      <c r="G28" s="59">
        <f>G6+G7+G8+G9+G10+G11+G12+G13+G14+G15+G16+G17+G18+G19+G20+G21+G22+G23+G24+G25+G26</f>
        <v>421.3</v>
      </c>
      <c r="H28" s="60">
        <f>H6+H7+H8+H9+H10+H11+H12+H13+H14+H15+H16+H17+H18+H19+H20+H21+H22+H23+H24+H25+H26</f>
        <v>484.49499999999983</v>
      </c>
      <c r="I28" s="61">
        <f>I6+I7+I8+I9+I10+I11+I12+I13+I14+I15+I16+I17+I18+I19+I20+I21+I22+I23+I24+I25+I26</f>
        <v>366.1000000000001</v>
      </c>
      <c r="J28" s="62"/>
      <c r="K28" s="63"/>
      <c r="L28" s="64"/>
      <c r="M28" s="63"/>
      <c r="N28" s="63"/>
      <c r="O28" s="63"/>
      <c r="P28" s="63"/>
      <c r="Q28" s="63"/>
      <c r="R28" s="63"/>
      <c r="S28" s="63"/>
      <c r="T28" s="226">
        <f>SUM(T6:T27)</f>
        <v>0</v>
      </c>
    </row>
    <row r="29" spans="7:20" ht="15">
      <c r="G29" s="66"/>
      <c r="J29" s="67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ht="15">
      <c r="C30" s="1" t="s">
        <v>77</v>
      </c>
    </row>
    <row r="31" spans="4:22" ht="30" customHeight="1">
      <c r="D31" s="245" t="s">
        <v>80</v>
      </c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193"/>
      <c r="V31" s="193"/>
    </row>
  </sheetData>
  <sheetProtection algorithmName="SHA-512" hashValue="DyjkrTYazcR0TNGN5Lmdzah5JtS8NyYM2fg834T+Zm4TRytW7cgUr9ys+c8Jo6a+FgMQ2bkLH3uPtG+DhKR+xw==" saltValue="2+7DRrYdehIepYyuZ0Bhig==" spinCount="100000" sheet="1" objects="1" scenarios="1"/>
  <mergeCells count="12">
    <mergeCell ref="D31:T31"/>
    <mergeCell ref="B2:T2"/>
    <mergeCell ref="R4:S4"/>
    <mergeCell ref="B6:B27"/>
    <mergeCell ref="E4:F4"/>
    <mergeCell ref="J4:K4"/>
    <mergeCell ref="L4:M4"/>
    <mergeCell ref="N4:O4"/>
    <mergeCell ref="P4:Q4"/>
    <mergeCell ref="B4:B5"/>
    <mergeCell ref="C4:C5"/>
    <mergeCell ref="D4:D5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0"/>
  <sheetViews>
    <sheetView workbookViewId="0" topLeftCell="A1">
      <selection activeCell="AA18" sqref="AA18"/>
    </sheetView>
  </sheetViews>
  <sheetFormatPr defaultColWidth="9.140625" defaultRowHeight="15"/>
  <cols>
    <col min="1" max="1" width="3.7109375" style="1" customWidth="1"/>
    <col min="2" max="2" width="5.7109375" style="1" bestFit="1" customWidth="1"/>
    <col min="3" max="3" width="8.421875" style="1" bestFit="1" customWidth="1"/>
    <col min="4" max="4" width="20.28125" style="1" bestFit="1" customWidth="1"/>
    <col min="5" max="5" width="11.00390625" style="1" hidden="1" customWidth="1"/>
    <col min="6" max="6" width="3.7109375" style="1" hidden="1" customWidth="1"/>
    <col min="7" max="7" width="9.00390625" style="1" hidden="1" customWidth="1"/>
    <col min="8" max="8" width="9.140625" style="1" customWidth="1"/>
    <col min="9" max="9" width="10.00390625" style="1" bestFit="1" customWidth="1"/>
    <col min="10" max="10" width="11.421875" style="1" bestFit="1" customWidth="1"/>
    <col min="11" max="11" width="10.00390625" style="1" bestFit="1" customWidth="1"/>
    <col min="12" max="12" width="11.421875" style="1" bestFit="1" customWidth="1"/>
    <col min="13" max="13" width="11.28125" style="1" bestFit="1" customWidth="1"/>
    <col min="14" max="15" width="10.00390625" style="1" bestFit="1" customWidth="1"/>
    <col min="16" max="16" width="12.421875" style="1" bestFit="1" customWidth="1"/>
    <col min="17" max="19" width="9.140625" style="1" hidden="1" customWidth="1"/>
    <col min="20" max="20" width="11.28125" style="1" bestFit="1" customWidth="1"/>
    <col min="21" max="21" width="10.00390625" style="1" bestFit="1" customWidth="1"/>
    <col min="22" max="22" width="13.7109375" style="1" customWidth="1"/>
    <col min="23" max="16384" width="9.140625" style="1" customWidth="1"/>
  </cols>
  <sheetData>
    <row r="1" ht="15.75" thickBot="1"/>
    <row r="2" spans="2:22" s="75" customFormat="1" ht="24.95" customHeight="1" thickBot="1">
      <c r="B2" s="268" t="s">
        <v>19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70"/>
    </row>
    <row r="3" ht="15.75" thickBot="1"/>
    <row r="4" spans="2:22" ht="84" customHeight="1">
      <c r="B4" s="271" t="s">
        <v>12</v>
      </c>
      <c r="C4" s="273" t="s">
        <v>13</v>
      </c>
      <c r="D4" s="275" t="s">
        <v>54</v>
      </c>
      <c r="E4" s="76" t="s">
        <v>14</v>
      </c>
      <c r="F4" s="77" t="s">
        <v>20</v>
      </c>
      <c r="G4" s="78" t="s">
        <v>15</v>
      </c>
      <c r="H4" s="79" t="s">
        <v>21</v>
      </c>
      <c r="I4" s="277" t="s">
        <v>55</v>
      </c>
      <c r="J4" s="278"/>
      <c r="K4" s="279" t="s">
        <v>56</v>
      </c>
      <c r="L4" s="279"/>
      <c r="M4" s="279" t="s">
        <v>57</v>
      </c>
      <c r="N4" s="279"/>
      <c r="O4" s="279" t="s">
        <v>58</v>
      </c>
      <c r="P4" s="279"/>
      <c r="Q4" s="279" t="s">
        <v>22</v>
      </c>
      <c r="R4" s="279"/>
      <c r="S4" s="208" t="s">
        <v>16</v>
      </c>
      <c r="T4" s="279" t="s">
        <v>59</v>
      </c>
      <c r="U4" s="279"/>
      <c r="V4" s="80" t="s">
        <v>23</v>
      </c>
    </row>
    <row r="5" spans="2:22" ht="18" thickBot="1">
      <c r="B5" s="272"/>
      <c r="C5" s="274"/>
      <c r="D5" s="276"/>
      <c r="E5" s="81"/>
      <c r="F5" s="82"/>
      <c r="G5" s="83"/>
      <c r="H5" s="84" t="s">
        <v>24</v>
      </c>
      <c r="I5" s="85" t="s">
        <v>25</v>
      </c>
      <c r="J5" s="86" t="s">
        <v>26</v>
      </c>
      <c r="K5" s="87" t="s">
        <v>25</v>
      </c>
      <c r="L5" s="86" t="s">
        <v>26</v>
      </c>
      <c r="M5" s="87" t="s">
        <v>27</v>
      </c>
      <c r="N5" s="86" t="s">
        <v>26</v>
      </c>
      <c r="O5" s="88" t="s">
        <v>25</v>
      </c>
      <c r="P5" s="86" t="s">
        <v>26</v>
      </c>
      <c r="Q5" s="89"/>
      <c r="R5" s="90"/>
      <c r="S5" s="89"/>
      <c r="T5" s="87" t="s">
        <v>27</v>
      </c>
      <c r="U5" s="86" t="s">
        <v>26</v>
      </c>
      <c r="V5" s="91" t="s">
        <v>28</v>
      </c>
    </row>
    <row r="6" spans="2:22" s="25" customFormat="1" ht="15" customHeight="1">
      <c r="B6" s="262">
        <v>5</v>
      </c>
      <c r="C6" s="92">
        <v>501</v>
      </c>
      <c r="D6" s="93">
        <v>1</v>
      </c>
      <c r="E6" s="21">
        <v>22.8</v>
      </c>
      <c r="F6" s="20">
        <f aca="true" t="shared" si="0" ref="F6:F26">E6*1.15</f>
        <v>26.22</v>
      </c>
      <c r="G6" s="94">
        <v>19.5</v>
      </c>
      <c r="H6" s="95">
        <v>68.9</v>
      </c>
      <c r="I6" s="69"/>
      <c r="J6" s="23">
        <f>H6*I6</f>
        <v>0</v>
      </c>
      <c r="K6" s="74"/>
      <c r="L6" s="23">
        <f>H6*K6</f>
        <v>0</v>
      </c>
      <c r="M6" s="74"/>
      <c r="N6" s="23">
        <f>1*M6</f>
        <v>0</v>
      </c>
      <c r="O6" s="74"/>
      <c r="P6" s="23">
        <f>H6*O6</f>
        <v>0</v>
      </c>
      <c r="Q6" s="96">
        <v>53</v>
      </c>
      <c r="R6" s="23">
        <f aca="true" t="shared" si="1" ref="R6:R27">G6*Q6</f>
        <v>1033.5</v>
      </c>
      <c r="S6" s="97">
        <f aca="true" t="shared" si="2" ref="S6:S27">J6+N6+P6+R6</f>
        <v>1033.5</v>
      </c>
      <c r="T6" s="74"/>
      <c r="U6" s="23">
        <f>1*T6</f>
        <v>0</v>
      </c>
      <c r="V6" s="98">
        <f>J6+L6+N6+P6+U6</f>
        <v>0</v>
      </c>
    </row>
    <row r="7" spans="2:22" s="25" customFormat="1" ht="14.45" customHeight="1">
      <c r="B7" s="263"/>
      <c r="C7" s="99">
        <v>502</v>
      </c>
      <c r="D7" s="100">
        <v>1</v>
      </c>
      <c r="E7" s="31">
        <v>22.8</v>
      </c>
      <c r="F7" s="30">
        <f t="shared" si="0"/>
        <v>26.22</v>
      </c>
      <c r="G7" s="101">
        <v>19.5</v>
      </c>
      <c r="H7" s="102">
        <v>68.9</v>
      </c>
      <c r="I7" s="139"/>
      <c r="J7" s="33">
        <f>H7*I7</f>
        <v>0</v>
      </c>
      <c r="K7" s="73"/>
      <c r="L7" s="34">
        <f>H7*K7</f>
        <v>0</v>
      </c>
      <c r="M7" s="73"/>
      <c r="N7" s="34">
        <f>1*M7</f>
        <v>0</v>
      </c>
      <c r="O7" s="73"/>
      <c r="P7" s="34">
        <f>H7*O7</f>
        <v>0</v>
      </c>
      <c r="Q7" s="103">
        <v>53</v>
      </c>
      <c r="R7" s="34">
        <f t="shared" si="1"/>
        <v>1033.5</v>
      </c>
      <c r="S7" s="104">
        <f t="shared" si="2"/>
        <v>1033.5</v>
      </c>
      <c r="T7" s="73"/>
      <c r="U7" s="34">
        <f aca="true" t="shared" si="3" ref="U7:U27">1*T7</f>
        <v>0</v>
      </c>
      <c r="V7" s="35">
        <f>J7+L7+N7+P7+U7</f>
        <v>0</v>
      </c>
    </row>
    <row r="8" spans="2:22" s="25" customFormat="1" ht="14.45" customHeight="1">
      <c r="B8" s="263"/>
      <c r="C8" s="99">
        <v>503</v>
      </c>
      <c r="D8" s="100" t="s">
        <v>3</v>
      </c>
      <c r="E8" s="31">
        <v>19.8</v>
      </c>
      <c r="F8" s="30">
        <f t="shared" si="0"/>
        <v>22.77</v>
      </c>
      <c r="G8" s="101">
        <v>18.6</v>
      </c>
      <c r="H8" s="102">
        <v>64.5</v>
      </c>
      <c r="I8" s="139"/>
      <c r="J8" s="33">
        <f aca="true" t="shared" si="4" ref="J8:J26">H8*I8</f>
        <v>0</v>
      </c>
      <c r="K8" s="73"/>
      <c r="L8" s="34">
        <f aca="true" t="shared" si="5" ref="L8:L26">H8*K8</f>
        <v>0</v>
      </c>
      <c r="M8" s="73"/>
      <c r="N8" s="34">
        <f aca="true" t="shared" si="6" ref="N8:N26">1*M8</f>
        <v>0</v>
      </c>
      <c r="O8" s="73"/>
      <c r="P8" s="34">
        <f aca="true" t="shared" si="7" ref="P8:P26">H8*O8</f>
        <v>0</v>
      </c>
      <c r="Q8" s="103">
        <v>53</v>
      </c>
      <c r="R8" s="34">
        <f t="shared" si="1"/>
        <v>985.8000000000001</v>
      </c>
      <c r="S8" s="104">
        <f t="shared" si="2"/>
        <v>985.8000000000001</v>
      </c>
      <c r="T8" s="73"/>
      <c r="U8" s="34">
        <f t="shared" si="3"/>
        <v>0</v>
      </c>
      <c r="V8" s="35">
        <f aca="true" t="shared" si="8" ref="V8:V26">J8+L8+N8+P8+U8</f>
        <v>0</v>
      </c>
    </row>
    <row r="9" spans="2:22" s="25" customFormat="1" ht="14.45" customHeight="1">
      <c r="B9" s="263"/>
      <c r="C9" s="99">
        <v>504</v>
      </c>
      <c r="D9" s="100">
        <v>1</v>
      </c>
      <c r="E9" s="31">
        <v>22.8</v>
      </c>
      <c r="F9" s="30">
        <f t="shared" si="0"/>
        <v>26.22</v>
      </c>
      <c r="G9" s="101">
        <v>19.5</v>
      </c>
      <c r="H9" s="102">
        <v>68.4</v>
      </c>
      <c r="I9" s="139"/>
      <c r="J9" s="33">
        <f t="shared" si="4"/>
        <v>0</v>
      </c>
      <c r="K9" s="73"/>
      <c r="L9" s="34">
        <f t="shared" si="5"/>
        <v>0</v>
      </c>
      <c r="M9" s="73"/>
      <c r="N9" s="34">
        <f t="shared" si="6"/>
        <v>0</v>
      </c>
      <c r="O9" s="73"/>
      <c r="P9" s="34">
        <f t="shared" si="7"/>
        <v>0</v>
      </c>
      <c r="Q9" s="103">
        <v>53</v>
      </c>
      <c r="R9" s="34">
        <f t="shared" si="1"/>
        <v>1033.5</v>
      </c>
      <c r="S9" s="104">
        <f t="shared" si="2"/>
        <v>1033.5</v>
      </c>
      <c r="T9" s="73"/>
      <c r="U9" s="34">
        <f t="shared" si="3"/>
        <v>0</v>
      </c>
      <c r="V9" s="35">
        <f t="shared" si="8"/>
        <v>0</v>
      </c>
    </row>
    <row r="10" spans="2:22" s="25" customFormat="1" ht="14.45" customHeight="1">
      <c r="B10" s="263"/>
      <c r="C10" s="105">
        <v>505</v>
      </c>
      <c r="D10" s="100">
        <v>1</v>
      </c>
      <c r="E10" s="31">
        <v>19.8</v>
      </c>
      <c r="F10" s="30">
        <f t="shared" si="0"/>
        <v>22.77</v>
      </c>
      <c r="G10" s="101">
        <v>18.6</v>
      </c>
      <c r="H10" s="102">
        <v>64.5</v>
      </c>
      <c r="I10" s="139"/>
      <c r="J10" s="33">
        <f t="shared" si="4"/>
        <v>0</v>
      </c>
      <c r="K10" s="73"/>
      <c r="L10" s="34">
        <f t="shared" si="5"/>
        <v>0</v>
      </c>
      <c r="M10" s="73"/>
      <c r="N10" s="34">
        <f t="shared" si="6"/>
        <v>0</v>
      </c>
      <c r="O10" s="73"/>
      <c r="P10" s="34">
        <f t="shared" si="7"/>
        <v>0</v>
      </c>
      <c r="Q10" s="103">
        <v>53</v>
      </c>
      <c r="R10" s="34">
        <f t="shared" si="1"/>
        <v>985.8000000000001</v>
      </c>
      <c r="S10" s="104">
        <f t="shared" si="2"/>
        <v>985.8000000000001</v>
      </c>
      <c r="T10" s="73"/>
      <c r="U10" s="34">
        <f t="shared" si="3"/>
        <v>0</v>
      </c>
      <c r="V10" s="35">
        <f t="shared" si="8"/>
        <v>0</v>
      </c>
    </row>
    <row r="11" spans="2:22" s="25" customFormat="1" ht="14.45" customHeight="1">
      <c r="B11" s="263"/>
      <c r="C11" s="99">
        <v>506</v>
      </c>
      <c r="D11" s="100">
        <v>1</v>
      </c>
      <c r="E11" s="31">
        <v>22.8</v>
      </c>
      <c r="F11" s="30">
        <f t="shared" si="0"/>
        <v>26.22</v>
      </c>
      <c r="G11" s="101">
        <v>19.5</v>
      </c>
      <c r="H11" s="102">
        <v>68.9</v>
      </c>
      <c r="I11" s="139"/>
      <c r="J11" s="33">
        <f t="shared" si="4"/>
        <v>0</v>
      </c>
      <c r="K11" s="73"/>
      <c r="L11" s="34">
        <f t="shared" si="5"/>
        <v>0</v>
      </c>
      <c r="M11" s="73"/>
      <c r="N11" s="34">
        <f t="shared" si="6"/>
        <v>0</v>
      </c>
      <c r="O11" s="73"/>
      <c r="P11" s="34">
        <f t="shared" si="7"/>
        <v>0</v>
      </c>
      <c r="Q11" s="103">
        <v>53</v>
      </c>
      <c r="R11" s="34">
        <f t="shared" si="1"/>
        <v>1033.5</v>
      </c>
      <c r="S11" s="104">
        <f t="shared" si="2"/>
        <v>1033.5</v>
      </c>
      <c r="T11" s="73"/>
      <c r="U11" s="34">
        <f t="shared" si="3"/>
        <v>0</v>
      </c>
      <c r="V11" s="35">
        <f t="shared" si="8"/>
        <v>0</v>
      </c>
    </row>
    <row r="12" spans="2:22" s="25" customFormat="1" ht="14.45" customHeight="1">
      <c r="B12" s="263"/>
      <c r="C12" s="99">
        <v>507</v>
      </c>
      <c r="D12" s="100">
        <v>3</v>
      </c>
      <c r="E12" s="31">
        <v>40.3</v>
      </c>
      <c r="F12" s="30">
        <f t="shared" si="0"/>
        <v>46.34499999999999</v>
      </c>
      <c r="G12" s="101">
        <v>34.5</v>
      </c>
      <c r="H12" s="102">
        <v>98.2</v>
      </c>
      <c r="I12" s="139"/>
      <c r="J12" s="33">
        <f t="shared" si="4"/>
        <v>0</v>
      </c>
      <c r="K12" s="73"/>
      <c r="L12" s="34">
        <f t="shared" si="5"/>
        <v>0</v>
      </c>
      <c r="M12" s="73"/>
      <c r="N12" s="34">
        <f t="shared" si="6"/>
        <v>0</v>
      </c>
      <c r="O12" s="73"/>
      <c r="P12" s="34">
        <f t="shared" si="7"/>
        <v>0</v>
      </c>
      <c r="Q12" s="103">
        <v>53</v>
      </c>
      <c r="R12" s="34">
        <f t="shared" si="1"/>
        <v>1828.5</v>
      </c>
      <c r="S12" s="104">
        <f t="shared" si="2"/>
        <v>1828.5</v>
      </c>
      <c r="T12" s="73"/>
      <c r="U12" s="34">
        <f t="shared" si="3"/>
        <v>0</v>
      </c>
      <c r="V12" s="35">
        <f t="shared" si="8"/>
        <v>0</v>
      </c>
    </row>
    <row r="13" spans="2:22" s="25" customFormat="1" ht="14.45" customHeight="1">
      <c r="B13" s="263"/>
      <c r="C13" s="99">
        <v>508</v>
      </c>
      <c r="D13" s="100" t="s">
        <v>4</v>
      </c>
      <c r="E13" s="31">
        <v>13.4</v>
      </c>
      <c r="F13" s="30">
        <f t="shared" si="0"/>
        <v>15.409999999999998</v>
      </c>
      <c r="G13" s="101">
        <v>14.8</v>
      </c>
      <c r="H13" s="102">
        <v>48.7</v>
      </c>
      <c r="I13" s="139"/>
      <c r="J13" s="33">
        <f t="shared" si="4"/>
        <v>0</v>
      </c>
      <c r="K13" s="73"/>
      <c r="L13" s="34">
        <f t="shared" si="5"/>
        <v>0</v>
      </c>
      <c r="M13" s="73"/>
      <c r="N13" s="34">
        <f t="shared" si="6"/>
        <v>0</v>
      </c>
      <c r="O13" s="73"/>
      <c r="P13" s="34">
        <f t="shared" si="7"/>
        <v>0</v>
      </c>
      <c r="Q13" s="103">
        <v>53</v>
      </c>
      <c r="R13" s="34">
        <f t="shared" si="1"/>
        <v>784.4000000000001</v>
      </c>
      <c r="S13" s="104">
        <f t="shared" si="2"/>
        <v>784.4000000000001</v>
      </c>
      <c r="T13" s="73"/>
      <c r="U13" s="34">
        <f t="shared" si="3"/>
        <v>0</v>
      </c>
      <c r="V13" s="35">
        <f t="shared" si="8"/>
        <v>0</v>
      </c>
    </row>
    <row r="14" spans="2:22" s="25" customFormat="1" ht="14.45" customHeight="1">
      <c r="B14" s="263"/>
      <c r="C14" s="99">
        <v>509</v>
      </c>
      <c r="D14" s="100">
        <v>1</v>
      </c>
      <c r="E14" s="31">
        <v>13.4</v>
      </c>
      <c r="F14" s="30">
        <f t="shared" si="0"/>
        <v>15.409999999999998</v>
      </c>
      <c r="G14" s="101">
        <v>14.8</v>
      </c>
      <c r="H14" s="102">
        <v>48.7</v>
      </c>
      <c r="I14" s="139"/>
      <c r="J14" s="33">
        <f t="shared" si="4"/>
        <v>0</v>
      </c>
      <c r="K14" s="73"/>
      <c r="L14" s="34">
        <f t="shared" si="5"/>
        <v>0</v>
      </c>
      <c r="M14" s="73"/>
      <c r="N14" s="34">
        <f t="shared" si="6"/>
        <v>0</v>
      </c>
      <c r="O14" s="73"/>
      <c r="P14" s="34">
        <f t="shared" si="7"/>
        <v>0</v>
      </c>
      <c r="Q14" s="103">
        <v>53</v>
      </c>
      <c r="R14" s="34">
        <f t="shared" si="1"/>
        <v>784.4000000000001</v>
      </c>
      <c r="S14" s="104">
        <f t="shared" si="2"/>
        <v>784.4000000000001</v>
      </c>
      <c r="T14" s="73"/>
      <c r="U14" s="34">
        <f t="shared" si="3"/>
        <v>0</v>
      </c>
      <c r="V14" s="35">
        <f t="shared" si="8"/>
        <v>0</v>
      </c>
    </row>
    <row r="15" spans="2:22" s="25" customFormat="1" ht="14.45" customHeight="1">
      <c r="B15" s="263"/>
      <c r="C15" s="99">
        <v>510</v>
      </c>
      <c r="D15" s="100" t="s">
        <v>5</v>
      </c>
      <c r="E15" s="31">
        <v>13.4</v>
      </c>
      <c r="F15" s="30">
        <f>E15*1.15</f>
        <v>15.409999999999998</v>
      </c>
      <c r="G15" s="101">
        <v>14.8</v>
      </c>
      <c r="H15" s="102">
        <v>48.7</v>
      </c>
      <c r="I15" s="139"/>
      <c r="J15" s="33">
        <f t="shared" si="4"/>
        <v>0</v>
      </c>
      <c r="K15" s="73"/>
      <c r="L15" s="34">
        <f t="shared" si="5"/>
        <v>0</v>
      </c>
      <c r="M15" s="73"/>
      <c r="N15" s="34">
        <f t="shared" si="6"/>
        <v>0</v>
      </c>
      <c r="O15" s="73"/>
      <c r="P15" s="34">
        <f t="shared" si="7"/>
        <v>0</v>
      </c>
      <c r="Q15" s="103">
        <v>53</v>
      </c>
      <c r="R15" s="34">
        <f t="shared" si="1"/>
        <v>784.4000000000001</v>
      </c>
      <c r="S15" s="104">
        <f t="shared" si="2"/>
        <v>784.4000000000001</v>
      </c>
      <c r="T15" s="73"/>
      <c r="U15" s="34">
        <f t="shared" si="3"/>
        <v>0</v>
      </c>
      <c r="V15" s="35">
        <f t="shared" si="8"/>
        <v>0</v>
      </c>
    </row>
    <row r="16" spans="2:22" s="25" customFormat="1" ht="14.45" customHeight="1">
      <c r="B16" s="263"/>
      <c r="C16" s="99">
        <v>511</v>
      </c>
      <c r="D16" s="100" t="s">
        <v>6</v>
      </c>
      <c r="E16" s="31">
        <v>13.4</v>
      </c>
      <c r="F16" s="30">
        <f t="shared" si="0"/>
        <v>15.409999999999998</v>
      </c>
      <c r="G16" s="101">
        <v>14.8</v>
      </c>
      <c r="H16" s="102">
        <v>48.7</v>
      </c>
      <c r="I16" s="139"/>
      <c r="J16" s="33">
        <f t="shared" si="4"/>
        <v>0</v>
      </c>
      <c r="K16" s="73"/>
      <c r="L16" s="34">
        <f t="shared" si="5"/>
        <v>0</v>
      </c>
      <c r="M16" s="73"/>
      <c r="N16" s="34">
        <f t="shared" si="6"/>
        <v>0</v>
      </c>
      <c r="O16" s="73"/>
      <c r="P16" s="34">
        <f t="shared" si="7"/>
        <v>0</v>
      </c>
      <c r="Q16" s="103">
        <v>53</v>
      </c>
      <c r="R16" s="34">
        <f t="shared" si="1"/>
        <v>784.4000000000001</v>
      </c>
      <c r="S16" s="104">
        <f t="shared" si="2"/>
        <v>784.4000000000001</v>
      </c>
      <c r="T16" s="73"/>
      <c r="U16" s="34">
        <f t="shared" si="3"/>
        <v>0</v>
      </c>
      <c r="V16" s="35">
        <f t="shared" si="8"/>
        <v>0</v>
      </c>
    </row>
    <row r="17" spans="2:22" s="25" customFormat="1" ht="14.45" customHeight="1">
      <c r="B17" s="263"/>
      <c r="C17" s="99">
        <v>512</v>
      </c>
      <c r="D17" s="100"/>
      <c r="E17" s="31">
        <v>6</v>
      </c>
      <c r="F17" s="30">
        <f t="shared" si="0"/>
        <v>6.8999999999999995</v>
      </c>
      <c r="G17" s="101">
        <v>7.3</v>
      </c>
      <c r="H17" s="102">
        <v>31.5</v>
      </c>
      <c r="I17" s="139"/>
      <c r="J17" s="33">
        <f t="shared" si="4"/>
        <v>0</v>
      </c>
      <c r="K17" s="73"/>
      <c r="L17" s="34">
        <f t="shared" si="5"/>
        <v>0</v>
      </c>
      <c r="M17" s="73"/>
      <c r="N17" s="34">
        <f t="shared" si="6"/>
        <v>0</v>
      </c>
      <c r="O17" s="73"/>
      <c r="P17" s="34">
        <f t="shared" si="7"/>
        <v>0</v>
      </c>
      <c r="Q17" s="103">
        <v>53</v>
      </c>
      <c r="R17" s="34">
        <f t="shared" si="1"/>
        <v>386.9</v>
      </c>
      <c r="S17" s="104">
        <f t="shared" si="2"/>
        <v>386.9</v>
      </c>
      <c r="T17" s="73"/>
      <c r="U17" s="34">
        <f t="shared" si="3"/>
        <v>0</v>
      </c>
      <c r="V17" s="35">
        <f t="shared" si="8"/>
        <v>0</v>
      </c>
    </row>
    <row r="18" spans="2:22" s="25" customFormat="1" ht="14.45" customHeight="1">
      <c r="B18" s="263"/>
      <c r="C18" s="99">
        <v>513</v>
      </c>
      <c r="D18" s="100">
        <v>1</v>
      </c>
      <c r="E18" s="31">
        <v>16.6</v>
      </c>
      <c r="F18" s="30">
        <f t="shared" si="0"/>
        <v>19.09</v>
      </c>
      <c r="G18" s="101">
        <v>14.6</v>
      </c>
      <c r="H18" s="102">
        <v>63.9</v>
      </c>
      <c r="I18" s="139"/>
      <c r="J18" s="33">
        <f t="shared" si="4"/>
        <v>0</v>
      </c>
      <c r="K18" s="73"/>
      <c r="L18" s="34">
        <f t="shared" si="5"/>
        <v>0</v>
      </c>
      <c r="M18" s="73"/>
      <c r="N18" s="34">
        <f t="shared" si="6"/>
        <v>0</v>
      </c>
      <c r="O18" s="73"/>
      <c r="P18" s="34">
        <f t="shared" si="7"/>
        <v>0</v>
      </c>
      <c r="Q18" s="103">
        <v>53</v>
      </c>
      <c r="R18" s="34">
        <f t="shared" si="1"/>
        <v>773.8</v>
      </c>
      <c r="S18" s="104">
        <f t="shared" si="2"/>
        <v>773.8</v>
      </c>
      <c r="T18" s="73"/>
      <c r="U18" s="34">
        <f t="shared" si="3"/>
        <v>0</v>
      </c>
      <c r="V18" s="35">
        <f t="shared" si="8"/>
        <v>0</v>
      </c>
    </row>
    <row r="19" spans="2:22" s="25" customFormat="1" ht="14.45" customHeight="1">
      <c r="B19" s="263"/>
      <c r="C19" s="99">
        <v>514</v>
      </c>
      <c r="D19" s="100" t="s">
        <v>8</v>
      </c>
      <c r="E19" s="31">
        <v>20.4</v>
      </c>
      <c r="F19" s="30">
        <f t="shared" si="0"/>
        <v>23.459999999999997</v>
      </c>
      <c r="G19" s="101">
        <v>19.8</v>
      </c>
      <c r="H19" s="102">
        <v>68</v>
      </c>
      <c r="I19" s="139"/>
      <c r="J19" s="33">
        <f t="shared" si="4"/>
        <v>0</v>
      </c>
      <c r="K19" s="73"/>
      <c r="L19" s="34">
        <f t="shared" si="5"/>
        <v>0</v>
      </c>
      <c r="M19" s="73"/>
      <c r="N19" s="34">
        <f t="shared" si="6"/>
        <v>0</v>
      </c>
      <c r="O19" s="73"/>
      <c r="P19" s="34">
        <f t="shared" si="7"/>
        <v>0</v>
      </c>
      <c r="Q19" s="103">
        <v>53</v>
      </c>
      <c r="R19" s="34">
        <f t="shared" si="1"/>
        <v>1049.4</v>
      </c>
      <c r="S19" s="104">
        <f t="shared" si="2"/>
        <v>1049.4</v>
      </c>
      <c r="T19" s="73"/>
      <c r="U19" s="34">
        <f t="shared" si="3"/>
        <v>0</v>
      </c>
      <c r="V19" s="35">
        <f t="shared" si="8"/>
        <v>0</v>
      </c>
    </row>
    <row r="20" spans="2:22" s="25" customFormat="1" ht="14.45" customHeight="1">
      <c r="B20" s="263"/>
      <c r="C20" s="99">
        <v>515</v>
      </c>
      <c r="D20" s="100">
        <v>1</v>
      </c>
      <c r="E20" s="31">
        <v>23.3</v>
      </c>
      <c r="F20" s="30">
        <f t="shared" si="0"/>
        <v>26.794999999999998</v>
      </c>
      <c r="G20" s="101">
        <v>18.4</v>
      </c>
      <c r="H20" s="102">
        <v>81</v>
      </c>
      <c r="I20" s="139"/>
      <c r="J20" s="33">
        <f t="shared" si="4"/>
        <v>0</v>
      </c>
      <c r="K20" s="73"/>
      <c r="L20" s="34">
        <f t="shared" si="5"/>
        <v>0</v>
      </c>
      <c r="M20" s="73"/>
      <c r="N20" s="34">
        <f t="shared" si="6"/>
        <v>0</v>
      </c>
      <c r="O20" s="73"/>
      <c r="P20" s="34">
        <f t="shared" si="7"/>
        <v>0</v>
      </c>
      <c r="Q20" s="103">
        <v>58</v>
      </c>
      <c r="R20" s="34">
        <f t="shared" si="1"/>
        <v>1067.1999999999998</v>
      </c>
      <c r="S20" s="104">
        <f t="shared" si="2"/>
        <v>1067.1999999999998</v>
      </c>
      <c r="T20" s="73"/>
      <c r="U20" s="34">
        <f t="shared" si="3"/>
        <v>0</v>
      </c>
      <c r="V20" s="35">
        <f t="shared" si="8"/>
        <v>0</v>
      </c>
    </row>
    <row r="21" spans="2:22" s="25" customFormat="1" ht="14.45" customHeight="1">
      <c r="B21" s="263"/>
      <c r="C21" s="99">
        <v>516</v>
      </c>
      <c r="D21" s="100">
        <v>1</v>
      </c>
      <c r="E21" s="31">
        <v>19.9</v>
      </c>
      <c r="F21" s="30">
        <f t="shared" si="0"/>
        <v>22.884999999999998</v>
      </c>
      <c r="G21" s="101">
        <v>17.5</v>
      </c>
      <c r="H21" s="102">
        <v>72.8</v>
      </c>
      <c r="I21" s="139"/>
      <c r="J21" s="33">
        <f t="shared" si="4"/>
        <v>0</v>
      </c>
      <c r="K21" s="73"/>
      <c r="L21" s="34">
        <f t="shared" si="5"/>
        <v>0</v>
      </c>
      <c r="M21" s="73"/>
      <c r="N21" s="34">
        <f t="shared" si="6"/>
        <v>0</v>
      </c>
      <c r="O21" s="73"/>
      <c r="P21" s="34">
        <f t="shared" si="7"/>
        <v>0</v>
      </c>
      <c r="Q21" s="103">
        <v>58</v>
      </c>
      <c r="R21" s="34">
        <f t="shared" si="1"/>
        <v>1015</v>
      </c>
      <c r="S21" s="104">
        <f t="shared" si="2"/>
        <v>1015</v>
      </c>
      <c r="T21" s="73"/>
      <c r="U21" s="34">
        <f t="shared" si="3"/>
        <v>0</v>
      </c>
      <c r="V21" s="35">
        <f t="shared" si="8"/>
        <v>0</v>
      </c>
    </row>
    <row r="22" spans="2:22" s="25" customFormat="1" ht="14.45" customHeight="1">
      <c r="B22" s="263"/>
      <c r="C22" s="99">
        <v>517</v>
      </c>
      <c r="D22" s="100" t="s">
        <v>9</v>
      </c>
      <c r="E22" s="31">
        <v>22.3</v>
      </c>
      <c r="F22" s="30">
        <f t="shared" si="0"/>
        <v>25.645</v>
      </c>
      <c r="G22" s="101">
        <v>19.2</v>
      </c>
      <c r="H22" s="102">
        <v>68.5</v>
      </c>
      <c r="I22" s="139"/>
      <c r="J22" s="33">
        <f t="shared" si="4"/>
        <v>0</v>
      </c>
      <c r="K22" s="73"/>
      <c r="L22" s="34">
        <f t="shared" si="5"/>
        <v>0</v>
      </c>
      <c r="M22" s="73"/>
      <c r="N22" s="34">
        <f t="shared" si="6"/>
        <v>0</v>
      </c>
      <c r="O22" s="73"/>
      <c r="P22" s="34">
        <f t="shared" si="7"/>
        <v>0</v>
      </c>
      <c r="Q22" s="103">
        <v>58</v>
      </c>
      <c r="R22" s="34">
        <f t="shared" si="1"/>
        <v>1113.6</v>
      </c>
      <c r="S22" s="104">
        <f t="shared" si="2"/>
        <v>1113.6</v>
      </c>
      <c r="T22" s="73"/>
      <c r="U22" s="34">
        <f t="shared" si="3"/>
        <v>0</v>
      </c>
      <c r="V22" s="35">
        <f t="shared" si="8"/>
        <v>0</v>
      </c>
    </row>
    <row r="23" spans="2:22" s="25" customFormat="1" ht="14.45" customHeight="1">
      <c r="B23" s="263"/>
      <c r="C23" s="99">
        <v>518</v>
      </c>
      <c r="D23" s="100">
        <v>2</v>
      </c>
      <c r="E23" s="31">
        <v>19.8</v>
      </c>
      <c r="F23" s="30">
        <f t="shared" si="0"/>
        <v>22.77</v>
      </c>
      <c r="G23" s="101">
        <v>18.6</v>
      </c>
      <c r="H23" s="102">
        <v>59.4</v>
      </c>
      <c r="I23" s="139"/>
      <c r="J23" s="33">
        <f t="shared" si="4"/>
        <v>0</v>
      </c>
      <c r="K23" s="73"/>
      <c r="L23" s="34">
        <f t="shared" si="5"/>
        <v>0</v>
      </c>
      <c r="M23" s="73"/>
      <c r="N23" s="34">
        <f t="shared" si="6"/>
        <v>0</v>
      </c>
      <c r="O23" s="73"/>
      <c r="P23" s="34">
        <f t="shared" si="7"/>
        <v>0</v>
      </c>
      <c r="Q23" s="103">
        <v>53</v>
      </c>
      <c r="R23" s="34">
        <f t="shared" si="1"/>
        <v>985.8000000000001</v>
      </c>
      <c r="S23" s="104">
        <f t="shared" si="2"/>
        <v>985.8000000000001</v>
      </c>
      <c r="T23" s="73"/>
      <c r="U23" s="34">
        <f t="shared" si="3"/>
        <v>0</v>
      </c>
      <c r="V23" s="35">
        <f t="shared" si="8"/>
        <v>0</v>
      </c>
    </row>
    <row r="24" spans="2:22" s="25" customFormat="1" ht="14.45" customHeight="1">
      <c r="B24" s="263"/>
      <c r="C24" s="99">
        <v>519</v>
      </c>
      <c r="D24" s="100">
        <v>1</v>
      </c>
      <c r="E24" s="31">
        <v>22.4</v>
      </c>
      <c r="F24" s="30">
        <f t="shared" si="0"/>
        <v>25.759999999999998</v>
      </c>
      <c r="G24" s="101">
        <v>19.2</v>
      </c>
      <c r="H24" s="102">
        <v>68.5</v>
      </c>
      <c r="I24" s="139"/>
      <c r="J24" s="33">
        <f t="shared" si="4"/>
        <v>0</v>
      </c>
      <c r="K24" s="73"/>
      <c r="L24" s="34">
        <f t="shared" si="5"/>
        <v>0</v>
      </c>
      <c r="M24" s="73"/>
      <c r="N24" s="34">
        <f t="shared" si="6"/>
        <v>0</v>
      </c>
      <c r="O24" s="73"/>
      <c r="P24" s="34">
        <f t="shared" si="7"/>
        <v>0</v>
      </c>
      <c r="Q24" s="103">
        <v>53</v>
      </c>
      <c r="R24" s="34">
        <f t="shared" si="1"/>
        <v>1017.5999999999999</v>
      </c>
      <c r="S24" s="104">
        <f t="shared" si="2"/>
        <v>1017.5999999999999</v>
      </c>
      <c r="T24" s="73"/>
      <c r="U24" s="34">
        <f t="shared" si="3"/>
        <v>0</v>
      </c>
      <c r="V24" s="35">
        <f t="shared" si="8"/>
        <v>0</v>
      </c>
    </row>
    <row r="25" spans="2:22" ht="14.45" customHeight="1">
      <c r="B25" s="263"/>
      <c r="C25" s="99">
        <v>520</v>
      </c>
      <c r="D25" s="100">
        <v>1</v>
      </c>
      <c r="E25" s="106">
        <v>19.9</v>
      </c>
      <c r="F25" s="107">
        <f t="shared" si="0"/>
        <v>22.884999999999998</v>
      </c>
      <c r="G25" s="108">
        <v>17.6</v>
      </c>
      <c r="H25" s="109">
        <v>47.2</v>
      </c>
      <c r="I25" s="139"/>
      <c r="J25" s="33">
        <f t="shared" si="4"/>
        <v>0</v>
      </c>
      <c r="K25" s="73"/>
      <c r="L25" s="34">
        <f t="shared" si="5"/>
        <v>0</v>
      </c>
      <c r="M25" s="73"/>
      <c r="N25" s="34">
        <f t="shared" si="6"/>
        <v>0</v>
      </c>
      <c r="O25" s="73"/>
      <c r="P25" s="34">
        <f t="shared" si="7"/>
        <v>0</v>
      </c>
      <c r="Q25" s="110">
        <v>58</v>
      </c>
      <c r="R25" s="111">
        <f t="shared" si="1"/>
        <v>1020.8000000000001</v>
      </c>
      <c r="S25" s="112">
        <f t="shared" si="2"/>
        <v>1020.8000000000001</v>
      </c>
      <c r="T25" s="73"/>
      <c r="U25" s="34">
        <f t="shared" si="3"/>
        <v>0</v>
      </c>
      <c r="V25" s="35">
        <f t="shared" si="8"/>
        <v>0</v>
      </c>
    </row>
    <row r="26" spans="2:22" ht="14.45" customHeight="1">
      <c r="B26" s="263"/>
      <c r="C26" s="113">
        <v>531</v>
      </c>
      <c r="D26" s="114" t="s">
        <v>10</v>
      </c>
      <c r="E26" s="115">
        <v>26</v>
      </c>
      <c r="F26" s="116">
        <f t="shared" si="0"/>
        <v>29.9</v>
      </c>
      <c r="G26" s="117">
        <v>5</v>
      </c>
      <c r="H26" s="118">
        <v>45</v>
      </c>
      <c r="I26" s="139"/>
      <c r="J26" s="33">
        <f t="shared" si="4"/>
        <v>0</v>
      </c>
      <c r="K26" s="73"/>
      <c r="L26" s="34">
        <f t="shared" si="5"/>
        <v>0</v>
      </c>
      <c r="M26" s="73"/>
      <c r="N26" s="34">
        <f t="shared" si="6"/>
        <v>0</v>
      </c>
      <c r="O26" s="73"/>
      <c r="P26" s="34">
        <f t="shared" si="7"/>
        <v>0</v>
      </c>
      <c r="Q26" s="119">
        <v>58</v>
      </c>
      <c r="R26" s="120">
        <f t="shared" si="1"/>
        <v>290</v>
      </c>
      <c r="S26" s="121">
        <f t="shared" si="2"/>
        <v>290</v>
      </c>
      <c r="T26" s="73"/>
      <c r="U26" s="34">
        <f t="shared" si="3"/>
        <v>0</v>
      </c>
      <c r="V26" s="35">
        <f t="shared" si="8"/>
        <v>0</v>
      </c>
    </row>
    <row r="27" spans="2:22" ht="15.75" thickBot="1">
      <c r="B27" s="264"/>
      <c r="C27" s="122"/>
      <c r="D27" s="123" t="s">
        <v>17</v>
      </c>
      <c r="E27" s="124"/>
      <c r="F27" s="125"/>
      <c r="G27" s="126"/>
      <c r="H27" s="127">
        <v>18.3</v>
      </c>
      <c r="I27" s="140"/>
      <c r="J27" s="128">
        <f>H27*I27</f>
        <v>0</v>
      </c>
      <c r="K27" s="141"/>
      <c r="L27" s="129">
        <f>H27*K27</f>
        <v>0</v>
      </c>
      <c r="M27" s="141"/>
      <c r="N27" s="128">
        <f>1*M27</f>
        <v>0</v>
      </c>
      <c r="O27" s="141"/>
      <c r="P27" s="129">
        <f>H27*O27</f>
        <v>0</v>
      </c>
      <c r="Q27" s="130">
        <v>58</v>
      </c>
      <c r="R27" s="129">
        <f t="shared" si="1"/>
        <v>0</v>
      </c>
      <c r="S27" s="131">
        <f t="shared" si="2"/>
        <v>0</v>
      </c>
      <c r="T27" s="141"/>
      <c r="U27" s="132">
        <f t="shared" si="3"/>
        <v>0</v>
      </c>
      <c r="V27" s="56">
        <f>J27+L27+N27+P27+U27</f>
        <v>0</v>
      </c>
    </row>
    <row r="28" spans="2:22" s="65" customFormat="1" ht="20.1" customHeight="1" thickBot="1" thickTop="1">
      <c r="B28" s="265" t="s">
        <v>18</v>
      </c>
      <c r="C28" s="266"/>
      <c r="D28" s="267"/>
      <c r="E28" s="228"/>
      <c r="F28" s="228"/>
      <c r="G28" s="228"/>
      <c r="H28" s="233">
        <f>H6+H7+H8+H9+H10+H11+H12+H13+H14+H15+H16+H17+H18+H19+H20+H21+H22+H23+H24+H25+H26+H27</f>
        <v>1321.2000000000003</v>
      </c>
      <c r="I28" s="133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5"/>
      <c r="U28" s="136"/>
      <c r="V28" s="227">
        <f>SUM(V6:V27)</f>
        <v>0</v>
      </c>
    </row>
    <row r="29" spans="3:22" ht="15">
      <c r="C29" s="137"/>
      <c r="E29" s="138">
        <f>E6+E7+E8+E9+E10+E11+E12+E13+E14+E15+E16+E17+E18+E19+E20+E21+E22+E23+E24+E25+E26</f>
        <v>421.3</v>
      </c>
      <c r="F29" s="138">
        <f>F6+F7+F8+F9+F10+F11+F12+F13+F14+F15+F16+F17+F18+F19+F20+F21+F22+F23+F24+F25+F26</f>
        <v>484.49499999999983</v>
      </c>
      <c r="G29" s="138">
        <f>G6+G7+G8+G9+G10+G11+G12+G13+G14+G15+G16+G17+G18+G19+G20+G21+G22+G23+G24+G25+G26</f>
        <v>366.1000000000001</v>
      </c>
      <c r="H29" s="138"/>
      <c r="I29" s="67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7"/>
      <c r="U29" s="68"/>
      <c r="V29" s="68"/>
    </row>
    <row r="30" spans="4:22" ht="13.5" customHeight="1">
      <c r="D30" s="261" t="s">
        <v>69</v>
      </c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</row>
  </sheetData>
  <sheetProtection algorithmName="SHA-512" hashValue="gkGheHHX50sl59oPko9JylRLBXE0YVZSscXwJxeyRPLjCfV3wzhaXIkiBpPfzbJ7HWrS/73A1KRqLCNsxjSInQ==" saltValue="/9zkDneWLNpDb+lFJWE0fg==" spinCount="100000" sheet="1" objects="1" scenarios="1"/>
  <mergeCells count="13">
    <mergeCell ref="D30:V30"/>
    <mergeCell ref="B6:B27"/>
    <mergeCell ref="B28:D28"/>
    <mergeCell ref="B2:V2"/>
    <mergeCell ref="B4:B5"/>
    <mergeCell ref="C4:C5"/>
    <mergeCell ref="D4:D5"/>
    <mergeCell ref="I4:J4"/>
    <mergeCell ref="K4:L4"/>
    <mergeCell ref="M4:N4"/>
    <mergeCell ref="O4:P4"/>
    <mergeCell ref="Q4:R4"/>
    <mergeCell ref="T4:U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2"/>
  <sheetViews>
    <sheetView workbookViewId="0" topLeftCell="A1">
      <selection activeCell="R6" sqref="R6"/>
    </sheetView>
  </sheetViews>
  <sheetFormatPr defaultColWidth="9.140625" defaultRowHeight="15"/>
  <cols>
    <col min="1" max="1" width="3.7109375" style="1" customWidth="1"/>
    <col min="2" max="2" width="9.140625" style="1" customWidth="1"/>
    <col min="3" max="3" width="10.140625" style="1" customWidth="1"/>
    <col min="4" max="4" width="20.28125" style="1" bestFit="1" customWidth="1"/>
    <col min="5" max="5" width="9.140625" style="1" customWidth="1"/>
    <col min="6" max="6" width="8.28125" style="1" customWidth="1"/>
    <col min="7" max="7" width="10.140625" style="1" customWidth="1"/>
    <col min="8" max="8" width="12.421875" style="1" customWidth="1"/>
    <col min="9" max="19" width="9.140625" style="1" customWidth="1"/>
    <col min="20" max="20" width="14.57421875" style="1" customWidth="1"/>
    <col min="21" max="16384" width="9.140625" style="1" customWidth="1"/>
  </cols>
  <sheetData>
    <row r="1" ht="15.75" thickBot="1"/>
    <row r="2" spans="2:20" s="142" customFormat="1" ht="24.95" customHeight="1" thickBot="1">
      <c r="B2" s="246" t="s">
        <v>68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8"/>
    </row>
    <row r="3" ht="15.75" thickBot="1"/>
    <row r="4" spans="2:20" ht="80.1" customHeight="1">
      <c r="B4" s="255" t="s">
        <v>12</v>
      </c>
      <c r="C4" s="257" t="s">
        <v>43</v>
      </c>
      <c r="D4" s="259" t="s">
        <v>54</v>
      </c>
      <c r="E4" s="259" t="s">
        <v>60</v>
      </c>
      <c r="F4" s="255"/>
      <c r="G4" s="3" t="s">
        <v>49</v>
      </c>
      <c r="H4" s="3" t="s">
        <v>61</v>
      </c>
      <c r="I4" s="5" t="s">
        <v>62</v>
      </c>
      <c r="J4" s="254" t="s">
        <v>70</v>
      </c>
      <c r="K4" s="250"/>
      <c r="L4" s="249" t="s">
        <v>63</v>
      </c>
      <c r="M4" s="250"/>
      <c r="N4" s="249" t="s">
        <v>64</v>
      </c>
      <c r="O4" s="250"/>
      <c r="P4" s="249" t="s">
        <v>65</v>
      </c>
      <c r="Q4" s="250"/>
      <c r="R4" s="249" t="s">
        <v>66</v>
      </c>
      <c r="S4" s="250"/>
      <c r="T4" s="6" t="s">
        <v>79</v>
      </c>
    </row>
    <row r="5" spans="2:20" ht="18" thickBot="1">
      <c r="B5" s="256"/>
      <c r="C5" s="258"/>
      <c r="D5" s="260"/>
      <c r="E5" s="7" t="s">
        <v>40</v>
      </c>
      <c r="F5" s="8" t="s">
        <v>41</v>
      </c>
      <c r="G5" s="9" t="s">
        <v>44</v>
      </c>
      <c r="H5" s="9" t="s">
        <v>44</v>
      </c>
      <c r="I5" s="11" t="s">
        <v>45</v>
      </c>
      <c r="J5" s="12" t="s">
        <v>25</v>
      </c>
      <c r="K5" s="13" t="s">
        <v>46</v>
      </c>
      <c r="L5" s="14" t="s">
        <v>25</v>
      </c>
      <c r="M5" s="13" t="s">
        <v>46</v>
      </c>
      <c r="N5" s="14" t="s">
        <v>25</v>
      </c>
      <c r="O5" s="13" t="s">
        <v>46</v>
      </c>
      <c r="P5" s="14" t="s">
        <v>25</v>
      </c>
      <c r="Q5" s="13" t="s">
        <v>46</v>
      </c>
      <c r="R5" s="14" t="s">
        <v>47</v>
      </c>
      <c r="S5" s="13" t="s">
        <v>46</v>
      </c>
      <c r="T5" s="15" t="s">
        <v>28</v>
      </c>
    </row>
    <row r="6" spans="2:20" ht="15" customHeight="1">
      <c r="B6" s="280" t="s">
        <v>34</v>
      </c>
      <c r="C6" s="143">
        <v>601</v>
      </c>
      <c r="D6" s="17">
        <v>2</v>
      </c>
      <c r="E6" s="144" t="s">
        <v>0</v>
      </c>
      <c r="F6" s="145" t="s">
        <v>0</v>
      </c>
      <c r="G6" s="146">
        <v>22</v>
      </c>
      <c r="H6" s="146">
        <f>G6*1.15</f>
        <v>25.299999999999997</v>
      </c>
      <c r="I6" s="147">
        <v>18.4</v>
      </c>
      <c r="J6" s="164"/>
      <c r="K6" s="23">
        <f aca="true" t="shared" si="0" ref="K6:K27">G6*J6</f>
        <v>0</v>
      </c>
      <c r="L6" s="74"/>
      <c r="M6" s="23">
        <f>G6*L6</f>
        <v>0</v>
      </c>
      <c r="N6" s="74"/>
      <c r="O6" s="23">
        <f aca="true" t="shared" si="1" ref="O6:O27">H6*N6</f>
        <v>0</v>
      </c>
      <c r="P6" s="74"/>
      <c r="Q6" s="23">
        <f>G6*P6</f>
        <v>0</v>
      </c>
      <c r="R6" s="74"/>
      <c r="S6" s="23">
        <f aca="true" t="shared" si="2" ref="S6:S27">I6*R6</f>
        <v>0</v>
      </c>
      <c r="T6" s="98">
        <f>K6+M6+O6+Q6+S6</f>
        <v>0</v>
      </c>
    </row>
    <row r="7" spans="2:20" ht="15">
      <c r="B7" s="281"/>
      <c r="C7" s="148">
        <v>602</v>
      </c>
      <c r="D7" s="27">
        <v>1</v>
      </c>
      <c r="E7" s="149" t="s">
        <v>0</v>
      </c>
      <c r="F7" s="150" t="s">
        <v>0</v>
      </c>
      <c r="G7" s="151">
        <v>22.1</v>
      </c>
      <c r="H7" s="151">
        <f aca="true" t="shared" si="3" ref="H7:H26">G7*1.15</f>
        <v>25.415</v>
      </c>
      <c r="I7" s="152">
        <v>18.2</v>
      </c>
      <c r="J7" s="165"/>
      <c r="K7" s="34">
        <f t="shared" si="0"/>
        <v>0</v>
      </c>
      <c r="L7" s="73"/>
      <c r="M7" s="34">
        <f aca="true" t="shared" si="4" ref="M7:M27">G7*L7</f>
        <v>0</v>
      </c>
      <c r="N7" s="73"/>
      <c r="O7" s="34">
        <f t="shared" si="1"/>
        <v>0</v>
      </c>
      <c r="P7" s="73"/>
      <c r="Q7" s="34">
        <f>G7*P7</f>
        <v>0</v>
      </c>
      <c r="R7" s="73"/>
      <c r="S7" s="34">
        <f t="shared" si="2"/>
        <v>0</v>
      </c>
      <c r="T7" s="35">
        <f>K7+M7+O7+Q7+S7</f>
        <v>0</v>
      </c>
    </row>
    <row r="8" spans="2:20" ht="15">
      <c r="B8" s="281"/>
      <c r="C8" s="153">
        <v>603</v>
      </c>
      <c r="D8" s="27">
        <v>2</v>
      </c>
      <c r="E8" s="149" t="s">
        <v>0</v>
      </c>
      <c r="F8" s="150" t="s">
        <v>0</v>
      </c>
      <c r="G8" s="151">
        <v>19.8</v>
      </c>
      <c r="H8" s="151">
        <f t="shared" si="3"/>
        <v>22.77</v>
      </c>
      <c r="I8" s="152">
        <v>17.5</v>
      </c>
      <c r="J8" s="165"/>
      <c r="K8" s="34">
        <f t="shared" si="0"/>
        <v>0</v>
      </c>
      <c r="L8" s="73"/>
      <c r="M8" s="34">
        <f t="shared" si="4"/>
        <v>0</v>
      </c>
      <c r="N8" s="73"/>
      <c r="O8" s="34">
        <f t="shared" si="1"/>
        <v>0</v>
      </c>
      <c r="P8" s="73"/>
      <c r="Q8" s="34">
        <f aca="true" t="shared" si="5" ref="Q8:Q11">G8*P8</f>
        <v>0</v>
      </c>
      <c r="R8" s="73"/>
      <c r="S8" s="34">
        <f t="shared" si="2"/>
        <v>0</v>
      </c>
      <c r="T8" s="35">
        <f aca="true" t="shared" si="6" ref="T8:T27">K8+M8+O8+Q8+S8</f>
        <v>0</v>
      </c>
    </row>
    <row r="9" spans="2:20" ht="15">
      <c r="B9" s="281"/>
      <c r="C9" s="148">
        <v>604</v>
      </c>
      <c r="D9" s="27">
        <v>2</v>
      </c>
      <c r="E9" s="149" t="s">
        <v>0</v>
      </c>
      <c r="F9" s="150" t="s">
        <v>0</v>
      </c>
      <c r="G9" s="151">
        <v>18.5</v>
      </c>
      <c r="H9" s="151">
        <f t="shared" si="3"/>
        <v>21.275</v>
      </c>
      <c r="I9" s="152">
        <v>17.5</v>
      </c>
      <c r="J9" s="165"/>
      <c r="K9" s="34">
        <f t="shared" si="0"/>
        <v>0</v>
      </c>
      <c r="L9" s="73"/>
      <c r="M9" s="34">
        <f t="shared" si="4"/>
        <v>0</v>
      </c>
      <c r="N9" s="73"/>
      <c r="O9" s="34">
        <f t="shared" si="1"/>
        <v>0</v>
      </c>
      <c r="P9" s="73"/>
      <c r="Q9" s="34">
        <f t="shared" si="5"/>
        <v>0</v>
      </c>
      <c r="R9" s="73"/>
      <c r="S9" s="34">
        <f t="shared" si="2"/>
        <v>0</v>
      </c>
      <c r="T9" s="35">
        <f t="shared" si="6"/>
        <v>0</v>
      </c>
    </row>
    <row r="10" spans="2:20" ht="15">
      <c r="B10" s="281"/>
      <c r="C10" s="153">
        <v>605</v>
      </c>
      <c r="D10" s="27">
        <v>2</v>
      </c>
      <c r="E10" s="149" t="s">
        <v>0</v>
      </c>
      <c r="F10" s="150" t="s">
        <v>0</v>
      </c>
      <c r="G10" s="151">
        <v>24.3</v>
      </c>
      <c r="H10" s="151">
        <f t="shared" si="3"/>
        <v>27.945</v>
      </c>
      <c r="I10" s="152">
        <v>19.2</v>
      </c>
      <c r="J10" s="165"/>
      <c r="K10" s="34">
        <f t="shared" si="0"/>
        <v>0</v>
      </c>
      <c r="L10" s="73"/>
      <c r="M10" s="34">
        <f t="shared" si="4"/>
        <v>0</v>
      </c>
      <c r="N10" s="73"/>
      <c r="O10" s="34">
        <f t="shared" si="1"/>
        <v>0</v>
      </c>
      <c r="P10" s="73"/>
      <c r="Q10" s="34">
        <f t="shared" si="5"/>
        <v>0</v>
      </c>
      <c r="R10" s="73"/>
      <c r="S10" s="34">
        <f t="shared" si="2"/>
        <v>0</v>
      </c>
      <c r="T10" s="35">
        <f t="shared" si="6"/>
        <v>0</v>
      </c>
    </row>
    <row r="11" spans="2:20" ht="15">
      <c r="B11" s="281"/>
      <c r="C11" s="148">
        <v>606</v>
      </c>
      <c r="D11" s="27">
        <v>1</v>
      </c>
      <c r="E11" s="149" t="s">
        <v>0</v>
      </c>
      <c r="F11" s="150" t="s">
        <v>0</v>
      </c>
      <c r="G11" s="151">
        <v>21.8</v>
      </c>
      <c r="H11" s="151">
        <f t="shared" si="3"/>
        <v>25.07</v>
      </c>
      <c r="I11" s="152">
        <v>18.1</v>
      </c>
      <c r="J11" s="165"/>
      <c r="K11" s="34">
        <f t="shared" si="0"/>
        <v>0</v>
      </c>
      <c r="L11" s="73"/>
      <c r="M11" s="34">
        <f t="shared" si="4"/>
        <v>0</v>
      </c>
      <c r="N11" s="73"/>
      <c r="O11" s="34">
        <f t="shared" si="1"/>
        <v>0</v>
      </c>
      <c r="P11" s="73"/>
      <c r="Q11" s="34">
        <f t="shared" si="5"/>
        <v>0</v>
      </c>
      <c r="R11" s="73"/>
      <c r="S11" s="34">
        <f t="shared" si="2"/>
        <v>0</v>
      </c>
      <c r="T11" s="35">
        <f t="shared" si="6"/>
        <v>0</v>
      </c>
    </row>
    <row r="12" spans="2:20" ht="15">
      <c r="B12" s="281"/>
      <c r="C12" s="148">
        <v>607</v>
      </c>
      <c r="D12" s="27" t="s">
        <v>7</v>
      </c>
      <c r="E12" s="154" t="s">
        <v>1</v>
      </c>
      <c r="F12" s="155" t="s">
        <v>1</v>
      </c>
      <c r="G12" s="151">
        <v>5</v>
      </c>
      <c r="H12" s="151">
        <f t="shared" si="3"/>
        <v>5.75</v>
      </c>
      <c r="I12" s="152">
        <v>6.8</v>
      </c>
      <c r="J12" s="165"/>
      <c r="K12" s="34">
        <f t="shared" si="0"/>
        <v>0</v>
      </c>
      <c r="L12" s="73"/>
      <c r="M12" s="34">
        <f t="shared" si="4"/>
        <v>0</v>
      </c>
      <c r="N12" s="73"/>
      <c r="O12" s="34">
        <f t="shared" si="1"/>
        <v>0</v>
      </c>
      <c r="P12" s="73"/>
      <c r="Q12" s="34">
        <f>G12*P12</f>
        <v>0</v>
      </c>
      <c r="R12" s="73"/>
      <c r="S12" s="34">
        <f t="shared" si="2"/>
        <v>0</v>
      </c>
      <c r="T12" s="35">
        <f t="shared" si="6"/>
        <v>0</v>
      </c>
    </row>
    <row r="13" spans="2:20" ht="15">
      <c r="B13" s="281"/>
      <c r="C13" s="148">
        <v>608</v>
      </c>
      <c r="D13" s="27">
        <v>2</v>
      </c>
      <c r="E13" s="149" t="s">
        <v>0</v>
      </c>
      <c r="F13" s="150" t="s">
        <v>0</v>
      </c>
      <c r="G13" s="151">
        <v>19.2</v>
      </c>
      <c r="H13" s="151">
        <f t="shared" si="3"/>
        <v>22.08</v>
      </c>
      <c r="I13" s="152">
        <v>17.2</v>
      </c>
      <c r="J13" s="165"/>
      <c r="K13" s="34">
        <f t="shared" si="0"/>
        <v>0</v>
      </c>
      <c r="L13" s="73"/>
      <c r="M13" s="34">
        <f t="shared" si="4"/>
        <v>0</v>
      </c>
      <c r="N13" s="73"/>
      <c r="O13" s="34">
        <f t="shared" si="1"/>
        <v>0</v>
      </c>
      <c r="P13" s="73"/>
      <c r="Q13" s="34">
        <f aca="true" t="shared" si="7" ref="Q13:Q20">G13*P13</f>
        <v>0</v>
      </c>
      <c r="R13" s="73"/>
      <c r="S13" s="34">
        <f t="shared" si="2"/>
        <v>0</v>
      </c>
      <c r="T13" s="35">
        <f t="shared" si="6"/>
        <v>0</v>
      </c>
    </row>
    <row r="14" spans="2:20" ht="15">
      <c r="B14" s="281"/>
      <c r="C14" s="148">
        <v>609</v>
      </c>
      <c r="D14" s="27">
        <v>1</v>
      </c>
      <c r="E14" s="149" t="s">
        <v>0</v>
      </c>
      <c r="F14" s="150" t="s">
        <v>0</v>
      </c>
      <c r="G14" s="151">
        <v>13.9</v>
      </c>
      <c r="H14" s="151">
        <f t="shared" si="3"/>
        <v>15.985</v>
      </c>
      <c r="I14" s="152">
        <v>15.4</v>
      </c>
      <c r="J14" s="165"/>
      <c r="K14" s="34">
        <f t="shared" si="0"/>
        <v>0</v>
      </c>
      <c r="L14" s="73"/>
      <c r="M14" s="34">
        <f t="shared" si="4"/>
        <v>0</v>
      </c>
      <c r="N14" s="73"/>
      <c r="O14" s="34">
        <f t="shared" si="1"/>
        <v>0</v>
      </c>
      <c r="P14" s="73"/>
      <c r="Q14" s="34">
        <f t="shared" si="7"/>
        <v>0</v>
      </c>
      <c r="R14" s="73"/>
      <c r="S14" s="34">
        <f t="shared" si="2"/>
        <v>0</v>
      </c>
      <c r="T14" s="35">
        <f t="shared" si="6"/>
        <v>0</v>
      </c>
    </row>
    <row r="15" spans="2:20" ht="15">
      <c r="B15" s="281"/>
      <c r="C15" s="148">
        <v>610</v>
      </c>
      <c r="D15" s="27">
        <v>1</v>
      </c>
      <c r="E15" s="149" t="s">
        <v>0</v>
      </c>
      <c r="F15" s="150" t="s">
        <v>0</v>
      </c>
      <c r="G15" s="151">
        <v>12.7</v>
      </c>
      <c r="H15" s="151">
        <f t="shared" si="3"/>
        <v>14.604999999999999</v>
      </c>
      <c r="I15" s="152">
        <v>14.2</v>
      </c>
      <c r="J15" s="165"/>
      <c r="K15" s="34">
        <f t="shared" si="0"/>
        <v>0</v>
      </c>
      <c r="L15" s="73"/>
      <c r="M15" s="34">
        <f t="shared" si="4"/>
        <v>0</v>
      </c>
      <c r="N15" s="73"/>
      <c r="O15" s="34">
        <f t="shared" si="1"/>
        <v>0</v>
      </c>
      <c r="P15" s="73"/>
      <c r="Q15" s="34">
        <f t="shared" si="7"/>
        <v>0</v>
      </c>
      <c r="R15" s="73"/>
      <c r="S15" s="34">
        <f t="shared" si="2"/>
        <v>0</v>
      </c>
      <c r="T15" s="35">
        <f t="shared" si="6"/>
        <v>0</v>
      </c>
    </row>
    <row r="16" spans="2:20" ht="15">
      <c r="B16" s="281"/>
      <c r="C16" s="148">
        <v>611</v>
      </c>
      <c r="D16" s="27">
        <v>1</v>
      </c>
      <c r="E16" s="149" t="s">
        <v>0</v>
      </c>
      <c r="F16" s="150" t="s">
        <v>0</v>
      </c>
      <c r="G16" s="151">
        <v>12.7</v>
      </c>
      <c r="H16" s="151">
        <f t="shared" si="3"/>
        <v>14.604999999999999</v>
      </c>
      <c r="I16" s="152">
        <v>14.2</v>
      </c>
      <c r="J16" s="165"/>
      <c r="K16" s="34">
        <f t="shared" si="0"/>
        <v>0</v>
      </c>
      <c r="L16" s="73"/>
      <c r="M16" s="34">
        <f t="shared" si="4"/>
        <v>0</v>
      </c>
      <c r="N16" s="73"/>
      <c r="O16" s="34">
        <f t="shared" si="1"/>
        <v>0</v>
      </c>
      <c r="P16" s="73"/>
      <c r="Q16" s="34">
        <f t="shared" si="7"/>
        <v>0</v>
      </c>
      <c r="R16" s="73"/>
      <c r="S16" s="34">
        <f t="shared" si="2"/>
        <v>0</v>
      </c>
      <c r="T16" s="35">
        <f t="shared" si="6"/>
        <v>0</v>
      </c>
    </row>
    <row r="17" spans="2:20" ht="15">
      <c r="B17" s="281"/>
      <c r="C17" s="148">
        <v>612</v>
      </c>
      <c r="D17" s="27">
        <v>2</v>
      </c>
      <c r="E17" s="149" t="s">
        <v>0</v>
      </c>
      <c r="F17" s="150" t="s">
        <v>0</v>
      </c>
      <c r="G17" s="151">
        <v>12.7</v>
      </c>
      <c r="H17" s="151">
        <f t="shared" si="3"/>
        <v>14.604999999999999</v>
      </c>
      <c r="I17" s="152">
        <v>14.2</v>
      </c>
      <c r="J17" s="165"/>
      <c r="K17" s="34">
        <f t="shared" si="0"/>
        <v>0</v>
      </c>
      <c r="L17" s="73"/>
      <c r="M17" s="34">
        <f t="shared" si="4"/>
        <v>0</v>
      </c>
      <c r="N17" s="73"/>
      <c r="O17" s="34">
        <f t="shared" si="1"/>
        <v>0</v>
      </c>
      <c r="P17" s="73"/>
      <c r="Q17" s="34">
        <f t="shared" si="7"/>
        <v>0</v>
      </c>
      <c r="R17" s="73"/>
      <c r="S17" s="34">
        <f t="shared" si="2"/>
        <v>0</v>
      </c>
      <c r="T17" s="35">
        <f t="shared" si="6"/>
        <v>0</v>
      </c>
    </row>
    <row r="18" spans="2:20" ht="15">
      <c r="B18" s="281"/>
      <c r="C18" s="148">
        <v>613</v>
      </c>
      <c r="D18" s="27">
        <v>1</v>
      </c>
      <c r="E18" s="149" t="s">
        <v>0</v>
      </c>
      <c r="F18" s="150" t="s">
        <v>0</v>
      </c>
      <c r="G18" s="151">
        <v>12.7</v>
      </c>
      <c r="H18" s="151">
        <f t="shared" si="3"/>
        <v>14.604999999999999</v>
      </c>
      <c r="I18" s="152">
        <v>14.2</v>
      </c>
      <c r="J18" s="165"/>
      <c r="K18" s="34">
        <f t="shared" si="0"/>
        <v>0</v>
      </c>
      <c r="L18" s="73"/>
      <c r="M18" s="34">
        <f t="shared" si="4"/>
        <v>0</v>
      </c>
      <c r="N18" s="73"/>
      <c r="O18" s="34">
        <f t="shared" si="1"/>
        <v>0</v>
      </c>
      <c r="P18" s="73"/>
      <c r="Q18" s="34">
        <f t="shared" si="7"/>
        <v>0</v>
      </c>
      <c r="R18" s="73"/>
      <c r="S18" s="34">
        <f t="shared" si="2"/>
        <v>0</v>
      </c>
      <c r="T18" s="35">
        <f t="shared" si="6"/>
        <v>0</v>
      </c>
    </row>
    <row r="19" spans="2:20" ht="15">
      <c r="B19" s="281"/>
      <c r="C19" s="148" t="s">
        <v>31</v>
      </c>
      <c r="D19" s="27">
        <v>1</v>
      </c>
      <c r="E19" s="149" t="s">
        <v>0</v>
      </c>
      <c r="F19" s="150" t="s">
        <v>0</v>
      </c>
      <c r="G19" s="151">
        <v>13.3</v>
      </c>
      <c r="H19" s="151">
        <f t="shared" si="3"/>
        <v>15.295</v>
      </c>
      <c r="I19" s="152">
        <v>12.5</v>
      </c>
      <c r="J19" s="165"/>
      <c r="K19" s="34">
        <f t="shared" si="0"/>
        <v>0</v>
      </c>
      <c r="L19" s="73"/>
      <c r="M19" s="34">
        <f t="shared" si="4"/>
        <v>0</v>
      </c>
      <c r="N19" s="73"/>
      <c r="O19" s="34">
        <f t="shared" si="1"/>
        <v>0</v>
      </c>
      <c r="P19" s="73"/>
      <c r="Q19" s="34">
        <f t="shared" si="7"/>
        <v>0</v>
      </c>
      <c r="R19" s="73"/>
      <c r="S19" s="34">
        <f t="shared" si="2"/>
        <v>0</v>
      </c>
      <c r="T19" s="35">
        <f t="shared" si="6"/>
        <v>0</v>
      </c>
    </row>
    <row r="20" spans="2:20" ht="15">
      <c r="B20" s="281"/>
      <c r="C20" s="148" t="s">
        <v>32</v>
      </c>
      <c r="D20" s="27">
        <v>2</v>
      </c>
      <c r="E20" s="149" t="s">
        <v>0</v>
      </c>
      <c r="F20" s="150" t="s">
        <v>0</v>
      </c>
      <c r="G20" s="151">
        <v>14.6</v>
      </c>
      <c r="H20" s="151">
        <f t="shared" si="3"/>
        <v>16.79</v>
      </c>
      <c r="I20" s="152">
        <v>15.3</v>
      </c>
      <c r="J20" s="165"/>
      <c r="K20" s="34">
        <f t="shared" si="0"/>
        <v>0</v>
      </c>
      <c r="L20" s="73"/>
      <c r="M20" s="34">
        <f t="shared" si="4"/>
        <v>0</v>
      </c>
      <c r="N20" s="73"/>
      <c r="O20" s="34">
        <f t="shared" si="1"/>
        <v>0</v>
      </c>
      <c r="P20" s="73"/>
      <c r="Q20" s="34">
        <f t="shared" si="7"/>
        <v>0</v>
      </c>
      <c r="R20" s="73"/>
      <c r="S20" s="34">
        <f t="shared" si="2"/>
        <v>0</v>
      </c>
      <c r="T20" s="35">
        <f t="shared" si="6"/>
        <v>0</v>
      </c>
    </row>
    <row r="21" spans="2:20" ht="15">
      <c r="B21" s="281"/>
      <c r="C21" s="148">
        <v>615</v>
      </c>
      <c r="D21" s="27" t="s">
        <v>33</v>
      </c>
      <c r="E21" s="154" t="s">
        <v>1</v>
      </c>
      <c r="F21" s="155" t="s">
        <v>1</v>
      </c>
      <c r="G21" s="151">
        <v>38</v>
      </c>
      <c r="H21" s="151">
        <f t="shared" si="3"/>
        <v>43.699999999999996</v>
      </c>
      <c r="I21" s="152">
        <v>22.2</v>
      </c>
      <c r="J21" s="165"/>
      <c r="K21" s="34">
        <f t="shared" si="0"/>
        <v>0</v>
      </c>
      <c r="L21" s="73"/>
      <c r="M21" s="34">
        <f t="shared" si="4"/>
        <v>0</v>
      </c>
      <c r="N21" s="73"/>
      <c r="O21" s="34">
        <f t="shared" si="1"/>
        <v>0</v>
      </c>
      <c r="P21" s="73"/>
      <c r="Q21" s="34">
        <f>G21*P21</f>
        <v>0</v>
      </c>
      <c r="R21" s="73"/>
      <c r="S21" s="34">
        <f t="shared" si="2"/>
        <v>0</v>
      </c>
      <c r="T21" s="35">
        <f t="shared" si="6"/>
        <v>0</v>
      </c>
    </row>
    <row r="22" spans="2:20" ht="15" customHeight="1">
      <c r="B22" s="281"/>
      <c r="C22" s="148">
        <v>616</v>
      </c>
      <c r="D22" s="27">
        <v>1</v>
      </c>
      <c r="E22" s="149" t="s">
        <v>0</v>
      </c>
      <c r="F22" s="150" t="s">
        <v>0</v>
      </c>
      <c r="G22" s="151">
        <v>19.7</v>
      </c>
      <c r="H22" s="151">
        <f t="shared" si="3"/>
        <v>22.654999999999998</v>
      </c>
      <c r="I22" s="152">
        <v>18.5</v>
      </c>
      <c r="J22" s="165"/>
      <c r="K22" s="34">
        <f t="shared" si="0"/>
        <v>0</v>
      </c>
      <c r="L22" s="73"/>
      <c r="M22" s="34">
        <f t="shared" si="4"/>
        <v>0</v>
      </c>
      <c r="N22" s="73"/>
      <c r="O22" s="34">
        <f t="shared" si="1"/>
        <v>0</v>
      </c>
      <c r="P22" s="73"/>
      <c r="Q22" s="34">
        <f aca="true" t="shared" si="8" ref="Q22:Q27">G22*P22</f>
        <v>0</v>
      </c>
      <c r="R22" s="73"/>
      <c r="S22" s="34">
        <f t="shared" si="2"/>
        <v>0</v>
      </c>
      <c r="T22" s="35">
        <f t="shared" si="6"/>
        <v>0</v>
      </c>
    </row>
    <row r="23" spans="2:20" ht="15">
      <c r="B23" s="281"/>
      <c r="C23" s="148">
        <v>617</v>
      </c>
      <c r="D23" s="156">
        <v>3</v>
      </c>
      <c r="E23" s="149" t="s">
        <v>0</v>
      </c>
      <c r="F23" s="150" t="s">
        <v>0</v>
      </c>
      <c r="G23" s="151">
        <v>21.6</v>
      </c>
      <c r="H23" s="151">
        <f t="shared" si="3"/>
        <v>24.84</v>
      </c>
      <c r="I23" s="152">
        <v>18.5</v>
      </c>
      <c r="J23" s="165"/>
      <c r="K23" s="34">
        <f t="shared" si="0"/>
        <v>0</v>
      </c>
      <c r="L23" s="73"/>
      <c r="M23" s="34">
        <f t="shared" si="4"/>
        <v>0</v>
      </c>
      <c r="N23" s="73"/>
      <c r="O23" s="34">
        <f t="shared" si="1"/>
        <v>0</v>
      </c>
      <c r="P23" s="73"/>
      <c r="Q23" s="34">
        <f t="shared" si="8"/>
        <v>0</v>
      </c>
      <c r="R23" s="73"/>
      <c r="S23" s="34">
        <f t="shared" si="2"/>
        <v>0</v>
      </c>
      <c r="T23" s="35">
        <f t="shared" si="6"/>
        <v>0</v>
      </c>
    </row>
    <row r="24" spans="2:20" ht="17.25" customHeight="1">
      <c r="B24" s="281"/>
      <c r="C24" s="148">
        <v>618</v>
      </c>
      <c r="D24" s="27">
        <v>1</v>
      </c>
      <c r="E24" s="149" t="s">
        <v>0</v>
      </c>
      <c r="F24" s="150" t="s">
        <v>0</v>
      </c>
      <c r="G24" s="151">
        <v>15</v>
      </c>
      <c r="H24" s="151">
        <f t="shared" si="3"/>
        <v>17.25</v>
      </c>
      <c r="I24" s="152">
        <v>17.5</v>
      </c>
      <c r="J24" s="165"/>
      <c r="K24" s="34">
        <f t="shared" si="0"/>
        <v>0</v>
      </c>
      <c r="L24" s="73"/>
      <c r="M24" s="34">
        <f t="shared" si="4"/>
        <v>0</v>
      </c>
      <c r="N24" s="73"/>
      <c r="O24" s="34">
        <f t="shared" si="1"/>
        <v>0</v>
      </c>
      <c r="P24" s="73"/>
      <c r="Q24" s="34">
        <f t="shared" si="8"/>
        <v>0</v>
      </c>
      <c r="R24" s="73"/>
      <c r="S24" s="34">
        <f t="shared" si="2"/>
        <v>0</v>
      </c>
      <c r="T24" s="35">
        <f t="shared" si="6"/>
        <v>0</v>
      </c>
    </row>
    <row r="25" spans="2:20" ht="15">
      <c r="B25" s="281"/>
      <c r="C25" s="148">
        <v>619</v>
      </c>
      <c r="D25" s="27">
        <v>1</v>
      </c>
      <c r="E25" s="149" t="s">
        <v>0</v>
      </c>
      <c r="F25" s="150" t="s">
        <v>0</v>
      </c>
      <c r="G25" s="151">
        <v>22.2</v>
      </c>
      <c r="H25" s="151">
        <f t="shared" si="3"/>
        <v>25.529999999999998</v>
      </c>
      <c r="I25" s="152">
        <v>18.3</v>
      </c>
      <c r="J25" s="165"/>
      <c r="K25" s="34">
        <f t="shared" si="0"/>
        <v>0</v>
      </c>
      <c r="L25" s="73"/>
      <c r="M25" s="34">
        <f t="shared" si="4"/>
        <v>0</v>
      </c>
      <c r="N25" s="73"/>
      <c r="O25" s="34">
        <f t="shared" si="1"/>
        <v>0</v>
      </c>
      <c r="P25" s="73"/>
      <c r="Q25" s="34">
        <f t="shared" si="8"/>
        <v>0</v>
      </c>
      <c r="R25" s="73"/>
      <c r="S25" s="34">
        <f t="shared" si="2"/>
        <v>0</v>
      </c>
      <c r="T25" s="35">
        <f t="shared" si="6"/>
        <v>0</v>
      </c>
    </row>
    <row r="26" spans="2:20" ht="15">
      <c r="B26" s="281"/>
      <c r="C26" s="148">
        <v>620</v>
      </c>
      <c r="D26" s="27">
        <v>1</v>
      </c>
      <c r="E26" s="149" t="s">
        <v>0</v>
      </c>
      <c r="F26" s="150" t="s">
        <v>0</v>
      </c>
      <c r="G26" s="151">
        <v>22.7</v>
      </c>
      <c r="H26" s="151">
        <f t="shared" si="3"/>
        <v>26.104999999999997</v>
      </c>
      <c r="I26" s="152">
        <v>18.5</v>
      </c>
      <c r="J26" s="165"/>
      <c r="K26" s="34">
        <f t="shared" si="0"/>
        <v>0</v>
      </c>
      <c r="L26" s="73"/>
      <c r="M26" s="34">
        <f t="shared" si="4"/>
        <v>0</v>
      </c>
      <c r="N26" s="73"/>
      <c r="O26" s="34">
        <f t="shared" si="1"/>
        <v>0</v>
      </c>
      <c r="P26" s="73"/>
      <c r="Q26" s="34">
        <f t="shared" si="8"/>
        <v>0</v>
      </c>
      <c r="R26" s="73"/>
      <c r="S26" s="34">
        <f t="shared" si="2"/>
        <v>0</v>
      </c>
      <c r="T26" s="35">
        <f t="shared" si="6"/>
        <v>0</v>
      </c>
    </row>
    <row r="27" spans="2:20" ht="15">
      <c r="B27" s="281"/>
      <c r="C27" s="148">
        <v>614</v>
      </c>
      <c r="D27" s="27" t="s">
        <v>10</v>
      </c>
      <c r="E27" s="149" t="s">
        <v>0</v>
      </c>
      <c r="F27" s="150" t="s">
        <v>0</v>
      </c>
      <c r="G27" s="151">
        <v>36.8</v>
      </c>
      <c r="H27" s="151">
        <f>G27*1.15</f>
        <v>42.31999999999999</v>
      </c>
      <c r="I27" s="152">
        <v>12.8</v>
      </c>
      <c r="J27" s="165"/>
      <c r="K27" s="34">
        <f t="shared" si="0"/>
        <v>0</v>
      </c>
      <c r="L27" s="73"/>
      <c r="M27" s="34">
        <f t="shared" si="4"/>
        <v>0</v>
      </c>
      <c r="N27" s="73"/>
      <c r="O27" s="34">
        <f t="shared" si="1"/>
        <v>0</v>
      </c>
      <c r="P27" s="73"/>
      <c r="Q27" s="34">
        <f t="shared" si="8"/>
        <v>0</v>
      </c>
      <c r="R27" s="73"/>
      <c r="S27" s="34">
        <f t="shared" si="2"/>
        <v>0</v>
      </c>
      <c r="T27" s="35">
        <f t="shared" si="6"/>
        <v>0</v>
      </c>
    </row>
    <row r="28" spans="2:20" ht="15.75" thickBot="1">
      <c r="B28" s="282"/>
      <c r="C28" s="47"/>
      <c r="D28" s="47" t="s">
        <v>17</v>
      </c>
      <c r="E28" s="48"/>
      <c r="F28" s="49"/>
      <c r="G28" s="157"/>
      <c r="H28" s="157"/>
      <c r="I28" s="158"/>
      <c r="J28" s="159"/>
      <c r="K28" s="49"/>
      <c r="L28" s="48"/>
      <c r="M28" s="49"/>
      <c r="N28" s="48"/>
      <c r="O28" s="49"/>
      <c r="P28" s="48"/>
      <c r="Q28" s="49"/>
      <c r="R28" s="48"/>
      <c r="S28" s="49"/>
      <c r="T28" s="160"/>
    </row>
    <row r="29" spans="2:20" s="65" customFormat="1" ht="20.1" customHeight="1" thickBot="1" thickTop="1">
      <c r="B29" s="229" t="s">
        <v>18</v>
      </c>
      <c r="C29" s="161"/>
      <c r="D29" s="162"/>
      <c r="E29" s="162"/>
      <c r="F29" s="163"/>
      <c r="G29" s="231">
        <f>G6+G7+G8+G9+G10+G11+G12+G13+G14+G15+G16+G17+G18+G19+G20+G21+G22+G23+G24+G25+G26+G27</f>
        <v>421.29999999999995</v>
      </c>
      <c r="H29" s="231">
        <f>H6+H7+H8+H9+H10+H11+H12+H13+H14+H15+H16+H17+H18+H19+H20+H21+H22+H23+H24+H25+H26+H27</f>
        <v>484.4949999999999</v>
      </c>
      <c r="I29" s="232">
        <f>I6+I7+I8+I9+I10+I11+I12+I13+I14+I15+I16+I17+I18+I19+I20+I21+I22+I23+I24+I25+I26+I27</f>
        <v>359.2</v>
      </c>
      <c r="J29" s="162"/>
      <c r="K29" s="162"/>
      <c r="L29" s="162"/>
      <c r="M29" s="162"/>
      <c r="N29" s="162"/>
      <c r="O29" s="162"/>
      <c r="P29" s="162"/>
      <c r="Q29" s="162"/>
      <c r="R29" s="162"/>
      <c r="S29" s="163"/>
      <c r="T29" s="230">
        <f>SUM(T6:T28)</f>
        <v>0</v>
      </c>
    </row>
    <row r="30" ht="9.75" customHeight="1">
      <c r="G30" s="66"/>
    </row>
    <row r="31" ht="15">
      <c r="C31" s="1" t="s">
        <v>77</v>
      </c>
    </row>
    <row r="32" spans="4:22" ht="30" customHeight="1">
      <c r="D32" s="245" t="s">
        <v>80</v>
      </c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193"/>
      <c r="V32" s="193"/>
    </row>
  </sheetData>
  <mergeCells count="12">
    <mergeCell ref="D32:T32"/>
    <mergeCell ref="B6:B28"/>
    <mergeCell ref="B2:T2"/>
    <mergeCell ref="E4:F4"/>
    <mergeCell ref="J4:K4"/>
    <mergeCell ref="L4:M4"/>
    <mergeCell ref="N4:O4"/>
    <mergeCell ref="P4:Q4"/>
    <mergeCell ref="R4:S4"/>
    <mergeCell ref="B4:B5"/>
    <mergeCell ref="C4:C5"/>
    <mergeCell ref="D4:D5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1"/>
  <sheetViews>
    <sheetView workbookViewId="0" topLeftCell="A1">
      <selection activeCell="T6" sqref="T6"/>
    </sheetView>
  </sheetViews>
  <sheetFormatPr defaultColWidth="9.140625" defaultRowHeight="15"/>
  <cols>
    <col min="1" max="1" width="3.7109375" style="1" customWidth="1"/>
    <col min="2" max="2" width="5.7109375" style="1" bestFit="1" customWidth="1"/>
    <col min="3" max="3" width="8.421875" style="1" bestFit="1" customWidth="1"/>
    <col min="4" max="4" width="18.28125" style="1" bestFit="1" customWidth="1"/>
    <col min="5" max="5" width="11.00390625" style="1" hidden="1" customWidth="1"/>
    <col min="6" max="7" width="9.140625" style="1" hidden="1" customWidth="1"/>
    <col min="8" max="8" width="9.140625" style="1" customWidth="1"/>
    <col min="9" max="9" width="9.00390625" style="1" bestFit="1" customWidth="1"/>
    <col min="10" max="10" width="10.00390625" style="1" customWidth="1"/>
    <col min="11" max="11" width="10.00390625" style="1" bestFit="1" customWidth="1"/>
    <col min="12" max="12" width="11.421875" style="1" bestFit="1" customWidth="1"/>
    <col min="13" max="13" width="11.28125" style="1" bestFit="1" customWidth="1"/>
    <col min="14" max="14" width="8.8515625" style="1" customWidth="1"/>
    <col min="15" max="15" width="9.140625" style="1" customWidth="1"/>
    <col min="16" max="16" width="10.00390625" style="1" bestFit="1" customWidth="1"/>
    <col min="17" max="19" width="9.140625" style="1" hidden="1" customWidth="1"/>
    <col min="20" max="20" width="11.28125" style="1" bestFit="1" customWidth="1"/>
    <col min="21" max="21" width="9.8515625" style="1" bestFit="1" customWidth="1"/>
    <col min="22" max="22" width="13.7109375" style="1" customWidth="1"/>
    <col min="23" max="16384" width="9.140625" style="1" customWidth="1"/>
  </cols>
  <sheetData>
    <row r="1" ht="15.75" thickBot="1"/>
    <row r="2" spans="2:22" s="166" customFormat="1" ht="24.95" customHeight="1" thickBot="1">
      <c r="B2" s="268" t="s">
        <v>29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70"/>
    </row>
    <row r="3" ht="15.75" thickBot="1"/>
    <row r="4" spans="2:22" ht="75">
      <c r="B4" s="271" t="s">
        <v>12</v>
      </c>
      <c r="C4" s="273" t="s">
        <v>13</v>
      </c>
      <c r="D4" s="275" t="s">
        <v>54</v>
      </c>
      <c r="E4" s="77" t="s">
        <v>14</v>
      </c>
      <c r="F4" s="77" t="s">
        <v>20</v>
      </c>
      <c r="G4" s="167" t="s">
        <v>15</v>
      </c>
      <c r="H4" s="79" t="s">
        <v>21</v>
      </c>
      <c r="I4" s="277" t="s">
        <v>55</v>
      </c>
      <c r="J4" s="278"/>
      <c r="K4" s="279" t="s">
        <v>30</v>
      </c>
      <c r="L4" s="279"/>
      <c r="M4" s="279" t="s">
        <v>57</v>
      </c>
      <c r="N4" s="279"/>
      <c r="O4" s="279" t="s">
        <v>58</v>
      </c>
      <c r="P4" s="279"/>
      <c r="Q4" s="279" t="s">
        <v>22</v>
      </c>
      <c r="R4" s="279"/>
      <c r="S4" s="208" t="s">
        <v>16</v>
      </c>
      <c r="T4" s="279" t="s">
        <v>59</v>
      </c>
      <c r="U4" s="279"/>
      <c r="V4" s="80" t="s">
        <v>23</v>
      </c>
    </row>
    <row r="5" spans="2:22" ht="30.75" thickBot="1">
      <c r="B5" s="272"/>
      <c r="C5" s="274"/>
      <c r="D5" s="276"/>
      <c r="E5" s="82"/>
      <c r="F5" s="82"/>
      <c r="G5" s="168"/>
      <c r="H5" s="84" t="s">
        <v>24</v>
      </c>
      <c r="I5" s="85" t="s">
        <v>25</v>
      </c>
      <c r="J5" s="86" t="s">
        <v>26</v>
      </c>
      <c r="K5" s="87" t="s">
        <v>25</v>
      </c>
      <c r="L5" s="86" t="s">
        <v>26</v>
      </c>
      <c r="M5" s="87" t="s">
        <v>27</v>
      </c>
      <c r="N5" s="86" t="s">
        <v>26</v>
      </c>
      <c r="O5" s="88" t="s">
        <v>25</v>
      </c>
      <c r="P5" s="86" t="s">
        <v>26</v>
      </c>
      <c r="Q5" s="89"/>
      <c r="R5" s="90"/>
      <c r="S5" s="89"/>
      <c r="T5" s="87" t="s">
        <v>27</v>
      </c>
      <c r="U5" s="86" t="s">
        <v>26</v>
      </c>
      <c r="V5" s="91" t="s">
        <v>28</v>
      </c>
    </row>
    <row r="6" spans="2:22" s="25" customFormat="1" ht="15" customHeight="1">
      <c r="B6" s="262">
        <v>6</v>
      </c>
      <c r="C6" s="169">
        <v>601</v>
      </c>
      <c r="D6" s="93">
        <v>2</v>
      </c>
      <c r="E6" s="21">
        <v>22.8</v>
      </c>
      <c r="F6" s="20">
        <f aca="true" t="shared" si="0" ref="F6:F26">E6*1.15</f>
        <v>26.22</v>
      </c>
      <c r="G6" s="94">
        <v>19.5</v>
      </c>
      <c r="H6" s="170">
        <v>66.9</v>
      </c>
      <c r="I6" s="69"/>
      <c r="J6" s="23">
        <f>H6*I6</f>
        <v>0</v>
      </c>
      <c r="K6" s="74"/>
      <c r="L6" s="23">
        <f>H6*0.15*K6</f>
        <v>0</v>
      </c>
      <c r="M6" s="74"/>
      <c r="N6" s="23">
        <f>1*M6</f>
        <v>0</v>
      </c>
      <c r="O6" s="74"/>
      <c r="P6" s="23">
        <f>H6*O6</f>
        <v>0</v>
      </c>
      <c r="Q6" s="96">
        <v>53</v>
      </c>
      <c r="R6" s="23">
        <f aca="true" t="shared" si="1" ref="R6:R28">G6*Q6</f>
        <v>1033.5</v>
      </c>
      <c r="S6" s="97">
        <f aca="true" t="shared" si="2" ref="S6:S28">J6+N6+P6+R6</f>
        <v>1033.5</v>
      </c>
      <c r="T6" s="74"/>
      <c r="U6" s="23">
        <f>1*T6</f>
        <v>0</v>
      </c>
      <c r="V6" s="98">
        <f>J6+L6+N6+P6+U6</f>
        <v>0</v>
      </c>
    </row>
    <row r="7" spans="2:22" s="25" customFormat="1" ht="14.45" customHeight="1">
      <c r="B7" s="263"/>
      <c r="C7" s="171">
        <v>602</v>
      </c>
      <c r="D7" s="100">
        <v>1</v>
      </c>
      <c r="E7" s="31">
        <v>22.8</v>
      </c>
      <c r="F7" s="30">
        <f t="shared" si="0"/>
        <v>26.22</v>
      </c>
      <c r="G7" s="101">
        <v>19.5</v>
      </c>
      <c r="H7" s="172">
        <v>72.6</v>
      </c>
      <c r="I7" s="139"/>
      <c r="J7" s="33">
        <f>H7*I7</f>
        <v>0</v>
      </c>
      <c r="K7" s="73"/>
      <c r="L7" s="34">
        <f>H7*0.15*K7</f>
        <v>0</v>
      </c>
      <c r="M7" s="73"/>
      <c r="N7" s="34">
        <f>1*M7</f>
        <v>0</v>
      </c>
      <c r="O7" s="73"/>
      <c r="P7" s="34">
        <f>H7*O7</f>
        <v>0</v>
      </c>
      <c r="Q7" s="103">
        <v>53</v>
      </c>
      <c r="R7" s="34">
        <f t="shared" si="1"/>
        <v>1033.5</v>
      </c>
      <c r="S7" s="104">
        <f t="shared" si="2"/>
        <v>1033.5</v>
      </c>
      <c r="T7" s="73"/>
      <c r="U7" s="34">
        <f aca="true" t="shared" si="3" ref="U7:U28">1*T7</f>
        <v>0</v>
      </c>
      <c r="V7" s="35">
        <f>J7+L7+N7+P7+U7</f>
        <v>0</v>
      </c>
    </row>
    <row r="8" spans="2:22" s="25" customFormat="1" ht="14.45" customHeight="1">
      <c r="B8" s="263"/>
      <c r="C8" s="173">
        <v>603</v>
      </c>
      <c r="D8" s="100">
        <v>2</v>
      </c>
      <c r="E8" s="31">
        <v>19.8</v>
      </c>
      <c r="F8" s="30">
        <f t="shared" si="0"/>
        <v>22.77</v>
      </c>
      <c r="G8" s="101">
        <v>18.6</v>
      </c>
      <c r="H8" s="172">
        <v>62.6</v>
      </c>
      <c r="I8" s="139"/>
      <c r="J8" s="33">
        <f aca="true" t="shared" si="4" ref="J8:J27">H8*I8</f>
        <v>0</v>
      </c>
      <c r="K8" s="73"/>
      <c r="L8" s="34">
        <f aca="true" t="shared" si="5" ref="L8:L27">H8*0.15*K8</f>
        <v>0</v>
      </c>
      <c r="M8" s="73"/>
      <c r="N8" s="34">
        <f aca="true" t="shared" si="6" ref="N8:N27">1*M8</f>
        <v>0</v>
      </c>
      <c r="O8" s="73"/>
      <c r="P8" s="34">
        <f aca="true" t="shared" si="7" ref="P8:P27">H8*O8</f>
        <v>0</v>
      </c>
      <c r="Q8" s="103">
        <v>53</v>
      </c>
      <c r="R8" s="34">
        <f t="shared" si="1"/>
        <v>985.8000000000001</v>
      </c>
      <c r="S8" s="104">
        <f t="shared" si="2"/>
        <v>985.8000000000001</v>
      </c>
      <c r="T8" s="73"/>
      <c r="U8" s="34">
        <f t="shared" si="3"/>
        <v>0</v>
      </c>
      <c r="V8" s="35">
        <f aca="true" t="shared" si="8" ref="V8:V27">J8+L8+N8+P8+U8</f>
        <v>0</v>
      </c>
    </row>
    <row r="9" spans="2:22" s="25" customFormat="1" ht="14.45" customHeight="1">
      <c r="B9" s="263"/>
      <c r="C9" s="171">
        <v>604</v>
      </c>
      <c r="D9" s="100">
        <v>2</v>
      </c>
      <c r="E9" s="31">
        <v>22.8</v>
      </c>
      <c r="F9" s="30">
        <f t="shared" si="0"/>
        <v>26.22</v>
      </c>
      <c r="G9" s="101">
        <v>19.5</v>
      </c>
      <c r="H9" s="172">
        <v>67.4</v>
      </c>
      <c r="I9" s="139"/>
      <c r="J9" s="33">
        <f t="shared" si="4"/>
        <v>0</v>
      </c>
      <c r="K9" s="73"/>
      <c r="L9" s="34">
        <f t="shared" si="5"/>
        <v>0</v>
      </c>
      <c r="M9" s="73"/>
      <c r="N9" s="34">
        <f t="shared" si="6"/>
        <v>0</v>
      </c>
      <c r="O9" s="73"/>
      <c r="P9" s="34">
        <f t="shared" si="7"/>
        <v>0</v>
      </c>
      <c r="Q9" s="103">
        <v>53</v>
      </c>
      <c r="R9" s="34">
        <f t="shared" si="1"/>
        <v>1033.5</v>
      </c>
      <c r="S9" s="104">
        <f t="shared" si="2"/>
        <v>1033.5</v>
      </c>
      <c r="T9" s="73"/>
      <c r="U9" s="34">
        <f t="shared" si="3"/>
        <v>0</v>
      </c>
      <c r="V9" s="35">
        <f t="shared" si="8"/>
        <v>0</v>
      </c>
    </row>
    <row r="10" spans="2:22" s="25" customFormat="1" ht="14.45" customHeight="1">
      <c r="B10" s="263"/>
      <c r="C10" s="173">
        <v>605</v>
      </c>
      <c r="D10" s="100">
        <v>2</v>
      </c>
      <c r="E10" s="31">
        <v>19.8</v>
      </c>
      <c r="F10" s="30">
        <f t="shared" si="0"/>
        <v>22.77</v>
      </c>
      <c r="G10" s="101">
        <v>18.6</v>
      </c>
      <c r="H10" s="172">
        <v>74.5</v>
      </c>
      <c r="I10" s="139"/>
      <c r="J10" s="33">
        <f t="shared" si="4"/>
        <v>0</v>
      </c>
      <c r="K10" s="73"/>
      <c r="L10" s="34">
        <f t="shared" si="5"/>
        <v>0</v>
      </c>
      <c r="M10" s="73"/>
      <c r="N10" s="34">
        <f t="shared" si="6"/>
        <v>0</v>
      </c>
      <c r="O10" s="73"/>
      <c r="P10" s="34">
        <f t="shared" si="7"/>
        <v>0</v>
      </c>
      <c r="Q10" s="103">
        <v>53</v>
      </c>
      <c r="R10" s="34">
        <f t="shared" si="1"/>
        <v>985.8000000000001</v>
      </c>
      <c r="S10" s="104">
        <f t="shared" si="2"/>
        <v>985.8000000000001</v>
      </c>
      <c r="T10" s="73"/>
      <c r="U10" s="34">
        <f t="shared" si="3"/>
        <v>0</v>
      </c>
      <c r="V10" s="35">
        <f t="shared" si="8"/>
        <v>0</v>
      </c>
    </row>
    <row r="11" spans="2:22" s="25" customFormat="1" ht="14.45" customHeight="1">
      <c r="B11" s="263"/>
      <c r="C11" s="171">
        <v>606</v>
      </c>
      <c r="D11" s="100">
        <v>1</v>
      </c>
      <c r="E11" s="31">
        <v>22.8</v>
      </c>
      <c r="F11" s="30">
        <f t="shared" si="0"/>
        <v>26.22</v>
      </c>
      <c r="G11" s="101">
        <v>19.5</v>
      </c>
      <c r="H11" s="172">
        <v>73.2</v>
      </c>
      <c r="I11" s="139"/>
      <c r="J11" s="33">
        <f t="shared" si="4"/>
        <v>0</v>
      </c>
      <c r="K11" s="73"/>
      <c r="L11" s="34">
        <f t="shared" si="5"/>
        <v>0</v>
      </c>
      <c r="M11" s="73"/>
      <c r="N11" s="34">
        <f t="shared" si="6"/>
        <v>0</v>
      </c>
      <c r="O11" s="73"/>
      <c r="P11" s="34">
        <f t="shared" si="7"/>
        <v>0</v>
      </c>
      <c r="Q11" s="103">
        <v>53</v>
      </c>
      <c r="R11" s="34">
        <f t="shared" si="1"/>
        <v>1033.5</v>
      </c>
      <c r="S11" s="104">
        <f t="shared" si="2"/>
        <v>1033.5</v>
      </c>
      <c r="T11" s="73"/>
      <c r="U11" s="34">
        <f t="shared" si="3"/>
        <v>0</v>
      </c>
      <c r="V11" s="35">
        <f t="shared" si="8"/>
        <v>0</v>
      </c>
    </row>
    <row r="12" spans="2:22" s="25" customFormat="1" ht="14.45" customHeight="1">
      <c r="B12" s="263"/>
      <c r="C12" s="171">
        <v>607</v>
      </c>
      <c r="D12" s="100" t="s">
        <v>7</v>
      </c>
      <c r="E12" s="31">
        <v>40.3</v>
      </c>
      <c r="F12" s="30">
        <f t="shared" si="0"/>
        <v>46.34499999999999</v>
      </c>
      <c r="G12" s="101">
        <v>34.5</v>
      </c>
      <c r="H12" s="172">
        <v>19.2</v>
      </c>
      <c r="I12" s="139"/>
      <c r="J12" s="33">
        <f t="shared" si="4"/>
        <v>0</v>
      </c>
      <c r="K12" s="73"/>
      <c r="L12" s="34">
        <f t="shared" si="5"/>
        <v>0</v>
      </c>
      <c r="M12" s="73"/>
      <c r="N12" s="34">
        <f t="shared" si="6"/>
        <v>0</v>
      </c>
      <c r="O12" s="73"/>
      <c r="P12" s="34">
        <f t="shared" si="7"/>
        <v>0</v>
      </c>
      <c r="Q12" s="103">
        <v>53</v>
      </c>
      <c r="R12" s="34">
        <f t="shared" si="1"/>
        <v>1828.5</v>
      </c>
      <c r="S12" s="104">
        <f t="shared" si="2"/>
        <v>1828.5</v>
      </c>
      <c r="T12" s="73"/>
      <c r="U12" s="34">
        <f t="shared" si="3"/>
        <v>0</v>
      </c>
      <c r="V12" s="35">
        <f t="shared" si="8"/>
        <v>0</v>
      </c>
    </row>
    <row r="13" spans="2:22" s="25" customFormat="1" ht="14.45" customHeight="1">
      <c r="B13" s="263"/>
      <c r="C13" s="171">
        <v>608</v>
      </c>
      <c r="D13" s="100">
        <v>2</v>
      </c>
      <c r="E13" s="31">
        <v>13.4</v>
      </c>
      <c r="F13" s="30">
        <f t="shared" si="0"/>
        <v>15.409999999999998</v>
      </c>
      <c r="G13" s="101">
        <v>14.8</v>
      </c>
      <c r="H13" s="172">
        <v>48.1</v>
      </c>
      <c r="I13" s="139"/>
      <c r="J13" s="33">
        <f t="shared" si="4"/>
        <v>0</v>
      </c>
      <c r="K13" s="73"/>
      <c r="L13" s="34">
        <f t="shared" si="5"/>
        <v>0</v>
      </c>
      <c r="M13" s="73"/>
      <c r="N13" s="34">
        <f t="shared" si="6"/>
        <v>0</v>
      </c>
      <c r="O13" s="73"/>
      <c r="P13" s="34">
        <f t="shared" si="7"/>
        <v>0</v>
      </c>
      <c r="Q13" s="103">
        <v>53</v>
      </c>
      <c r="R13" s="34">
        <f t="shared" si="1"/>
        <v>784.4000000000001</v>
      </c>
      <c r="S13" s="104">
        <f t="shared" si="2"/>
        <v>784.4000000000001</v>
      </c>
      <c r="T13" s="73"/>
      <c r="U13" s="34">
        <f t="shared" si="3"/>
        <v>0</v>
      </c>
      <c r="V13" s="35">
        <f t="shared" si="8"/>
        <v>0</v>
      </c>
    </row>
    <row r="14" spans="2:22" s="25" customFormat="1" ht="14.45" customHeight="1">
      <c r="B14" s="263"/>
      <c r="C14" s="171">
        <v>609</v>
      </c>
      <c r="D14" s="100">
        <v>1</v>
      </c>
      <c r="E14" s="31">
        <v>13.4</v>
      </c>
      <c r="F14" s="30">
        <f t="shared" si="0"/>
        <v>15.409999999999998</v>
      </c>
      <c r="G14" s="101">
        <v>14.8</v>
      </c>
      <c r="H14" s="172">
        <v>40.4</v>
      </c>
      <c r="I14" s="139"/>
      <c r="J14" s="33">
        <f t="shared" si="4"/>
        <v>0</v>
      </c>
      <c r="K14" s="73"/>
      <c r="L14" s="34">
        <f t="shared" si="5"/>
        <v>0</v>
      </c>
      <c r="M14" s="73"/>
      <c r="N14" s="34">
        <f t="shared" si="6"/>
        <v>0</v>
      </c>
      <c r="O14" s="73"/>
      <c r="P14" s="34">
        <f t="shared" si="7"/>
        <v>0</v>
      </c>
      <c r="Q14" s="103">
        <v>53</v>
      </c>
      <c r="R14" s="34">
        <f t="shared" si="1"/>
        <v>784.4000000000001</v>
      </c>
      <c r="S14" s="104">
        <f t="shared" si="2"/>
        <v>784.4000000000001</v>
      </c>
      <c r="T14" s="73"/>
      <c r="U14" s="34">
        <f t="shared" si="3"/>
        <v>0</v>
      </c>
      <c r="V14" s="35">
        <f t="shared" si="8"/>
        <v>0</v>
      </c>
    </row>
    <row r="15" spans="2:22" s="25" customFormat="1" ht="14.45" customHeight="1">
      <c r="B15" s="263"/>
      <c r="C15" s="171">
        <v>610</v>
      </c>
      <c r="D15" s="100">
        <v>1</v>
      </c>
      <c r="E15" s="31">
        <v>13.4</v>
      </c>
      <c r="F15" s="30">
        <f>E15*1.15</f>
        <v>15.409999999999998</v>
      </c>
      <c r="G15" s="101">
        <v>14.8</v>
      </c>
      <c r="H15" s="172">
        <v>32.8</v>
      </c>
      <c r="I15" s="139"/>
      <c r="J15" s="33">
        <f t="shared" si="4"/>
        <v>0</v>
      </c>
      <c r="K15" s="73"/>
      <c r="L15" s="34">
        <f t="shared" si="5"/>
        <v>0</v>
      </c>
      <c r="M15" s="73"/>
      <c r="N15" s="34">
        <f t="shared" si="6"/>
        <v>0</v>
      </c>
      <c r="O15" s="73"/>
      <c r="P15" s="34">
        <f t="shared" si="7"/>
        <v>0</v>
      </c>
      <c r="Q15" s="103">
        <v>53</v>
      </c>
      <c r="R15" s="34">
        <f t="shared" si="1"/>
        <v>784.4000000000001</v>
      </c>
      <c r="S15" s="104">
        <f t="shared" si="2"/>
        <v>784.4000000000001</v>
      </c>
      <c r="T15" s="73"/>
      <c r="U15" s="34">
        <f t="shared" si="3"/>
        <v>0</v>
      </c>
      <c r="V15" s="35">
        <f t="shared" si="8"/>
        <v>0</v>
      </c>
    </row>
    <row r="16" spans="2:22" s="25" customFormat="1" ht="14.45" customHeight="1">
      <c r="B16" s="263"/>
      <c r="C16" s="171">
        <v>611</v>
      </c>
      <c r="D16" s="100">
        <v>1</v>
      </c>
      <c r="E16" s="31">
        <v>13.4</v>
      </c>
      <c r="F16" s="30">
        <f t="shared" si="0"/>
        <v>15.409999999999998</v>
      </c>
      <c r="G16" s="101">
        <v>14.8</v>
      </c>
      <c r="H16" s="172">
        <v>32.2</v>
      </c>
      <c r="I16" s="139"/>
      <c r="J16" s="33">
        <f t="shared" si="4"/>
        <v>0</v>
      </c>
      <c r="K16" s="73"/>
      <c r="L16" s="34">
        <f t="shared" si="5"/>
        <v>0</v>
      </c>
      <c r="M16" s="73"/>
      <c r="N16" s="34">
        <f t="shared" si="6"/>
        <v>0</v>
      </c>
      <c r="O16" s="73"/>
      <c r="P16" s="34">
        <f t="shared" si="7"/>
        <v>0</v>
      </c>
      <c r="Q16" s="103">
        <v>53</v>
      </c>
      <c r="R16" s="34">
        <f t="shared" si="1"/>
        <v>784.4000000000001</v>
      </c>
      <c r="S16" s="104">
        <f t="shared" si="2"/>
        <v>784.4000000000001</v>
      </c>
      <c r="T16" s="73"/>
      <c r="U16" s="34">
        <f t="shared" si="3"/>
        <v>0</v>
      </c>
      <c r="V16" s="35">
        <f t="shared" si="8"/>
        <v>0</v>
      </c>
    </row>
    <row r="17" spans="2:22" s="25" customFormat="1" ht="14.45" customHeight="1">
      <c r="B17" s="263"/>
      <c r="C17" s="171">
        <v>612</v>
      </c>
      <c r="D17" s="100">
        <v>2</v>
      </c>
      <c r="E17" s="31">
        <v>6</v>
      </c>
      <c r="F17" s="30">
        <f t="shared" si="0"/>
        <v>6.8999999999999995</v>
      </c>
      <c r="G17" s="101">
        <v>7.3</v>
      </c>
      <c r="H17" s="172">
        <v>32.2</v>
      </c>
      <c r="I17" s="139"/>
      <c r="J17" s="33">
        <f t="shared" si="4"/>
        <v>0</v>
      </c>
      <c r="K17" s="73"/>
      <c r="L17" s="34">
        <f t="shared" si="5"/>
        <v>0</v>
      </c>
      <c r="M17" s="73"/>
      <c r="N17" s="34">
        <f t="shared" si="6"/>
        <v>0</v>
      </c>
      <c r="O17" s="73"/>
      <c r="P17" s="34">
        <f t="shared" si="7"/>
        <v>0</v>
      </c>
      <c r="Q17" s="103">
        <v>53</v>
      </c>
      <c r="R17" s="34">
        <f t="shared" si="1"/>
        <v>386.9</v>
      </c>
      <c r="S17" s="104">
        <f t="shared" si="2"/>
        <v>386.9</v>
      </c>
      <c r="T17" s="73"/>
      <c r="U17" s="34">
        <f t="shared" si="3"/>
        <v>0</v>
      </c>
      <c r="V17" s="35">
        <f t="shared" si="8"/>
        <v>0</v>
      </c>
    </row>
    <row r="18" spans="2:22" s="25" customFormat="1" ht="14.45" customHeight="1">
      <c r="B18" s="263"/>
      <c r="C18" s="171">
        <v>613</v>
      </c>
      <c r="D18" s="100">
        <v>1</v>
      </c>
      <c r="E18" s="31">
        <v>16.6</v>
      </c>
      <c r="F18" s="30">
        <f t="shared" si="0"/>
        <v>19.09</v>
      </c>
      <c r="G18" s="101">
        <v>14.6</v>
      </c>
      <c r="H18" s="172">
        <v>33</v>
      </c>
      <c r="I18" s="139"/>
      <c r="J18" s="33">
        <f t="shared" si="4"/>
        <v>0</v>
      </c>
      <c r="K18" s="73"/>
      <c r="L18" s="34">
        <f t="shared" si="5"/>
        <v>0</v>
      </c>
      <c r="M18" s="73"/>
      <c r="N18" s="34">
        <f t="shared" si="6"/>
        <v>0</v>
      </c>
      <c r="O18" s="73"/>
      <c r="P18" s="34">
        <f t="shared" si="7"/>
        <v>0</v>
      </c>
      <c r="Q18" s="103">
        <v>53</v>
      </c>
      <c r="R18" s="34">
        <f t="shared" si="1"/>
        <v>773.8</v>
      </c>
      <c r="S18" s="104">
        <f t="shared" si="2"/>
        <v>773.8</v>
      </c>
      <c r="T18" s="73"/>
      <c r="U18" s="34">
        <f t="shared" si="3"/>
        <v>0</v>
      </c>
      <c r="V18" s="35">
        <f t="shared" si="8"/>
        <v>0</v>
      </c>
    </row>
    <row r="19" spans="2:22" s="25" customFormat="1" ht="14.45" customHeight="1">
      <c r="B19" s="263"/>
      <c r="C19" s="171" t="s">
        <v>31</v>
      </c>
      <c r="D19" s="100">
        <v>1</v>
      </c>
      <c r="E19" s="31">
        <v>20.4</v>
      </c>
      <c r="F19" s="30">
        <f t="shared" si="0"/>
        <v>23.459999999999997</v>
      </c>
      <c r="G19" s="101">
        <v>19.8</v>
      </c>
      <c r="H19" s="172">
        <v>48.8</v>
      </c>
      <c r="I19" s="139"/>
      <c r="J19" s="33">
        <f t="shared" si="4"/>
        <v>0</v>
      </c>
      <c r="K19" s="73"/>
      <c r="L19" s="34">
        <f t="shared" si="5"/>
        <v>0</v>
      </c>
      <c r="M19" s="73"/>
      <c r="N19" s="34">
        <f t="shared" si="6"/>
        <v>0</v>
      </c>
      <c r="O19" s="73"/>
      <c r="P19" s="34">
        <f t="shared" si="7"/>
        <v>0</v>
      </c>
      <c r="Q19" s="103">
        <v>53</v>
      </c>
      <c r="R19" s="34">
        <f t="shared" si="1"/>
        <v>1049.4</v>
      </c>
      <c r="S19" s="104">
        <f t="shared" si="2"/>
        <v>1049.4</v>
      </c>
      <c r="T19" s="73"/>
      <c r="U19" s="34">
        <f t="shared" si="3"/>
        <v>0</v>
      </c>
      <c r="V19" s="35">
        <f t="shared" si="8"/>
        <v>0</v>
      </c>
    </row>
    <row r="20" spans="2:22" s="25" customFormat="1" ht="14.45" customHeight="1">
      <c r="B20" s="263"/>
      <c r="C20" s="171" t="s">
        <v>32</v>
      </c>
      <c r="D20" s="100">
        <v>2</v>
      </c>
      <c r="E20" s="31">
        <v>23.3</v>
      </c>
      <c r="F20" s="30">
        <f t="shared" si="0"/>
        <v>26.794999999999998</v>
      </c>
      <c r="G20" s="101">
        <v>18.4</v>
      </c>
      <c r="H20" s="172">
        <v>39.1</v>
      </c>
      <c r="I20" s="139"/>
      <c r="J20" s="33">
        <f t="shared" si="4"/>
        <v>0</v>
      </c>
      <c r="K20" s="73"/>
      <c r="L20" s="34">
        <f t="shared" si="5"/>
        <v>0</v>
      </c>
      <c r="M20" s="73"/>
      <c r="N20" s="34">
        <f t="shared" si="6"/>
        <v>0</v>
      </c>
      <c r="O20" s="73"/>
      <c r="P20" s="34">
        <f t="shared" si="7"/>
        <v>0</v>
      </c>
      <c r="Q20" s="103">
        <v>58</v>
      </c>
      <c r="R20" s="34">
        <f t="shared" si="1"/>
        <v>1067.1999999999998</v>
      </c>
      <c r="S20" s="104">
        <f t="shared" si="2"/>
        <v>1067.1999999999998</v>
      </c>
      <c r="T20" s="73"/>
      <c r="U20" s="34">
        <f t="shared" si="3"/>
        <v>0</v>
      </c>
      <c r="V20" s="35">
        <f t="shared" si="8"/>
        <v>0</v>
      </c>
    </row>
    <row r="21" spans="2:22" s="25" customFormat="1" ht="14.45" customHeight="1">
      <c r="B21" s="263"/>
      <c r="C21" s="171">
        <v>615</v>
      </c>
      <c r="D21" s="100" t="s">
        <v>33</v>
      </c>
      <c r="E21" s="31">
        <v>19.9</v>
      </c>
      <c r="F21" s="30">
        <f t="shared" si="0"/>
        <v>22.884999999999998</v>
      </c>
      <c r="G21" s="101">
        <v>17.5</v>
      </c>
      <c r="H21" s="172">
        <v>55.9</v>
      </c>
      <c r="I21" s="139"/>
      <c r="J21" s="33">
        <f t="shared" si="4"/>
        <v>0</v>
      </c>
      <c r="K21" s="73"/>
      <c r="L21" s="34">
        <f t="shared" si="5"/>
        <v>0</v>
      </c>
      <c r="M21" s="73"/>
      <c r="N21" s="34">
        <f t="shared" si="6"/>
        <v>0</v>
      </c>
      <c r="O21" s="73"/>
      <c r="P21" s="34">
        <f t="shared" si="7"/>
        <v>0</v>
      </c>
      <c r="Q21" s="103">
        <v>58</v>
      </c>
      <c r="R21" s="34">
        <f t="shared" si="1"/>
        <v>1015</v>
      </c>
      <c r="S21" s="104">
        <f t="shared" si="2"/>
        <v>1015</v>
      </c>
      <c r="T21" s="73"/>
      <c r="U21" s="34">
        <f t="shared" si="3"/>
        <v>0</v>
      </c>
      <c r="V21" s="35">
        <f t="shared" si="8"/>
        <v>0</v>
      </c>
    </row>
    <row r="22" spans="2:22" s="25" customFormat="1" ht="14.45" customHeight="1">
      <c r="B22" s="263"/>
      <c r="C22" s="171">
        <v>616</v>
      </c>
      <c r="D22" s="100">
        <v>1</v>
      </c>
      <c r="E22" s="31">
        <v>22.3</v>
      </c>
      <c r="F22" s="30">
        <f t="shared" si="0"/>
        <v>25.645</v>
      </c>
      <c r="G22" s="101">
        <v>19.2</v>
      </c>
      <c r="H22" s="172">
        <v>62.8</v>
      </c>
      <c r="I22" s="139"/>
      <c r="J22" s="33">
        <f t="shared" si="4"/>
        <v>0</v>
      </c>
      <c r="K22" s="73"/>
      <c r="L22" s="34">
        <f t="shared" si="5"/>
        <v>0</v>
      </c>
      <c r="M22" s="73"/>
      <c r="N22" s="34">
        <f t="shared" si="6"/>
        <v>0</v>
      </c>
      <c r="O22" s="73"/>
      <c r="P22" s="34">
        <f t="shared" si="7"/>
        <v>0</v>
      </c>
      <c r="Q22" s="103">
        <v>58</v>
      </c>
      <c r="R22" s="34">
        <f t="shared" si="1"/>
        <v>1113.6</v>
      </c>
      <c r="S22" s="104">
        <f t="shared" si="2"/>
        <v>1113.6</v>
      </c>
      <c r="T22" s="73"/>
      <c r="U22" s="34">
        <f t="shared" si="3"/>
        <v>0</v>
      </c>
      <c r="V22" s="35">
        <f t="shared" si="8"/>
        <v>0</v>
      </c>
    </row>
    <row r="23" spans="2:22" s="25" customFormat="1" ht="15">
      <c r="B23" s="263"/>
      <c r="C23" s="171">
        <v>617</v>
      </c>
      <c r="D23" s="174">
        <v>3</v>
      </c>
      <c r="E23" s="31">
        <v>19.8</v>
      </c>
      <c r="F23" s="30">
        <f t="shared" si="0"/>
        <v>22.77</v>
      </c>
      <c r="G23" s="101">
        <v>18.6</v>
      </c>
      <c r="H23" s="172">
        <v>69.3</v>
      </c>
      <c r="I23" s="139"/>
      <c r="J23" s="33">
        <f t="shared" si="4"/>
        <v>0</v>
      </c>
      <c r="K23" s="73"/>
      <c r="L23" s="34">
        <f t="shared" si="5"/>
        <v>0</v>
      </c>
      <c r="M23" s="73"/>
      <c r="N23" s="34">
        <f t="shared" si="6"/>
        <v>0</v>
      </c>
      <c r="O23" s="73"/>
      <c r="P23" s="34">
        <f t="shared" si="7"/>
        <v>0</v>
      </c>
      <c r="Q23" s="103">
        <v>53</v>
      </c>
      <c r="R23" s="34">
        <f t="shared" si="1"/>
        <v>985.8000000000001</v>
      </c>
      <c r="S23" s="104">
        <f t="shared" si="2"/>
        <v>985.8000000000001</v>
      </c>
      <c r="T23" s="73"/>
      <c r="U23" s="34">
        <f t="shared" si="3"/>
        <v>0</v>
      </c>
      <c r="V23" s="35">
        <f t="shared" si="8"/>
        <v>0</v>
      </c>
    </row>
    <row r="24" spans="2:22" s="25" customFormat="1" ht="14.45" customHeight="1">
      <c r="B24" s="263"/>
      <c r="C24" s="171">
        <v>618</v>
      </c>
      <c r="D24" s="100">
        <v>1</v>
      </c>
      <c r="E24" s="31">
        <v>22.4</v>
      </c>
      <c r="F24" s="30">
        <f t="shared" si="0"/>
        <v>25.759999999999998</v>
      </c>
      <c r="G24" s="101">
        <v>19.2</v>
      </c>
      <c r="H24" s="172">
        <v>63.4</v>
      </c>
      <c r="I24" s="139"/>
      <c r="J24" s="33">
        <f t="shared" si="4"/>
        <v>0</v>
      </c>
      <c r="K24" s="73"/>
      <c r="L24" s="34">
        <f t="shared" si="5"/>
        <v>0</v>
      </c>
      <c r="M24" s="73"/>
      <c r="N24" s="34">
        <f t="shared" si="6"/>
        <v>0</v>
      </c>
      <c r="O24" s="73"/>
      <c r="P24" s="34">
        <f t="shared" si="7"/>
        <v>0</v>
      </c>
      <c r="Q24" s="103">
        <v>53</v>
      </c>
      <c r="R24" s="34">
        <f t="shared" si="1"/>
        <v>1017.5999999999999</v>
      </c>
      <c r="S24" s="104">
        <f t="shared" si="2"/>
        <v>1017.5999999999999</v>
      </c>
      <c r="T24" s="73"/>
      <c r="U24" s="34">
        <f t="shared" si="3"/>
        <v>0</v>
      </c>
      <c r="V24" s="35">
        <f t="shared" si="8"/>
        <v>0</v>
      </c>
    </row>
    <row r="25" spans="2:22" ht="14.45" customHeight="1">
      <c r="B25" s="263"/>
      <c r="C25" s="171">
        <v>619</v>
      </c>
      <c r="D25" s="100">
        <v>1</v>
      </c>
      <c r="E25" s="106">
        <v>19.9</v>
      </c>
      <c r="F25" s="107">
        <f t="shared" si="0"/>
        <v>22.884999999999998</v>
      </c>
      <c r="G25" s="108">
        <v>17.6</v>
      </c>
      <c r="H25" s="172">
        <v>76.6</v>
      </c>
      <c r="I25" s="139"/>
      <c r="J25" s="33">
        <f t="shared" si="4"/>
        <v>0</v>
      </c>
      <c r="K25" s="73"/>
      <c r="L25" s="34">
        <f t="shared" si="5"/>
        <v>0</v>
      </c>
      <c r="M25" s="73"/>
      <c r="N25" s="34">
        <f t="shared" si="6"/>
        <v>0</v>
      </c>
      <c r="O25" s="73"/>
      <c r="P25" s="34">
        <f t="shared" si="7"/>
        <v>0</v>
      </c>
      <c r="Q25" s="110">
        <v>58</v>
      </c>
      <c r="R25" s="111">
        <f t="shared" si="1"/>
        <v>1020.8000000000001</v>
      </c>
      <c r="S25" s="112">
        <f t="shared" si="2"/>
        <v>1020.8000000000001</v>
      </c>
      <c r="T25" s="73"/>
      <c r="U25" s="34">
        <f t="shared" si="3"/>
        <v>0</v>
      </c>
      <c r="V25" s="35">
        <f t="shared" si="8"/>
        <v>0</v>
      </c>
    </row>
    <row r="26" spans="2:22" ht="14.45" customHeight="1">
      <c r="B26" s="263"/>
      <c r="C26" s="171">
        <v>620</v>
      </c>
      <c r="D26" s="100">
        <v>1</v>
      </c>
      <c r="E26" s="115">
        <v>26</v>
      </c>
      <c r="F26" s="116">
        <f t="shared" si="0"/>
        <v>29.9</v>
      </c>
      <c r="G26" s="117">
        <v>5</v>
      </c>
      <c r="H26" s="172">
        <v>66.5</v>
      </c>
      <c r="I26" s="139"/>
      <c r="J26" s="33">
        <f t="shared" si="4"/>
        <v>0</v>
      </c>
      <c r="K26" s="73"/>
      <c r="L26" s="34">
        <f t="shared" si="5"/>
        <v>0</v>
      </c>
      <c r="M26" s="73"/>
      <c r="N26" s="34">
        <f t="shared" si="6"/>
        <v>0</v>
      </c>
      <c r="O26" s="73"/>
      <c r="P26" s="34">
        <f t="shared" si="7"/>
        <v>0</v>
      </c>
      <c r="Q26" s="119">
        <v>58</v>
      </c>
      <c r="R26" s="120">
        <f t="shared" si="1"/>
        <v>290</v>
      </c>
      <c r="S26" s="121">
        <f t="shared" si="2"/>
        <v>290</v>
      </c>
      <c r="T26" s="73"/>
      <c r="U26" s="34">
        <f t="shared" si="3"/>
        <v>0</v>
      </c>
      <c r="V26" s="35">
        <f t="shared" si="8"/>
        <v>0</v>
      </c>
    </row>
    <row r="27" spans="2:22" ht="14.45" customHeight="1">
      <c r="B27" s="263"/>
      <c r="C27" s="171">
        <v>614</v>
      </c>
      <c r="D27" s="100" t="s">
        <v>10</v>
      </c>
      <c r="E27" s="175"/>
      <c r="F27" s="175"/>
      <c r="G27" s="176"/>
      <c r="H27" s="172">
        <v>50.1</v>
      </c>
      <c r="I27" s="188"/>
      <c r="J27" s="177">
        <f t="shared" si="4"/>
        <v>0</v>
      </c>
      <c r="K27" s="72"/>
      <c r="L27" s="34">
        <f t="shared" si="5"/>
        <v>0</v>
      </c>
      <c r="M27" s="73"/>
      <c r="N27" s="178">
        <f t="shared" si="6"/>
        <v>0</v>
      </c>
      <c r="O27" s="72"/>
      <c r="P27" s="178">
        <f t="shared" si="7"/>
        <v>0</v>
      </c>
      <c r="Q27" s="119"/>
      <c r="R27" s="120"/>
      <c r="S27" s="121"/>
      <c r="T27" s="72"/>
      <c r="U27" s="178">
        <f t="shared" si="3"/>
        <v>0</v>
      </c>
      <c r="V27" s="179">
        <f t="shared" si="8"/>
        <v>0</v>
      </c>
    </row>
    <row r="28" spans="2:22" ht="15.75" thickBot="1">
      <c r="B28" s="264"/>
      <c r="C28" s="180"/>
      <c r="D28" s="181" t="s">
        <v>17</v>
      </c>
      <c r="E28" s="124"/>
      <c r="F28" s="125"/>
      <c r="G28" s="126"/>
      <c r="H28" s="182">
        <v>18.3</v>
      </c>
      <c r="I28" s="140"/>
      <c r="J28" s="128">
        <f>H28*I28</f>
        <v>0</v>
      </c>
      <c r="K28" s="141"/>
      <c r="L28" s="129">
        <f>H28*0.15*K28</f>
        <v>0</v>
      </c>
      <c r="M28" s="141"/>
      <c r="N28" s="128">
        <f>1*M28</f>
        <v>0</v>
      </c>
      <c r="O28" s="141"/>
      <c r="P28" s="129">
        <f>H28*O28</f>
        <v>0</v>
      </c>
      <c r="Q28" s="130">
        <v>58</v>
      </c>
      <c r="R28" s="129">
        <f t="shared" si="1"/>
        <v>0</v>
      </c>
      <c r="S28" s="131">
        <f t="shared" si="2"/>
        <v>0</v>
      </c>
      <c r="T28" s="141"/>
      <c r="U28" s="132">
        <f t="shared" si="3"/>
        <v>0</v>
      </c>
      <c r="V28" s="56">
        <f>J28+L28+N28+P28+U28</f>
        <v>0</v>
      </c>
    </row>
    <row r="29" spans="2:22" s="65" customFormat="1" ht="20.1" customHeight="1" thickBot="1" thickTop="1">
      <c r="B29" s="283" t="s">
        <v>18</v>
      </c>
      <c r="C29" s="284"/>
      <c r="D29" s="284"/>
      <c r="E29" s="183"/>
      <c r="F29" s="183"/>
      <c r="G29" s="183"/>
      <c r="H29" s="184">
        <f>SUM(H6:H28)</f>
        <v>1205.8999999999996</v>
      </c>
      <c r="I29" s="185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7"/>
      <c r="V29" s="234">
        <f>SUM(V6:V28)</f>
        <v>0</v>
      </c>
    </row>
    <row r="30" spans="3:22" ht="15">
      <c r="C30" s="137"/>
      <c r="E30" s="138">
        <f>E6+E7+E8+E9+E10+E11+E12+E13+E14+E15+E16+E17+E18+E19+E20+E21+E22+E23+E24+E25+E26</f>
        <v>421.3</v>
      </c>
      <c r="F30" s="138">
        <f>F6+F7+F8+F9+F10+F11+F12+F13+F14+F15+F16+F17+F18+F19+F20+F21+F22+F23+F24+F25+F26</f>
        <v>484.49499999999983</v>
      </c>
      <c r="G30" s="138">
        <f>G6+G7+G8+G9+G10+G11+G12+G13+G14+G15+G16+G17+G18+G19+G20+G21+G22+G23+G24+G25+G26</f>
        <v>366.1000000000001</v>
      </c>
      <c r="H30" s="138"/>
      <c r="I30" s="67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7"/>
      <c r="U30" s="68"/>
      <c r="V30" s="68"/>
    </row>
    <row r="31" spans="4:22" ht="15">
      <c r="D31" s="261" t="s">
        <v>69</v>
      </c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</row>
  </sheetData>
  <sheetProtection algorithmName="SHA-512" hashValue="VIlGg/8D74U07fctJiqlJbUC/ALOKnzEOYFixdy8LkObltJbV4Ss0MAGDdTc53Pse41W7p8dKWFeI23tjV5OdQ==" saltValue="dG/Er6NeoRE7kC6+vvsvjA==" spinCount="100000" sheet="1" objects="1" scenarios="1"/>
  <mergeCells count="13">
    <mergeCell ref="D31:V31"/>
    <mergeCell ref="B6:B28"/>
    <mergeCell ref="B29:D29"/>
    <mergeCell ref="B2:V2"/>
    <mergeCell ref="B4:B5"/>
    <mergeCell ref="C4:C5"/>
    <mergeCell ref="D4:D5"/>
    <mergeCell ref="I4:J4"/>
    <mergeCell ref="K4:L4"/>
    <mergeCell ref="M4:N4"/>
    <mergeCell ref="O4:P4"/>
    <mergeCell ref="Q4:R4"/>
    <mergeCell ref="T4:U4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workbookViewId="0" topLeftCell="A1">
      <selection activeCell="C14" sqref="C14"/>
    </sheetView>
  </sheetViews>
  <sheetFormatPr defaultColWidth="9.140625" defaultRowHeight="15"/>
  <cols>
    <col min="1" max="1" width="3.7109375" style="1" customWidth="1"/>
    <col min="2" max="2" width="10.421875" style="1" bestFit="1" customWidth="1"/>
    <col min="3" max="3" width="75.7109375" style="1" customWidth="1"/>
    <col min="4" max="4" width="8.7109375" style="1" customWidth="1"/>
    <col min="5" max="5" width="9.7109375" style="1" customWidth="1"/>
    <col min="6" max="6" width="15.7109375" style="1" customWidth="1"/>
    <col min="7" max="7" width="16.7109375" style="1" customWidth="1"/>
    <col min="8" max="16384" width="9.140625" style="1" customWidth="1"/>
  </cols>
  <sheetData>
    <row r="1" ht="15.75" thickBot="1"/>
    <row r="2" spans="2:7" ht="35.1" customHeight="1" thickBot="1">
      <c r="B2" s="246" t="s">
        <v>71</v>
      </c>
      <c r="C2" s="288"/>
      <c r="D2" s="288"/>
      <c r="E2" s="288"/>
      <c r="F2" s="288"/>
      <c r="G2" s="289"/>
    </row>
    <row r="3" spans="2:7" s="211" customFormat="1" ht="35.1" customHeight="1" thickBot="1">
      <c r="B3" s="290"/>
      <c r="C3" s="291"/>
      <c r="D3" s="220" t="s">
        <v>73</v>
      </c>
      <c r="E3" s="221" t="s">
        <v>74</v>
      </c>
      <c r="F3" s="222" t="s">
        <v>83</v>
      </c>
      <c r="G3" s="223" t="s">
        <v>82</v>
      </c>
    </row>
    <row r="4" spans="2:7" ht="35.1" customHeight="1">
      <c r="B4" s="292" t="s">
        <v>87</v>
      </c>
      <c r="C4" s="293"/>
      <c r="D4" s="216" t="s">
        <v>75</v>
      </c>
      <c r="E4" s="217">
        <v>1</v>
      </c>
      <c r="F4" s="218"/>
      <c r="G4" s="219">
        <f>F4*E4</f>
        <v>0</v>
      </c>
    </row>
    <row r="5" spans="2:7" ht="35.1" customHeight="1">
      <c r="B5" s="294" t="s">
        <v>78</v>
      </c>
      <c r="C5" s="295"/>
      <c r="D5" s="214" t="s">
        <v>75</v>
      </c>
      <c r="E5" s="189">
        <v>1</v>
      </c>
      <c r="F5" s="191"/>
      <c r="G5" s="209">
        <f aca="true" t="shared" si="0" ref="G5:G6">F5*E5</f>
        <v>0</v>
      </c>
    </row>
    <row r="6" spans="2:7" ht="35.1" customHeight="1" thickBot="1">
      <c r="B6" s="296" t="s">
        <v>72</v>
      </c>
      <c r="C6" s="297"/>
      <c r="D6" s="215" t="s">
        <v>75</v>
      </c>
      <c r="E6" s="190">
        <v>1</v>
      </c>
      <c r="F6" s="192"/>
      <c r="G6" s="210">
        <f t="shared" si="0"/>
        <v>0</v>
      </c>
    </row>
    <row r="7" spans="2:7" s="142" customFormat="1" ht="35.1" customHeight="1" thickBot="1" thickTop="1">
      <c r="B7" s="298" t="s">
        <v>18</v>
      </c>
      <c r="C7" s="299"/>
      <c r="D7" s="235"/>
      <c r="E7" s="236"/>
      <c r="F7" s="300">
        <f>SUM(G4:G6)</f>
        <v>0</v>
      </c>
      <c r="G7" s="301"/>
    </row>
    <row r="8" ht="14.25" customHeight="1"/>
    <row r="9" spans="2:7" s="212" customFormat="1" ht="30" customHeight="1">
      <c r="B9" s="213" t="s">
        <v>84</v>
      </c>
      <c r="C9" s="285" t="s">
        <v>86</v>
      </c>
      <c r="D9" s="286"/>
      <c r="E9" s="286"/>
      <c r="F9" s="286"/>
      <c r="G9" s="286"/>
    </row>
    <row r="11" spans="2:5" ht="15">
      <c r="B11" s="213"/>
      <c r="C11" s="287"/>
      <c r="D11" s="287"/>
      <c r="E11" s="287"/>
    </row>
  </sheetData>
  <sheetProtection algorithmName="SHA-512" hashValue="LRqI8H+MIPP0w0fYqugA3Ef11tfO2hSqyoWtyUqjzI/RSWmL3Ote8CwkKxUs2DtEvuBc3dd11xAyNKdY23Ts4g==" saltValue="sfpH9rcsSwsgZRNsPbKwQA==" spinCount="100000" sheet="1" objects="1" scenarios="1"/>
  <mergeCells count="9">
    <mergeCell ref="C9:G9"/>
    <mergeCell ref="C11:E11"/>
    <mergeCell ref="B2:G2"/>
    <mergeCell ref="B3:C3"/>
    <mergeCell ref="B4:C4"/>
    <mergeCell ref="B5:C5"/>
    <mergeCell ref="B6:C6"/>
    <mergeCell ref="B7:C7"/>
    <mergeCell ref="F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Mandlíková</dc:creator>
  <cp:keywords/>
  <dc:description/>
  <cp:lastModifiedBy>Ing. Jakub Hušek</cp:lastModifiedBy>
  <cp:lastPrinted>2020-03-26T13:41:07Z</cp:lastPrinted>
  <dcterms:created xsi:type="dcterms:W3CDTF">2020-03-09T09:50:15Z</dcterms:created>
  <dcterms:modified xsi:type="dcterms:W3CDTF">2020-07-08T07:38:15Z</dcterms:modified>
  <cp:category/>
  <cp:version/>
  <cp:contentType/>
  <cp:contentStatus/>
</cp:coreProperties>
</file>