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256" windowHeight="11256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I10" i="12"/>
  <c r="K10" i="12"/>
  <c r="M10" i="12"/>
  <c r="O10" i="12"/>
  <c r="I22" i="12"/>
  <c r="K22" i="12"/>
  <c r="M22" i="12"/>
  <c r="O22" i="12"/>
  <c r="I25" i="12"/>
  <c r="K25" i="12"/>
  <c r="M25" i="12"/>
  <c r="O25" i="12"/>
  <c r="I27" i="12"/>
  <c r="K27" i="12"/>
  <c r="M27" i="12"/>
  <c r="O27" i="12"/>
  <c r="I29" i="12"/>
  <c r="K29" i="12"/>
  <c r="M29" i="12"/>
  <c r="O29" i="12"/>
  <c r="I30" i="12"/>
  <c r="K30" i="12"/>
  <c r="M30" i="12"/>
  <c r="O30" i="12"/>
  <c r="I31" i="12"/>
  <c r="K31" i="12"/>
  <c r="M31" i="12"/>
  <c r="O31" i="12"/>
  <c r="I41" i="12"/>
  <c r="K41" i="12"/>
  <c r="M41" i="12"/>
  <c r="O41" i="12"/>
  <c r="I56" i="12"/>
  <c r="K56" i="12"/>
  <c r="M56" i="12"/>
  <c r="O56" i="12"/>
  <c r="I58" i="12"/>
  <c r="K58" i="12"/>
  <c r="M58" i="12"/>
  <c r="O58" i="12"/>
  <c r="I68" i="12"/>
  <c r="K68" i="12"/>
  <c r="M68" i="12"/>
  <c r="O68" i="12"/>
  <c r="I70" i="12"/>
  <c r="K70" i="12"/>
  <c r="M70" i="12"/>
  <c r="O70" i="12"/>
  <c r="I71" i="12"/>
  <c r="K71" i="12"/>
  <c r="M71" i="12"/>
  <c r="O71" i="12"/>
  <c r="I72" i="12"/>
  <c r="K72" i="12"/>
  <c r="M72" i="12"/>
  <c r="I74" i="12"/>
  <c r="K74" i="12"/>
  <c r="M74" i="12"/>
  <c r="O74" i="12"/>
  <c r="I76" i="12"/>
  <c r="K76" i="12"/>
  <c r="M76" i="12"/>
  <c r="O76" i="12"/>
  <c r="I79" i="12"/>
  <c r="I78" i="12" s="1"/>
  <c r="K79" i="12"/>
  <c r="K78" i="12" s="1"/>
  <c r="M79" i="12"/>
  <c r="I81" i="12"/>
  <c r="K81" i="12"/>
  <c r="M81" i="12"/>
  <c r="I87" i="12"/>
  <c r="K87" i="12"/>
  <c r="M87" i="12"/>
  <c r="I94" i="12"/>
  <c r="K94" i="12"/>
  <c r="M94" i="12"/>
  <c r="I99" i="12"/>
  <c r="K99" i="12"/>
  <c r="M99" i="12"/>
  <c r="O99" i="12"/>
  <c r="G101" i="12"/>
  <c r="I102" i="12"/>
  <c r="I101" i="12" s="1"/>
  <c r="K102" i="12"/>
  <c r="K101" i="12" s="1"/>
  <c r="M102" i="12"/>
  <c r="I103" i="12"/>
  <c r="K103" i="12"/>
  <c r="M103" i="12"/>
  <c r="I104" i="12"/>
  <c r="K104" i="12"/>
  <c r="M104" i="12"/>
  <c r="I106" i="12"/>
  <c r="K106" i="12"/>
  <c r="M106" i="12"/>
  <c r="O101" i="12"/>
  <c r="G109" i="12"/>
  <c r="I110" i="12"/>
  <c r="I109" i="12" s="1"/>
  <c r="K110" i="12"/>
  <c r="K109" i="12" s="1"/>
  <c r="M110" i="12"/>
  <c r="O109" i="12"/>
  <c r="I112" i="12"/>
  <c r="K112" i="12"/>
  <c r="M112" i="12"/>
  <c r="O112" i="12"/>
  <c r="I114" i="12"/>
  <c r="K114" i="12"/>
  <c r="M114" i="12"/>
  <c r="O114" i="12"/>
  <c r="I116" i="12"/>
  <c r="K116" i="12"/>
  <c r="M116" i="12"/>
  <c r="O116" i="12"/>
  <c r="G117" i="12"/>
  <c r="I118" i="12"/>
  <c r="I117" i="12" s="1"/>
  <c r="K118" i="12"/>
  <c r="K117" i="12" s="1"/>
  <c r="M118" i="12"/>
  <c r="M117" i="12" s="1"/>
  <c r="O118" i="12"/>
  <c r="O117" i="12" s="1"/>
  <c r="G119" i="12"/>
  <c r="I120" i="12"/>
  <c r="I119" i="12" s="1"/>
  <c r="K120" i="12"/>
  <c r="K119" i="12" s="1"/>
  <c r="M120" i="12"/>
  <c r="M119" i="12" s="1"/>
  <c r="O119" i="12"/>
  <c r="G122" i="12"/>
  <c r="M122" i="12"/>
  <c r="I123" i="12"/>
  <c r="I122" i="12" s="1"/>
  <c r="K123" i="12"/>
  <c r="K122" i="12" s="1"/>
  <c r="M123" i="12"/>
  <c r="O123" i="12"/>
  <c r="I125" i="12"/>
  <c r="K125" i="12"/>
  <c r="M125" i="12"/>
  <c r="O125" i="12"/>
  <c r="G126" i="12"/>
  <c r="I127" i="12"/>
  <c r="I126" i="12" s="1"/>
  <c r="K127" i="12"/>
  <c r="K126" i="12" s="1"/>
  <c r="M127" i="12"/>
  <c r="M126" i="12" s="1"/>
  <c r="O127" i="12"/>
  <c r="O126" i="12" s="1"/>
  <c r="I130" i="12"/>
  <c r="I129" i="12" s="1"/>
  <c r="K130" i="12"/>
  <c r="K129" i="12" s="1"/>
  <c r="M130" i="12"/>
  <c r="O130" i="12"/>
  <c r="O129" i="12" s="1"/>
  <c r="I131" i="12"/>
  <c r="K131" i="12"/>
  <c r="M131" i="12"/>
  <c r="O131" i="12"/>
  <c r="I132" i="12"/>
  <c r="K132" i="12"/>
  <c r="M132" i="12"/>
  <c r="O132" i="12"/>
  <c r="I133" i="12"/>
  <c r="K133" i="12"/>
  <c r="M133" i="12"/>
  <c r="O133" i="12"/>
  <c r="I134" i="12"/>
  <c r="K134" i="12"/>
  <c r="M134" i="12"/>
  <c r="O134" i="12"/>
  <c r="I135" i="12"/>
  <c r="K135" i="12"/>
  <c r="M135" i="12"/>
  <c r="O135" i="12"/>
  <c r="I139" i="12"/>
  <c r="K139" i="12"/>
  <c r="M139" i="12"/>
  <c r="O139" i="12"/>
  <c r="I140" i="12"/>
  <c r="K140" i="12"/>
  <c r="M140" i="12"/>
  <c r="O140" i="12"/>
  <c r="I141" i="12"/>
  <c r="K141" i="12"/>
  <c r="M141" i="12"/>
  <c r="O141" i="12"/>
  <c r="M129" i="12" l="1"/>
  <c r="O122" i="12"/>
  <c r="M109" i="12"/>
  <c r="M101" i="12"/>
  <c r="M78" i="12"/>
  <c r="G8" i="12"/>
  <c r="Q9" i="12"/>
  <c r="U9" i="12"/>
  <c r="Q10" i="12"/>
  <c r="U10" i="12"/>
  <c r="Q22" i="12"/>
  <c r="U22" i="12"/>
  <c r="Q25" i="12"/>
  <c r="U25" i="12"/>
  <c r="Q27" i="12"/>
  <c r="U27" i="12"/>
  <c r="Q29" i="12"/>
  <c r="U29" i="12"/>
  <c r="Q30" i="12"/>
  <c r="U30" i="12"/>
  <c r="Q31" i="12"/>
  <c r="U31" i="12"/>
  <c r="Q41" i="12"/>
  <c r="U41" i="12"/>
  <c r="Q56" i="12"/>
  <c r="U56" i="12"/>
  <c r="Q58" i="12"/>
  <c r="U58" i="12"/>
  <c r="Q68" i="12"/>
  <c r="U68" i="12"/>
  <c r="Q70" i="12"/>
  <c r="U70" i="12"/>
  <c r="Q71" i="12"/>
  <c r="U71" i="12"/>
  <c r="Q72" i="12"/>
  <c r="U72" i="12"/>
  <c r="Q74" i="12"/>
  <c r="U74" i="12"/>
  <c r="Q76" i="12"/>
  <c r="U76" i="12"/>
  <c r="Q79" i="12"/>
  <c r="U79" i="12"/>
  <c r="Q81" i="12"/>
  <c r="U81" i="12"/>
  <c r="Q87" i="12"/>
  <c r="U87" i="12"/>
  <c r="Q94" i="12"/>
  <c r="U94" i="12"/>
  <c r="U78" i="12" s="1"/>
  <c r="Q99" i="12"/>
  <c r="U99" i="12"/>
  <c r="Q102" i="12"/>
  <c r="U102" i="12"/>
  <c r="Q103" i="12"/>
  <c r="U103" i="12"/>
  <c r="Q104" i="12"/>
  <c r="U104" i="12"/>
  <c r="Q106" i="12"/>
  <c r="U106" i="12"/>
  <c r="Q109" i="12"/>
  <c r="U109" i="12"/>
  <c r="Q111" i="12"/>
  <c r="U111" i="12"/>
  <c r="Q113" i="12"/>
  <c r="U113" i="12"/>
  <c r="Q115" i="12"/>
  <c r="U115" i="12"/>
  <c r="Q117" i="12"/>
  <c r="Q116" i="12" s="1"/>
  <c r="U117" i="12"/>
  <c r="U116" i="12" s="1"/>
  <c r="Q118" i="12"/>
  <c r="Q119" i="12"/>
  <c r="U119" i="12"/>
  <c r="U118" i="12" s="1"/>
  <c r="Q122" i="12"/>
  <c r="U122" i="12"/>
  <c r="Q123" i="12"/>
  <c r="U123" i="12"/>
  <c r="Q126" i="12"/>
  <c r="Q125" i="12" s="1"/>
  <c r="U126" i="12"/>
  <c r="U125" i="12" s="1"/>
  <c r="Q129" i="12"/>
  <c r="U129" i="12"/>
  <c r="Q130" i="12"/>
  <c r="U130" i="12"/>
  <c r="Q131" i="12"/>
  <c r="U131" i="12"/>
  <c r="Q132" i="12"/>
  <c r="U132" i="12"/>
  <c r="Q133" i="12"/>
  <c r="U133" i="12"/>
  <c r="Q144" i="12"/>
  <c r="U144" i="12"/>
  <c r="I56" i="1"/>
  <c r="F40" i="1"/>
  <c r="G40" i="1"/>
  <c r="H40" i="1"/>
  <c r="I40" i="1"/>
  <c r="J39" i="1" s="1"/>
  <c r="J40" i="1"/>
  <c r="I21" i="1"/>
  <c r="G25" i="1" s="1"/>
  <c r="J28" i="1"/>
  <c r="J26" i="1"/>
  <c r="G38" i="1"/>
  <c r="F38" i="1"/>
  <c r="J23" i="1"/>
  <c r="J24" i="1"/>
  <c r="J25" i="1"/>
  <c r="J27" i="1"/>
  <c r="E24" i="1"/>
  <c r="E26" i="1"/>
  <c r="G26" i="1" l="1"/>
  <c r="G29" i="1" s="1"/>
  <c r="Q78" i="12"/>
  <c r="U121" i="12"/>
  <c r="U127" i="12"/>
  <c r="Q101" i="12"/>
  <c r="M8" i="12"/>
  <c r="Q127" i="12"/>
  <c r="U8" i="12"/>
  <c r="Q121" i="12"/>
  <c r="U108" i="12"/>
  <c r="Q8" i="12"/>
  <c r="I8" i="12"/>
  <c r="Q108" i="12"/>
  <c r="U101" i="12"/>
  <c r="K8" i="12"/>
  <c r="O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<sst xmlns="http://schemas.openxmlformats.org/spreadsheetml/2006/main" count="524" uniqueCount="301">
  <si>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</si>
  <si>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</si>
  <si>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</si>
  <si>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</si>
  <si>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</si>
  <si>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</si>
  <si>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</si>
  <si>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</si>
  <si>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</si>
  <si>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</si>
  <si>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</si>
  <si>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</si>
  <si>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</si>
  <si>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</si>
  <si>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</si>
  <si>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</si>
  <si>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</si>
  <si>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</si>
  <si>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</si>
  <si>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</si>
  <si>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</si>
  <si>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</si>
  <si>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</si>
  <si>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</si>
  <si>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</si>
  <si>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</si>
  <si>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</si>
  <si>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</si>
  <si>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</si>
  <si>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</si>
  <si>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</si>
  <si>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</si>
  <si>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</si>
  <si>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</si>
  <si>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</si>
  <si>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</si>
  <si>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</si>
  <si>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</si>
  <si>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</si>
  <si>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</si>
  <si>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</si>
  <si>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</si>
  <si>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</si>
  <si>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Otnice</t>
  </si>
  <si>
    <t>Rozpočet:</t>
  </si>
  <si>
    <t>Misto</t>
  </si>
  <si>
    <t>Ing. František Marcián</t>
  </si>
  <si>
    <t>Průtočná vodní nádrž Otnice, odstranění sedimentů</t>
  </si>
  <si>
    <t>Povodí Moravy, s.p.</t>
  </si>
  <si>
    <t>Dřevařská 11</t>
  </si>
  <si>
    <t>Brno</t>
  </si>
  <si>
    <t>602 00</t>
  </si>
  <si>
    <t>Marcián František, Ing.</t>
  </si>
  <si>
    <t>Za Sokolovnou 323</t>
  </si>
  <si>
    <t>Rajhradice</t>
  </si>
  <si>
    <t>66461</t>
  </si>
  <si>
    <t>15226085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</si>
  <si>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</si>
  <si>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</si>
  <si>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</si>
  <si>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</si>
  <si>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</si>
  <si>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</si>
  <si>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</si>
  <si>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</si>
  <si>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</si>
  <si>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62</t>
  </si>
  <si>
    <t>Upravy povrchů vnější</t>
  </si>
  <si>
    <t>94</t>
  </si>
  <si>
    <t>Lešení a stavební výtahy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</si>
  <si>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</si>
  <si>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</si>
  <si>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</si>
  <si>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</si>
  <si>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</si>
  <si>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</si>
  <si>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</si>
  <si>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</si>
  <si>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</si>
  <si>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</si>
  <si>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</si>
  <si>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</si>
  <si>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</si>
  <si>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</si>
  <si>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</si>
  <si>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</si>
  <si>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</si>
  <si>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</si>
  <si>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</si>
  <si>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</si>
  <si>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</si>
  <si>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</si>
  <si>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</si>
  <si>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</si>
  <si>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</si>
  <si>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</si>
  <si>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</si>
  <si>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</si>
  <si>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</si>
  <si>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</si>
  <si>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</si>
  <si>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</si>
  <si>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</si>
  <si>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</si>
  <si>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</si>
  <si>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</si>
  <si>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</si>
  <si>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115101203R00</t>
  </si>
  <si>
    <t>Čerpání vody do výšky 10 m, přítok 1000-2000 l/min</t>
  </si>
  <si>
    <t>h</t>
  </si>
  <si>
    <t>POL1_0</t>
  </si>
  <si>
    <t>122703602R00</t>
  </si>
  <si>
    <t>Odstranění nánosu při únosnosti dna 40 - 60 kPa</t>
  </si>
  <si>
    <t>m3</t>
  </si>
  <si>
    <t>PF0-PF1:62,9*8,0</t>
  </si>
  <si>
    <t>VV</t>
  </si>
  <si>
    <t>PF1-PF2:(62,9+49,7)/2*16,6</t>
  </si>
  <si>
    <t>PF2-PF3:(49,7+42,7)/2*16,3</t>
  </si>
  <si>
    <t>PF3-PF4:(42,7+36,4)/2*18,7</t>
  </si>
  <si>
    <t>PF4-PF5:(36,4+29,9)/2*17,8</t>
  </si>
  <si>
    <t>PF5-PF6:(29,9+20,5)/2*21,0</t>
  </si>
  <si>
    <t>PF6-PF7:(20,5+8,6)/2*13,8</t>
  </si>
  <si>
    <t>PF7-PF8:(8,6+5,5)/2*8,0</t>
  </si>
  <si>
    <t>PF8-PF9:(5,5+3,7)/2*7,9</t>
  </si>
  <si>
    <t>PF9-konec:3,7/2*29,0</t>
  </si>
  <si>
    <t>čištění potoka:20*0,5</t>
  </si>
  <si>
    <t>162201102R00</t>
  </si>
  <si>
    <t>Vodorovné přemístění výkopku z hor.1-4 do 50 m</t>
  </si>
  <si>
    <t>Na meziskládku:100,955</t>
  </si>
  <si>
    <t>Do konstrukce:100,955</t>
  </si>
  <si>
    <t>162253102R00</t>
  </si>
  <si>
    <t>Vodorovné přemístění nánosu, únos.dna 15-40 kPa</t>
  </si>
  <si>
    <t>4406,875-100,955</t>
  </si>
  <si>
    <t>181301111R00</t>
  </si>
  <si>
    <t>Rozprostření sedimentu, rovina, tl.do 10 cm,nad 500m2</t>
  </si>
  <si>
    <t>m2</t>
  </si>
  <si>
    <t>SEDIMENT:(4406,875-100,955)/0,1</t>
  </si>
  <si>
    <t>183408222R00</t>
  </si>
  <si>
    <t>Orba hluboká nad 25 cm, pl. nad 1 ha, půda střední</t>
  </si>
  <si>
    <t>ha</t>
  </si>
  <si>
    <t>167101102R00</t>
  </si>
  <si>
    <t>Nakládání výkopku z hor.1-4 v množství nad 100 m3</t>
  </si>
  <si>
    <t>171101101R00</t>
  </si>
  <si>
    <t>Uložení sypaniny do násypů zhutněných na 95% PS</t>
  </si>
  <si>
    <t>zač.-PF1:1,3*8</t>
  </si>
  <si>
    <t>PF1-PF2:(1,3+1,2)/2*16,6</t>
  </si>
  <si>
    <t>PF2-PF3:(1,2+0,7)/2*16,3</t>
  </si>
  <si>
    <t>PF3-PF4:(0,7+0,9)/2*18,7</t>
  </si>
  <si>
    <t>PF4-PF5:(0,9+0,9)/2*17,8</t>
  </si>
  <si>
    <t>PF5-PF6:(0,9+0,6)/2*21,0</t>
  </si>
  <si>
    <t>PF6-PF7:(0,6+0)/2*13,8</t>
  </si>
  <si>
    <t>PF7-PF8:(0+0,2)/2*5,5</t>
  </si>
  <si>
    <t>PF8-PF9:(0,2+0)/2*29,0</t>
  </si>
  <si>
    <t>182201101R00</t>
  </si>
  <si>
    <t>Svahování násypů</t>
  </si>
  <si>
    <t>PF0-PF1:9,8*6,0</t>
  </si>
  <si>
    <t>PF1-PF2:(9,8+10,6)/2*16,0</t>
  </si>
  <si>
    <t>PF2-PF3:(10,6+9,3)/2*16,0</t>
  </si>
  <si>
    <t>PF3-PF4:(9,3+8,4)/2*18,8</t>
  </si>
  <si>
    <t>PF4-PF5:(8,4+6,6)/2*17,8</t>
  </si>
  <si>
    <t>PF5-PF6:(6,6+7,5)/2*21,0</t>
  </si>
  <si>
    <t>PF6-PF7:(7,5+8,2)/2*14,5</t>
  </si>
  <si>
    <t>PF7-PF8:(8,2+10,3)/2*8,0</t>
  </si>
  <si>
    <t>PF8-PF9:(10,3+6,7)/2*7,9</t>
  </si>
  <si>
    <t>PF9-konec:6,7*28,9</t>
  </si>
  <si>
    <t>PFI-PFII:(1,7+8,9)/2*22,6</t>
  </si>
  <si>
    <t>PFII-PFIII:(8,9+10,8)/2*15,0</t>
  </si>
  <si>
    <t>PFIII-PFIV:(10,8+2,7)/2*12,5</t>
  </si>
  <si>
    <t>PFIV-konec hráze:2,7*7,0</t>
  </si>
  <si>
    <t>181101101R00</t>
  </si>
  <si>
    <t>Úprava pláně v zářezech v hor. 1-4, bez zhutnění</t>
  </si>
  <si>
    <t>Dno-změřeno:2592</t>
  </si>
  <si>
    <t>182301121R00</t>
  </si>
  <si>
    <t>Rozprostření ornice, svah, tl. do 10 cm, do 500 m2</t>
  </si>
  <si>
    <t>PF0-PF1:(2,6+2,6)/2*17,5</t>
  </si>
  <si>
    <t>PF1-PF2:(2,6+3,9)/2*14,9</t>
  </si>
  <si>
    <t>PF2-PF3:(3,9+3,5)/2*14,3</t>
  </si>
  <si>
    <t>PF3-PF4:(3,5+3,5)/2*15,6</t>
  </si>
  <si>
    <t>PF4-PF5:(3,5+2,7)/2*17,8</t>
  </si>
  <si>
    <t>PF5-PF6:(2,7+5,0)/2*24,0</t>
  </si>
  <si>
    <t>PF6-PF7:(5,0+2,4)/2*12,2</t>
  </si>
  <si>
    <t>PF7-PF8:(2,4+2,1)/2*7,6</t>
  </si>
  <si>
    <t>PF8-PF9:(2,1+0)/2*8,7</t>
  </si>
  <si>
    <t>181301101R00</t>
  </si>
  <si>
    <t>Rozprostření ornice, rovina, tl. do 10 cm do 500m2</t>
  </si>
  <si>
    <t>Oklí nádrže:164,0</t>
  </si>
  <si>
    <t>180401212R00</t>
  </si>
  <si>
    <t>Založení trávníku lučního výsevem ve svahu do 1:2</t>
  </si>
  <si>
    <t>180401211R00</t>
  </si>
  <si>
    <t>Založení trávníku lučního výsevem v rovině</t>
  </si>
  <si>
    <t>00572465R</t>
  </si>
  <si>
    <t>Směs travní standard PROFI, á 25 kg</t>
  </si>
  <si>
    <t>kg</t>
  </si>
  <si>
    <t>POL3_0</t>
  </si>
  <si>
    <t>(420,39+164,0)*0,025</t>
  </si>
  <si>
    <t>129103101R00</t>
  </si>
  <si>
    <t>Čištění vodotečí, hl. do 2,5 m, š.do 5 m, v hor.2</t>
  </si>
  <si>
    <t>20*0,5</t>
  </si>
  <si>
    <t>129203109R00</t>
  </si>
  <si>
    <t>Příplatek za lepivost - čištění vodotečí v hor.3</t>
  </si>
  <si>
    <t>461211711R00</t>
  </si>
  <si>
    <t>Patka dlažby lom.kamene, na sucho, bez výpl.spár</t>
  </si>
  <si>
    <t>pata hráze:0,72*(3,6+22,5)</t>
  </si>
  <si>
    <t>457532111RK1</t>
  </si>
  <si>
    <t>Filtr.vrstvy ze zhut.kam. hrubého drcen. 22-32 mm, kraj Jihomoravský</t>
  </si>
  <si>
    <t>PF0-PF1:0,52*17,5</t>
  </si>
  <si>
    <t>PF1-PF2:(0,52+0,12)/2*14,9</t>
  </si>
  <si>
    <t>PF2-PF3:(0,12+0,02)/2*14,3</t>
  </si>
  <si>
    <t>PF3-PF4:(0,02+0,08)/2*15,6</t>
  </si>
  <si>
    <t>PF4-konec opev.:0,08*17,8</t>
  </si>
  <si>
    <t>463212111R00</t>
  </si>
  <si>
    <t>Rovnanina z lom.kamene s vyklínováním spár úlomky</t>
  </si>
  <si>
    <t>PF0-PF1:1,5*17,5*0,45</t>
  </si>
  <si>
    <t>PF1-PF2:(1,5+1,5)/2*14,9*0,45</t>
  </si>
  <si>
    <t>PF2-PF3:(1,5+1,3)/2*14,3*0,45</t>
  </si>
  <si>
    <t>PF3-PF4:(1,3+1,4)/2*15,6*0,45</t>
  </si>
  <si>
    <t>PF4-PF5:(1,4+1,2)/2*17,8*0,45</t>
  </si>
  <si>
    <t>PF5-konec:1,2*7,3*0,45</t>
  </si>
  <si>
    <t>462511270R00</t>
  </si>
  <si>
    <t>Zához z kamene bez proštěrk. z terénu do 200 kg</t>
  </si>
  <si>
    <t>PFI-PFII:(1,7+8,9)/2*22,6*0,3</t>
  </si>
  <si>
    <t>PFII-FIII:(8,9+10,8)/2*15,0*0,3</t>
  </si>
  <si>
    <t>PFIII-PFIV:(10,8+2,7)/2*12,5*0,3</t>
  </si>
  <si>
    <t>PFIV-konec:2,7*7,0*0,3</t>
  </si>
  <si>
    <t>462511370R00</t>
  </si>
  <si>
    <t>Zához z kamene bez proštěrk. z terénu do 500 kg</t>
  </si>
  <si>
    <t>koryto pod výpustí:85,6*0,4</t>
  </si>
  <si>
    <t>625907111R00</t>
  </si>
  <si>
    <t>Očištění ocel.konstrukcí od usazenin, rzi a nátěru</t>
  </si>
  <si>
    <t>58585100R</t>
  </si>
  <si>
    <t>58585109R</t>
  </si>
  <si>
    <t>Opravná malta s antikorozní ochranou 5 - 40 mm</t>
  </si>
  <si>
    <t>5,0*0,04*2200</t>
  </si>
  <si>
    <t>941941031R00</t>
  </si>
  <si>
    <t>Montáž lešení leh.řad.s podlahami,š.do 1 m, H 10 m</t>
  </si>
  <si>
    <t>2*(1,3+1,7)*3,0</t>
  </si>
  <si>
    <t>941941111R00</t>
  </si>
  <si>
    <t>Pronájem lešení za den</t>
  </si>
  <si>
    <t>18,0*5</t>
  </si>
  <si>
    <t>941941501R00</t>
  </si>
  <si>
    <t>Doprava 1 m2 fasádního lešení (dovoz a odvoz)</t>
  </si>
  <si>
    <t>km</t>
  </si>
  <si>
    <t>50*18,0</t>
  </si>
  <si>
    <t>941941831R00</t>
  </si>
  <si>
    <t>Demontáž lešení leh.řad.s podlahami,š.1 m, H 10 m</t>
  </si>
  <si>
    <t>998331011R00</t>
  </si>
  <si>
    <t>Přesun hmot pro nádrže</t>
  </si>
  <si>
    <t>t</t>
  </si>
  <si>
    <t>Dubové dluže tl. 40 mm, dodávka + montáž</t>
  </si>
  <si>
    <t>(2*3,4+2,9)*1,0</t>
  </si>
  <si>
    <t>767990010RA0</t>
  </si>
  <si>
    <t>Atypické ocelové konstrukce+pozinkování</t>
  </si>
  <si>
    <t>POL2_0</t>
  </si>
  <si>
    <t>Ocelové rošty pozink. vč. upevňovacího systému, 1000 mm</t>
  </si>
  <si>
    <t>783220010RA0</t>
  </si>
  <si>
    <t>Nátěr kovových doplňkových konstrukcí syntetický</t>
  </si>
  <si>
    <t>005111020R</t>
  </si>
  <si>
    <t>Vytyčení stavby</t>
  </si>
  <si>
    <t>Soubor</t>
  </si>
  <si>
    <t>005241020R</t>
  </si>
  <si>
    <t xml:space="preserve">Geodetické zaměření skutečného provedení  </t>
  </si>
  <si>
    <t>005121010R</t>
  </si>
  <si>
    <t>Vybudování zařízení staveniště</t>
  </si>
  <si>
    <t>005121030R</t>
  </si>
  <si>
    <t>Odstranění zařízení staveniště</t>
  </si>
  <si>
    <t>005241010R</t>
  </si>
  <si>
    <t>005211030R</t>
  </si>
  <si>
    <t/>
  </si>
  <si>
    <t>END</t>
  </si>
  <si>
    <t>R00</t>
  </si>
  <si>
    <t>R01</t>
  </si>
  <si>
    <t>R02</t>
  </si>
  <si>
    <t>Čištění komunikací</t>
  </si>
  <si>
    <t>R03</t>
  </si>
  <si>
    <t>R04</t>
  </si>
  <si>
    <t>Uvedení dotčených pozemků a komunikací užívaných stavbou do původního stavu</t>
  </si>
  <si>
    <t>Dokumentace skutečného provedení (2 paré tištěné + 1 el. verze)</t>
  </si>
  <si>
    <t>Dočasná dopravní opatření - zpevnění a oprava, příjezdových cest, včetně případného pronájmu a montáže dočasného dopravního značení</t>
  </si>
  <si>
    <t>Pasportizace dotčených ploch před zahájením stavby</t>
  </si>
  <si>
    <t>R05</t>
  </si>
  <si>
    <t>Archeologický průzkum v průběhu stavby</t>
  </si>
  <si>
    <t>R06</t>
  </si>
  <si>
    <t>Kompletní činnost biologického dozoru po dobu stavby včetně provedení případného transferu živočichů</t>
  </si>
  <si>
    <t>R07</t>
  </si>
  <si>
    <t>odolnost proti odtržení (28 dnů)  &gt; 1,5 N/mm2</t>
  </si>
  <si>
    <t>Antikorozní nátěr a spojovací můstek (např. Disbocret 502 Protec plus)</t>
  </si>
  <si>
    <t>přídržnost k betonu (po 28 dnech) ≥ 1,5 Mpa</t>
  </si>
  <si>
    <t>Vypracování havarijního a povodňového plánu</t>
  </si>
  <si>
    <t>R08</t>
  </si>
  <si>
    <t>R09</t>
  </si>
  <si>
    <t>Očištění ploch tlakovou vodou</t>
  </si>
  <si>
    <t>očištění objektu požeráku, tlak vody 800 bar</t>
  </si>
  <si>
    <t>R10</t>
  </si>
  <si>
    <t>Opatření vyplývající z plánu BOZP, havarijního a povodňového plánu</t>
  </si>
  <si>
    <r>
      <t>základní nátěr min 80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charset val="238"/>
      </rPr>
      <t xml:space="preserve">m + vrchní nátěr 120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charset val="238"/>
      </rPr>
      <t>m</t>
    </r>
  </si>
  <si>
    <t>Reprofilace stěn cementovými sanačními maltami</t>
  </si>
  <si>
    <t>985311111R00</t>
  </si>
  <si>
    <t>viz zámečnické výrobky, položka je uvažována včetně připevnění zábradlí a drážek (chemické kotvy)</t>
  </si>
  <si>
    <t>Zkoušky zhutnitelnosti 95% PS</t>
  </si>
  <si>
    <t>R11</t>
  </si>
  <si>
    <t>Sečení vegetace v zátopě včetně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</si>
</sst>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2"/>
      <name val="Calibri"/>
      <family val="2"/>
      <charset val="238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38" xfId="0" quotePrefix="1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vertical="top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4" fontId="16" fillId="0" borderId="0" xfId="0" applyNumberFormat="1" applyFont="1"/>
    <xf numFmtId="0" fontId="19" fillId="0" borderId="54" xfId="2" applyNumberFormat="1" applyFont="1" applyBorder="1" applyAlignment="1" applyProtection="1">
      <alignment horizontal="left" vertical="center" wrapText="1"/>
    </xf>
    <xf numFmtId="0" fontId="16" fillId="0" borderId="26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M55" sqref="M5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5">
      <c r="A2" s="4"/>
      <c r="B2" s="81" t="s">
        <v>40</v>
      </c>
      <c r="C2" s="82"/>
      <c r="D2" s="230" t="s">
        <v>47</v>
      </c>
      <c r="E2" s="231"/>
      <c r="F2" s="231"/>
      <c r="G2" s="231"/>
      <c r="H2" s="231"/>
      <c r="I2" s="231"/>
      <c r="J2" s="232"/>
      <c r="O2" s="2"/>
    </row>
    <row r="3" spans="1:15" ht="23.25" customHeight="1" x14ac:dyDescent="0.25">
      <c r="A3" s="4"/>
      <c r="B3" s="83" t="s">
        <v>45</v>
      </c>
      <c r="C3" s="84"/>
      <c r="D3" s="223" t="s">
        <v>43</v>
      </c>
      <c r="E3" s="224"/>
      <c r="F3" s="224"/>
      <c r="G3" s="224"/>
      <c r="H3" s="224"/>
      <c r="I3" s="224"/>
      <c r="J3" s="225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4" t="s">
        <v>52</v>
      </c>
      <c r="E11" s="234"/>
      <c r="F11" s="234"/>
      <c r="G11" s="234"/>
      <c r="H11" s="28" t="s">
        <v>33</v>
      </c>
      <c r="I11" s="91" t="s">
        <v>56</v>
      </c>
      <c r="J11" s="11"/>
    </row>
    <row r="12" spans="1:15" ht="15.75" customHeight="1" x14ac:dyDescent="0.25">
      <c r="A12" s="4"/>
      <c r="B12" s="41"/>
      <c r="C12" s="26"/>
      <c r="D12" s="221" t="s">
        <v>53</v>
      </c>
      <c r="E12" s="221"/>
      <c r="F12" s="221"/>
      <c r="G12" s="221"/>
      <c r="H12" s="28" t="s">
        <v>34</v>
      </c>
      <c r="I12" s="91"/>
      <c r="J12" s="11"/>
    </row>
    <row r="13" spans="1:15" ht="15.75" customHeight="1" x14ac:dyDescent="0.25">
      <c r="A13" s="4"/>
      <c r="B13" s="42"/>
      <c r="C13" s="92" t="s">
        <v>55</v>
      </c>
      <c r="D13" s="222" t="s">
        <v>54</v>
      </c>
      <c r="E13" s="222"/>
      <c r="F13" s="222"/>
      <c r="G13" s="222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33"/>
      <c r="F15" s="233"/>
      <c r="G15" s="218"/>
      <c r="H15" s="218"/>
      <c r="I15" s="218" t="s">
        <v>28</v>
      </c>
      <c r="J15" s="219"/>
    </row>
    <row r="16" spans="1:15" ht="23.25" customHeight="1" x14ac:dyDescent="0.25">
      <c r="A16" s="139" t="s">
        <v>23</v>
      </c>
      <c r="B16" s="140" t="s">
        <v>23</v>
      </c>
      <c r="C16" s="58"/>
      <c r="D16" s="59"/>
      <c r="E16" s="213"/>
      <c r="F16" s="220"/>
      <c r="G16" s="213"/>
      <c r="H16" s="220"/>
      <c r="I16" s="213">
        <v>0</v>
      </c>
      <c r="J16" s="214"/>
    </row>
    <row r="17" spans="1:10" ht="23.25" customHeight="1" x14ac:dyDescent="0.25">
      <c r="A17" s="139" t="s">
        <v>24</v>
      </c>
      <c r="B17" s="140" t="s">
        <v>24</v>
      </c>
      <c r="C17" s="58"/>
      <c r="D17" s="59"/>
      <c r="E17" s="213"/>
      <c r="F17" s="220"/>
      <c r="G17" s="213"/>
      <c r="H17" s="220"/>
      <c r="I17" s="213">
        <v>0</v>
      </c>
      <c r="J17" s="214"/>
    </row>
    <row r="18" spans="1:10" ht="23.25" customHeight="1" x14ac:dyDescent="0.25">
      <c r="A18" s="139" t="s">
        <v>25</v>
      </c>
      <c r="B18" s="140" t="s">
        <v>25</v>
      </c>
      <c r="C18" s="58"/>
      <c r="D18" s="59"/>
      <c r="E18" s="213"/>
      <c r="F18" s="220"/>
      <c r="G18" s="213"/>
      <c r="H18" s="220"/>
      <c r="I18" s="213">
        <v>0</v>
      </c>
      <c r="J18" s="214"/>
    </row>
    <row r="19" spans="1:10" ht="23.25" customHeight="1" x14ac:dyDescent="0.25">
      <c r="A19" s="139" t="s">
        <v>78</v>
      </c>
      <c r="B19" s="140" t="s">
        <v>26</v>
      </c>
      <c r="C19" s="58"/>
      <c r="D19" s="59"/>
      <c r="E19" s="213"/>
      <c r="F19" s="220"/>
      <c r="G19" s="213"/>
      <c r="H19" s="220"/>
      <c r="I19" s="213">
        <v>0</v>
      </c>
      <c r="J19" s="214"/>
    </row>
    <row r="20" spans="1:10" ht="23.25" customHeight="1" x14ac:dyDescent="0.25">
      <c r="A20" s="139" t="s">
        <v>79</v>
      </c>
      <c r="B20" s="140" t="s">
        <v>27</v>
      </c>
      <c r="C20" s="58"/>
      <c r="D20" s="59"/>
      <c r="E20" s="213"/>
      <c r="F20" s="220"/>
      <c r="G20" s="213"/>
      <c r="H20" s="220"/>
      <c r="I20" s="213">
        <v>0</v>
      </c>
      <c r="J20" s="214"/>
    </row>
    <row r="21" spans="1:10" ht="23.25" customHeight="1" x14ac:dyDescent="0.25">
      <c r="A21" s="4"/>
      <c r="B21" s="74" t="s">
        <v>28</v>
      </c>
      <c r="C21" s="75"/>
      <c r="D21" s="76"/>
      <c r="E21" s="215"/>
      <c r="F21" s="216"/>
      <c r="G21" s="215"/>
      <c r="H21" s="216"/>
      <c r="I21" s="215">
        <f>SUM(I16:J20)</f>
        <v>0</v>
      </c>
      <c r="J21" s="226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11">
        <v>0</v>
      </c>
      <c r="H23" s="212"/>
      <c r="I23" s="212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v>0</v>
      </c>
      <c r="H24" s="237"/>
      <c r="I24" s="237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1">
        <f>I21</f>
        <v>0</v>
      </c>
      <c r="H25" s="212"/>
      <c r="I25" s="212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7">
        <f>ZakladDPHZakl*0.21</f>
        <v>0</v>
      </c>
      <c r="H26" s="208"/>
      <c r="I26" s="208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09">
        <v>0</v>
      </c>
      <c r="H27" s="209"/>
      <c r="I27" s="209"/>
      <c r="J27" s="63" t="str">
        <f t="shared" si="0"/>
        <v>CZK</v>
      </c>
    </row>
    <row r="28" spans="1:10" ht="27.75" hidden="1" customHeight="1" thickBot="1" x14ac:dyDescent="0.3">
      <c r="A28" s="4"/>
      <c r="B28" s="112" t="s">
        <v>22</v>
      </c>
      <c r="C28" s="113"/>
      <c r="D28" s="113"/>
      <c r="E28" s="114"/>
      <c r="F28" s="115"/>
      <c r="G28" s="210">
        <v>3175420.86</v>
      </c>
      <c r="H28" s="217"/>
      <c r="I28" s="217"/>
      <c r="J28" s="116" t="str">
        <f t="shared" si="0"/>
        <v>CZK</v>
      </c>
    </row>
    <row r="29" spans="1:10" ht="27.75" customHeight="1" thickBot="1" x14ac:dyDescent="0.3">
      <c r="A29" s="4"/>
      <c r="B29" s="112" t="s">
        <v>35</v>
      </c>
      <c r="C29" s="117"/>
      <c r="D29" s="117"/>
      <c r="E29" s="117"/>
      <c r="F29" s="117"/>
      <c r="G29" s="210">
        <f>ZakladDPHZakl+DPHZakl+Zaokrouhleni</f>
        <v>0</v>
      </c>
      <c r="H29" s="210"/>
      <c r="I29" s="210"/>
      <c r="J29" s="118" t="s">
        <v>59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5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5">
      <c r="A39" s="96">
        <v>0</v>
      </c>
      <c r="B39" s="102" t="s">
        <v>57</v>
      </c>
      <c r="C39" s="238" t="s">
        <v>47</v>
      </c>
      <c r="D39" s="239"/>
      <c r="E39" s="239"/>
      <c r="F39" s="107">
        <v>0</v>
      </c>
      <c r="G39" s="108">
        <v>3175420.86</v>
      </c>
      <c r="H39" s="109">
        <v>666838</v>
      </c>
      <c r="I39" s="109">
        <v>3842258.86</v>
      </c>
      <c r="J39" s="103" t="str">
        <f>IF(CenaCelkemVypocet=0,"",I39/CenaCelkemVypocet*100)</f>
        <v/>
      </c>
    </row>
    <row r="40" spans="1:10" ht="25.5" hidden="1" customHeight="1" x14ac:dyDescent="0.25">
      <c r="A40" s="96"/>
      <c r="B40" s="240" t="s">
        <v>58</v>
      </c>
      <c r="C40" s="241"/>
      <c r="D40" s="241"/>
      <c r="E40" s="24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6" x14ac:dyDescent="0.3">
      <c r="B44" s="119" t="s">
        <v>60</v>
      </c>
    </row>
    <row r="46" spans="1:10" ht="25.5" customHeight="1" x14ac:dyDescent="0.25">
      <c r="A46" s="120"/>
      <c r="B46" s="124" t="s">
        <v>16</v>
      </c>
      <c r="C46" s="124" t="s">
        <v>5</v>
      </c>
      <c r="D46" s="125"/>
      <c r="E46" s="125"/>
      <c r="F46" s="128" t="s">
        <v>61</v>
      </c>
      <c r="G46" s="128"/>
      <c r="H46" s="128"/>
      <c r="I46" s="243" t="s">
        <v>28</v>
      </c>
      <c r="J46" s="243"/>
    </row>
    <row r="47" spans="1:10" ht="25.5" customHeight="1" x14ac:dyDescent="0.25">
      <c r="A47" s="121"/>
      <c r="B47" s="129" t="s">
        <v>62</v>
      </c>
      <c r="C47" s="245" t="s">
        <v>63</v>
      </c>
      <c r="D47" s="246"/>
      <c r="E47" s="246"/>
      <c r="F47" s="131" t="s">
        <v>23</v>
      </c>
      <c r="G47" s="132"/>
      <c r="H47" s="132"/>
      <c r="I47" s="244">
        <v>0</v>
      </c>
      <c r="J47" s="244"/>
    </row>
    <row r="48" spans="1:10" ht="25.5" customHeight="1" x14ac:dyDescent="0.25">
      <c r="A48" s="121"/>
      <c r="B48" s="123" t="s">
        <v>64</v>
      </c>
      <c r="C48" s="228" t="s">
        <v>65</v>
      </c>
      <c r="D48" s="229"/>
      <c r="E48" s="229"/>
      <c r="F48" s="133" t="s">
        <v>23</v>
      </c>
      <c r="G48" s="134"/>
      <c r="H48" s="134"/>
      <c r="I48" s="227">
        <v>0</v>
      </c>
      <c r="J48" s="227"/>
    </row>
    <row r="49" spans="1:10" ht="25.5" customHeight="1" x14ac:dyDescent="0.25">
      <c r="A49" s="121"/>
      <c r="B49" s="123" t="s">
        <v>66</v>
      </c>
      <c r="C49" s="228" t="s">
        <v>67</v>
      </c>
      <c r="D49" s="229"/>
      <c r="E49" s="229"/>
      <c r="F49" s="133" t="s">
        <v>23</v>
      </c>
      <c r="G49" s="134"/>
      <c r="H49" s="134"/>
      <c r="I49" s="227">
        <v>0</v>
      </c>
      <c r="J49" s="227"/>
    </row>
    <row r="50" spans="1:10" ht="25.5" customHeight="1" x14ac:dyDescent="0.25">
      <c r="A50" s="121"/>
      <c r="B50" s="123" t="s">
        <v>68</v>
      </c>
      <c r="C50" s="228" t="s">
        <v>69</v>
      </c>
      <c r="D50" s="229"/>
      <c r="E50" s="229"/>
      <c r="F50" s="133" t="s">
        <v>23</v>
      </c>
      <c r="G50" s="134"/>
      <c r="H50" s="134"/>
      <c r="I50" s="227">
        <v>0</v>
      </c>
      <c r="J50" s="227"/>
    </row>
    <row r="51" spans="1:10" ht="25.5" customHeight="1" x14ac:dyDescent="0.25">
      <c r="A51" s="121"/>
      <c r="B51" s="123" t="s">
        <v>70</v>
      </c>
      <c r="C51" s="228" t="s">
        <v>71</v>
      </c>
      <c r="D51" s="229"/>
      <c r="E51" s="229"/>
      <c r="F51" s="133" t="s">
        <v>23</v>
      </c>
      <c r="G51" s="134"/>
      <c r="H51" s="134"/>
      <c r="I51" s="227">
        <v>0</v>
      </c>
      <c r="J51" s="227"/>
    </row>
    <row r="52" spans="1:10" ht="25.5" customHeight="1" x14ac:dyDescent="0.25">
      <c r="A52" s="121"/>
      <c r="B52" s="123" t="s">
        <v>72</v>
      </c>
      <c r="C52" s="228" t="s">
        <v>73</v>
      </c>
      <c r="D52" s="229"/>
      <c r="E52" s="229"/>
      <c r="F52" s="133" t="s">
        <v>24</v>
      </c>
      <c r="G52" s="134"/>
      <c r="H52" s="134"/>
      <c r="I52" s="227">
        <v>0</v>
      </c>
      <c r="J52" s="227"/>
    </row>
    <row r="53" spans="1:10" ht="25.5" customHeight="1" x14ac:dyDescent="0.25">
      <c r="A53" s="121"/>
      <c r="B53" s="123" t="s">
        <v>74</v>
      </c>
      <c r="C53" s="228" t="s">
        <v>75</v>
      </c>
      <c r="D53" s="229"/>
      <c r="E53" s="229"/>
      <c r="F53" s="133" t="s">
        <v>24</v>
      </c>
      <c r="G53" s="134"/>
      <c r="H53" s="134"/>
      <c r="I53" s="227">
        <v>0</v>
      </c>
      <c r="J53" s="227"/>
    </row>
    <row r="54" spans="1:10" ht="25.5" customHeight="1" x14ac:dyDescent="0.25">
      <c r="A54" s="121"/>
      <c r="B54" s="123" t="s">
        <v>76</v>
      </c>
      <c r="C54" s="228" t="s">
        <v>77</v>
      </c>
      <c r="D54" s="229"/>
      <c r="E54" s="229"/>
      <c r="F54" s="133" t="s">
        <v>24</v>
      </c>
      <c r="G54" s="134"/>
      <c r="H54" s="134"/>
      <c r="I54" s="227">
        <v>0</v>
      </c>
      <c r="J54" s="227"/>
    </row>
    <row r="55" spans="1:10" ht="25.5" customHeight="1" x14ac:dyDescent="0.25">
      <c r="A55" s="121"/>
      <c r="B55" s="130" t="s">
        <v>78</v>
      </c>
      <c r="C55" s="248" t="s">
        <v>26</v>
      </c>
      <c r="D55" s="249"/>
      <c r="E55" s="249"/>
      <c r="F55" s="135" t="s">
        <v>78</v>
      </c>
      <c r="G55" s="136"/>
      <c r="H55" s="136"/>
      <c r="I55" s="247">
        <v>0</v>
      </c>
      <c r="J55" s="247"/>
    </row>
    <row r="56" spans="1:10" ht="25.5" customHeight="1" x14ac:dyDescent="0.25">
      <c r="A56" s="122"/>
      <c r="B56" s="126" t="s">
        <v>1</v>
      </c>
      <c r="C56" s="126"/>
      <c r="D56" s="127"/>
      <c r="E56" s="127"/>
      <c r="F56" s="137"/>
      <c r="G56" s="138"/>
      <c r="H56" s="138"/>
      <c r="I56" s="250">
        <f>SUM(I47:I55)</f>
        <v>0</v>
      </c>
      <c r="J56" s="250"/>
    </row>
    <row r="57" spans="1:10" x14ac:dyDescent="0.25">
      <c r="F57" s="94"/>
      <c r="G57" s="95"/>
      <c r="H57" s="94"/>
      <c r="I57" s="95"/>
      <c r="J57" s="95"/>
    </row>
    <row r="58" spans="1:10" x14ac:dyDescent="0.25">
      <c r="F58" s="94"/>
      <c r="G58" s="95"/>
      <c r="H58" s="94"/>
      <c r="I58" s="95"/>
      <c r="J58" s="95"/>
    </row>
    <row r="59" spans="1:10" x14ac:dyDescent="0.25">
      <c r="F59" s="94"/>
      <c r="G59" s="95"/>
      <c r="H59" s="94"/>
      <c r="I59" s="95"/>
      <c r="J59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51" t="s">
        <v>6</v>
      </c>
      <c r="B1" s="251"/>
      <c r="C1" s="252"/>
      <c r="D1" s="251"/>
      <c r="E1" s="251"/>
      <c r="F1" s="251"/>
      <c r="G1" s="251"/>
    </row>
    <row r="2" spans="1:7" ht="24.9" customHeight="1" x14ac:dyDescent="0.25">
      <c r="A2" s="79" t="s">
        <v>41</v>
      </c>
      <c r="B2" s="78"/>
      <c r="C2" s="253"/>
      <c r="D2" s="253"/>
      <c r="E2" s="253"/>
      <c r="F2" s="253"/>
      <c r="G2" s="254"/>
    </row>
    <row r="3" spans="1:7" ht="24.9" hidden="1" customHeight="1" x14ac:dyDescent="0.25">
      <c r="A3" s="79" t="s">
        <v>7</v>
      </c>
      <c r="B3" s="78"/>
      <c r="C3" s="253"/>
      <c r="D3" s="253"/>
      <c r="E3" s="253"/>
      <c r="F3" s="253"/>
      <c r="G3" s="254"/>
    </row>
    <row r="4" spans="1:7" ht="24.9" hidden="1" customHeight="1" x14ac:dyDescent="0.25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9"/>
  <sheetViews>
    <sheetView tabSelected="1" topLeftCell="A126" workbookViewId="0">
      <selection activeCell="W135" sqref="W135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21" width="0" hidden="1" customWidth="1"/>
    <col min="25" max="25" width="10" bestFit="1" customWidth="1"/>
    <col min="29" max="39" width="0" hidden="1" customWidth="1"/>
  </cols>
  <sheetData>
    <row r="1" spans="1:60" ht="15.75" customHeight="1" x14ac:dyDescent="0.3">
      <c r="A1" s="255" t="s">
        <v>6</v>
      </c>
      <c r="B1" s="255"/>
      <c r="C1" s="255"/>
      <c r="D1" s="255"/>
      <c r="E1" s="255"/>
      <c r="F1" s="255"/>
      <c r="G1" s="255"/>
      <c r="AE1" t="s">
        <v>81</v>
      </c>
    </row>
    <row r="2" spans="1:60" ht="24.9" customHeight="1" x14ac:dyDescent="0.25">
      <c r="A2" s="143" t="s">
        <v>80</v>
      </c>
      <c r="B2" s="141"/>
      <c r="C2" s="256" t="s">
        <v>47</v>
      </c>
      <c r="D2" s="257"/>
      <c r="E2" s="257"/>
      <c r="F2" s="257"/>
      <c r="G2" s="258"/>
      <c r="AE2" t="s">
        <v>82</v>
      </c>
    </row>
    <row r="3" spans="1:60" ht="24.9" customHeight="1" x14ac:dyDescent="0.25">
      <c r="A3" s="144" t="s">
        <v>7</v>
      </c>
      <c r="B3" s="142"/>
      <c r="C3" s="259" t="s">
        <v>43</v>
      </c>
      <c r="D3" s="260"/>
      <c r="E3" s="260"/>
      <c r="F3" s="260"/>
      <c r="G3" s="261"/>
      <c r="AE3" t="s">
        <v>83</v>
      </c>
    </row>
    <row r="4" spans="1:60" ht="24.9" hidden="1" customHeight="1" x14ac:dyDescent="0.25">
      <c r="A4" s="144" t="s">
        <v>8</v>
      </c>
      <c r="B4" s="142"/>
      <c r="C4" s="259"/>
      <c r="D4" s="260"/>
      <c r="E4" s="260"/>
      <c r="F4" s="260"/>
      <c r="G4" s="261"/>
      <c r="AE4" t="s">
        <v>84</v>
      </c>
    </row>
    <row r="5" spans="1:60" hidden="1" x14ac:dyDescent="0.25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9.6" x14ac:dyDescent="0.25">
      <c r="A7" s="154" t="s">
        <v>87</v>
      </c>
      <c r="B7" s="155" t="s">
        <v>88</v>
      </c>
      <c r="C7" s="155" t="s">
        <v>89</v>
      </c>
      <c r="D7" s="154" t="s">
        <v>90</v>
      </c>
      <c r="E7" s="154" t="s">
        <v>91</v>
      </c>
      <c r="F7" s="150" t="s">
        <v>92</v>
      </c>
      <c r="G7" s="172" t="s">
        <v>28</v>
      </c>
      <c r="H7" s="173" t="s">
        <v>29</v>
      </c>
      <c r="I7" s="173" t="s">
        <v>93</v>
      </c>
      <c r="J7" s="173" t="s">
        <v>30</v>
      </c>
      <c r="K7" s="173" t="s">
        <v>94</v>
      </c>
      <c r="L7" s="173" t="s">
        <v>95</v>
      </c>
      <c r="M7" s="173" t="s">
        <v>96</v>
      </c>
      <c r="N7" s="173" t="s">
        <v>97</v>
      </c>
      <c r="O7" s="173" t="s">
        <v>98</v>
      </c>
      <c r="P7" s="173" t="s">
        <v>99</v>
      </c>
      <c r="Q7" s="173" t="s">
        <v>100</v>
      </c>
      <c r="R7" s="173" t="s">
        <v>101</v>
      </c>
      <c r="S7" s="173" t="s">
        <v>102</v>
      </c>
      <c r="T7" s="173" t="s">
        <v>103</v>
      </c>
      <c r="U7" s="157" t="s">
        <v>104</v>
      </c>
    </row>
    <row r="8" spans="1:60" x14ac:dyDescent="0.25">
      <c r="A8" s="174" t="s">
        <v>105</v>
      </c>
      <c r="B8" s="175" t="s">
        <v>62</v>
      </c>
      <c r="C8" s="176" t="s">
        <v>63</v>
      </c>
      <c r="D8" s="177"/>
      <c r="E8" s="178"/>
      <c r="F8" s="179"/>
      <c r="G8" s="179">
        <f>SUMIF(AE9:AE77,"&lt;&gt;NOR",G9:G77)</f>
        <v>0</v>
      </c>
      <c r="H8" s="179"/>
      <c r="I8" s="179">
        <f>SUM(I9:I77)</f>
        <v>1669.3600000000001</v>
      </c>
      <c r="J8" s="179"/>
      <c r="K8" s="179">
        <f>SUM(K9:K77)</f>
        <v>2172318.5300000003</v>
      </c>
      <c r="L8" s="179"/>
      <c r="M8" s="179">
        <f>SUM(M9:M77)</f>
        <v>0</v>
      </c>
      <c r="N8" s="156"/>
      <c r="O8" s="156">
        <f>SUM(O9:O77)</f>
        <v>0</v>
      </c>
      <c r="P8" s="156"/>
      <c r="Q8" s="156">
        <f>SUM(Q9:Q77)</f>
        <v>0</v>
      </c>
      <c r="R8" s="156"/>
      <c r="S8" s="156"/>
      <c r="T8" s="174"/>
      <c r="U8" s="156">
        <f>SUM(U9:U77)</f>
        <v>2147.1000000000004</v>
      </c>
      <c r="AE8" t="s">
        <v>106</v>
      </c>
    </row>
    <row r="9" spans="1:60" outlineLevel="1" x14ac:dyDescent="0.25">
      <c r="A9" s="152">
        <v>1</v>
      </c>
      <c r="B9" s="158" t="s">
        <v>107</v>
      </c>
      <c r="C9" s="185" t="s">
        <v>108</v>
      </c>
      <c r="D9" s="160" t="s">
        <v>109</v>
      </c>
      <c r="E9" s="167">
        <v>20</v>
      </c>
      <c r="F9" s="170">
        <v>0</v>
      </c>
      <c r="G9" s="170">
        <v>0</v>
      </c>
      <c r="H9" s="170">
        <v>0.85</v>
      </c>
      <c r="I9" s="170">
        <f>ROUND(E9*H9,2)</f>
        <v>17</v>
      </c>
      <c r="J9" s="170">
        <v>231.15</v>
      </c>
      <c r="K9" s="170">
        <f>ROUND(E9*J9,2)</f>
        <v>4623</v>
      </c>
      <c r="L9" s="170">
        <v>21</v>
      </c>
      <c r="M9" s="170">
        <f>G9*(1+L9/100)</f>
        <v>0</v>
      </c>
      <c r="N9" s="161">
        <v>0</v>
      </c>
      <c r="O9" s="161">
        <v>0</v>
      </c>
      <c r="P9" s="161">
        <v>0</v>
      </c>
      <c r="Q9" s="161">
        <f>ROUND(E9*P9,5)</f>
        <v>0</v>
      </c>
      <c r="R9" s="161"/>
      <c r="S9" s="161"/>
      <c r="T9" s="162">
        <v>0.40300000000000002</v>
      </c>
      <c r="U9" s="161">
        <f>ROUND(E9*T9,2)</f>
        <v>8.06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110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2">
        <v>2</v>
      </c>
      <c r="B10" s="158" t="s">
        <v>111</v>
      </c>
      <c r="C10" s="185" t="s">
        <v>112</v>
      </c>
      <c r="D10" s="160" t="s">
        <v>113</v>
      </c>
      <c r="E10" s="167">
        <v>4406.875</v>
      </c>
      <c r="F10" s="170">
        <v>0</v>
      </c>
      <c r="G10" s="170">
        <v>0</v>
      </c>
      <c r="H10" s="170">
        <v>0</v>
      </c>
      <c r="I10" s="170">
        <f>ROUND(E10*H10,2)</f>
        <v>0</v>
      </c>
      <c r="J10" s="170">
        <v>95.3</v>
      </c>
      <c r="K10" s="170">
        <f>ROUND(E10*J10,2)</f>
        <v>419975.19</v>
      </c>
      <c r="L10" s="170">
        <v>21</v>
      </c>
      <c r="M10" s="170">
        <f>G10*(1+L10/100)</f>
        <v>0</v>
      </c>
      <c r="N10" s="161">
        <v>0</v>
      </c>
      <c r="O10" s="161">
        <f>ROUND(E10*N10,5)</f>
        <v>0</v>
      </c>
      <c r="P10" s="161">
        <v>0</v>
      </c>
      <c r="Q10" s="161">
        <f>ROUND(E10*P10,5)</f>
        <v>0</v>
      </c>
      <c r="R10" s="161"/>
      <c r="S10" s="161"/>
      <c r="T10" s="162">
        <v>0.11799999999999999</v>
      </c>
      <c r="U10" s="161">
        <f>ROUND(E10*T10,2)</f>
        <v>520.01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110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2"/>
      <c r="B11" s="158"/>
      <c r="C11" s="186" t="s">
        <v>114</v>
      </c>
      <c r="D11" s="163"/>
      <c r="E11" s="168">
        <v>503.2</v>
      </c>
      <c r="F11" s="170"/>
      <c r="G11" s="170"/>
      <c r="H11" s="170"/>
      <c r="I11" s="170"/>
      <c r="J11" s="170"/>
      <c r="K11" s="170"/>
      <c r="L11" s="170"/>
      <c r="M11" s="170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115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2"/>
      <c r="B12" s="158"/>
      <c r="C12" s="186" t="s">
        <v>116</v>
      </c>
      <c r="D12" s="163"/>
      <c r="E12" s="168">
        <v>934.58</v>
      </c>
      <c r="F12" s="170"/>
      <c r="G12" s="170"/>
      <c r="H12" s="170"/>
      <c r="I12" s="170"/>
      <c r="J12" s="170"/>
      <c r="K12" s="170"/>
      <c r="L12" s="170"/>
      <c r="M12" s="170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2"/>
      <c r="B13" s="158"/>
      <c r="C13" s="186" t="s">
        <v>117</v>
      </c>
      <c r="D13" s="163"/>
      <c r="E13" s="168">
        <v>753.06</v>
      </c>
      <c r="F13" s="170"/>
      <c r="G13" s="170"/>
      <c r="H13" s="170"/>
      <c r="I13" s="170"/>
      <c r="J13" s="170"/>
      <c r="K13" s="170"/>
      <c r="L13" s="170"/>
      <c r="M13" s="170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115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2"/>
      <c r="B14" s="158"/>
      <c r="C14" s="186" t="s">
        <v>118</v>
      </c>
      <c r="D14" s="163"/>
      <c r="E14" s="168">
        <v>739.58500000000004</v>
      </c>
      <c r="F14" s="170"/>
      <c r="G14" s="170"/>
      <c r="H14" s="170"/>
      <c r="I14" s="170"/>
      <c r="J14" s="170"/>
      <c r="K14" s="170"/>
      <c r="L14" s="170"/>
      <c r="M14" s="170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2"/>
      <c r="B15" s="158"/>
      <c r="C15" s="186" t="s">
        <v>119</v>
      </c>
      <c r="D15" s="163"/>
      <c r="E15" s="168">
        <v>590.07000000000005</v>
      </c>
      <c r="F15" s="170"/>
      <c r="G15" s="170"/>
      <c r="H15" s="170"/>
      <c r="I15" s="170"/>
      <c r="J15" s="170"/>
      <c r="K15" s="170"/>
      <c r="L15" s="170"/>
      <c r="M15" s="170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115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2"/>
      <c r="B16" s="158"/>
      <c r="C16" s="186" t="s">
        <v>120</v>
      </c>
      <c r="D16" s="163"/>
      <c r="E16" s="168">
        <v>529.20000000000005</v>
      </c>
      <c r="F16" s="170"/>
      <c r="G16" s="170"/>
      <c r="H16" s="170"/>
      <c r="I16" s="170"/>
      <c r="J16" s="170"/>
      <c r="K16" s="170"/>
      <c r="L16" s="170"/>
      <c r="M16" s="170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115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2"/>
      <c r="B17" s="158"/>
      <c r="C17" s="186" t="s">
        <v>121</v>
      </c>
      <c r="D17" s="163"/>
      <c r="E17" s="168">
        <v>200.79</v>
      </c>
      <c r="F17" s="170"/>
      <c r="G17" s="170"/>
      <c r="H17" s="170"/>
      <c r="I17" s="170"/>
      <c r="J17" s="170"/>
      <c r="K17" s="170"/>
      <c r="L17" s="170"/>
      <c r="M17" s="170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115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2"/>
      <c r="B18" s="158"/>
      <c r="C18" s="186" t="s">
        <v>122</v>
      </c>
      <c r="D18" s="163"/>
      <c r="E18" s="168">
        <v>56.4</v>
      </c>
      <c r="F18" s="170"/>
      <c r="G18" s="170"/>
      <c r="H18" s="170"/>
      <c r="I18" s="170"/>
      <c r="J18" s="170"/>
      <c r="K18" s="170"/>
      <c r="L18" s="170"/>
      <c r="M18" s="170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2"/>
      <c r="B19" s="158"/>
      <c r="C19" s="186" t="s">
        <v>123</v>
      </c>
      <c r="D19" s="163"/>
      <c r="E19" s="168">
        <v>36.340000000000003</v>
      </c>
      <c r="F19" s="170"/>
      <c r="G19" s="170"/>
      <c r="H19" s="170"/>
      <c r="I19" s="170"/>
      <c r="J19" s="170"/>
      <c r="K19" s="170"/>
      <c r="L19" s="170"/>
      <c r="M19" s="170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115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2"/>
      <c r="B20" s="158"/>
      <c r="C20" s="186" t="s">
        <v>124</v>
      </c>
      <c r="D20" s="163"/>
      <c r="E20" s="168">
        <v>53.65</v>
      </c>
      <c r="F20" s="170"/>
      <c r="G20" s="170"/>
      <c r="H20" s="170"/>
      <c r="I20" s="170"/>
      <c r="J20" s="170"/>
      <c r="K20" s="170"/>
      <c r="L20" s="170"/>
      <c r="M20" s="170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2"/>
      <c r="B21" s="158"/>
      <c r="C21" s="186" t="s">
        <v>125</v>
      </c>
      <c r="D21" s="163"/>
      <c r="E21" s="168">
        <v>10</v>
      </c>
      <c r="F21" s="170"/>
      <c r="G21" s="170"/>
      <c r="H21" s="170"/>
      <c r="I21" s="170"/>
      <c r="J21" s="170"/>
      <c r="K21" s="170"/>
      <c r="L21" s="170"/>
      <c r="M21" s="170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115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2">
        <v>3</v>
      </c>
      <c r="B22" s="158" t="s">
        <v>126</v>
      </c>
      <c r="C22" s="185" t="s">
        <v>127</v>
      </c>
      <c r="D22" s="160" t="s">
        <v>113</v>
      </c>
      <c r="E22" s="167">
        <v>201.91</v>
      </c>
      <c r="F22" s="170">
        <v>0</v>
      </c>
      <c r="G22" s="170">
        <v>0</v>
      </c>
      <c r="H22" s="170">
        <v>0</v>
      </c>
      <c r="I22" s="170">
        <f>ROUND(E22*H22,2)</f>
        <v>0</v>
      </c>
      <c r="J22" s="170">
        <v>40</v>
      </c>
      <c r="K22" s="170">
        <f>ROUND(E22*J22,2)</f>
        <v>8076.4</v>
      </c>
      <c r="L22" s="170">
        <v>21</v>
      </c>
      <c r="M22" s="170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7.3999999999999996E-2</v>
      </c>
      <c r="U22" s="161">
        <f>ROUND(E22*T22,2)</f>
        <v>14.94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110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2"/>
      <c r="B23" s="158"/>
      <c r="C23" s="186" t="s">
        <v>128</v>
      </c>
      <c r="D23" s="163"/>
      <c r="E23" s="168">
        <v>100.955</v>
      </c>
      <c r="F23" s="170"/>
      <c r="G23" s="170"/>
      <c r="H23" s="170"/>
      <c r="I23" s="170"/>
      <c r="J23" s="170"/>
      <c r="K23" s="170"/>
      <c r="L23" s="170"/>
      <c r="M23" s="170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115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2"/>
      <c r="B24" s="158"/>
      <c r="C24" s="186" t="s">
        <v>129</v>
      </c>
      <c r="D24" s="163"/>
      <c r="E24" s="168">
        <v>100.955</v>
      </c>
      <c r="F24" s="170"/>
      <c r="G24" s="170"/>
      <c r="H24" s="170"/>
      <c r="I24" s="170"/>
      <c r="J24" s="170"/>
      <c r="K24" s="170"/>
      <c r="L24" s="170"/>
      <c r="M24" s="170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115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2">
        <v>4</v>
      </c>
      <c r="B25" s="158" t="s">
        <v>130</v>
      </c>
      <c r="C25" s="185" t="s">
        <v>131</v>
      </c>
      <c r="D25" s="160" t="s">
        <v>113</v>
      </c>
      <c r="E25" s="167">
        <v>4305.92</v>
      </c>
      <c r="F25" s="170">
        <v>0</v>
      </c>
      <c r="G25" s="170">
        <v>0</v>
      </c>
      <c r="H25" s="170">
        <v>0</v>
      </c>
      <c r="I25" s="170">
        <f>ROUND(E25*H25,2)</f>
        <v>0</v>
      </c>
      <c r="J25" s="170">
        <v>286</v>
      </c>
      <c r="K25" s="170">
        <f>ROUND(E25*J25,2)</f>
        <v>1231493.1200000001</v>
      </c>
      <c r="L25" s="170">
        <v>21</v>
      </c>
      <c r="M25" s="170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0.16600000000000001</v>
      </c>
      <c r="U25" s="161">
        <f>ROUND(E25*T25,2)</f>
        <v>714.78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110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2"/>
      <c r="B26" s="158"/>
      <c r="C26" s="186" t="s">
        <v>132</v>
      </c>
      <c r="D26" s="163"/>
      <c r="E26" s="168">
        <v>4305.92</v>
      </c>
      <c r="F26" s="170"/>
      <c r="G26" s="170"/>
      <c r="H26" s="170"/>
      <c r="I26" s="170"/>
      <c r="J26" s="170"/>
      <c r="K26" s="170"/>
      <c r="L26" s="170"/>
      <c r="M26" s="170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115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2">
        <v>5</v>
      </c>
      <c r="B27" s="158" t="s">
        <v>133</v>
      </c>
      <c r="C27" s="185" t="s">
        <v>134</v>
      </c>
      <c r="D27" s="160" t="s">
        <v>135</v>
      </c>
      <c r="E27" s="167">
        <v>43059.199999999997</v>
      </c>
      <c r="F27" s="170">
        <v>0</v>
      </c>
      <c r="G27" s="170">
        <v>0</v>
      </c>
      <c r="H27" s="170">
        <v>0</v>
      </c>
      <c r="I27" s="170">
        <f>ROUND(E27*H27,2)</f>
        <v>0</v>
      </c>
      <c r="J27" s="170">
        <v>8.1</v>
      </c>
      <c r="K27" s="170">
        <f>ROUND(E27*J27,2)</f>
        <v>348779.52000000002</v>
      </c>
      <c r="L27" s="170">
        <v>21</v>
      </c>
      <c r="M27" s="170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1.2E-2</v>
      </c>
      <c r="U27" s="161">
        <f>ROUND(E27*T27,2)</f>
        <v>516.71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110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2"/>
      <c r="B28" s="158"/>
      <c r="C28" s="186" t="s">
        <v>136</v>
      </c>
      <c r="D28" s="163"/>
      <c r="E28" s="168">
        <v>43059.199999999997</v>
      </c>
      <c r="F28" s="170"/>
      <c r="G28" s="170"/>
      <c r="H28" s="170"/>
      <c r="I28" s="170"/>
      <c r="J28" s="170"/>
      <c r="K28" s="170"/>
      <c r="L28" s="170"/>
      <c r="M28" s="170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115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2">
        <v>6</v>
      </c>
      <c r="B29" s="158" t="s">
        <v>137</v>
      </c>
      <c r="C29" s="185" t="s">
        <v>138</v>
      </c>
      <c r="D29" s="160" t="s">
        <v>139</v>
      </c>
      <c r="E29" s="167">
        <v>4.3059200000000004</v>
      </c>
      <c r="F29" s="170">
        <v>0</v>
      </c>
      <c r="G29" s="170">
        <v>0</v>
      </c>
      <c r="H29" s="170">
        <v>0</v>
      </c>
      <c r="I29" s="170">
        <f>ROUND(E29*H29,2)</f>
        <v>0</v>
      </c>
      <c r="J29" s="170">
        <v>3495</v>
      </c>
      <c r="K29" s="170">
        <f>ROUND(E29*J29,2)</f>
        <v>15049.19</v>
      </c>
      <c r="L29" s="170">
        <v>21</v>
      </c>
      <c r="M29" s="170">
        <f>G29*(1+L29/100)</f>
        <v>0</v>
      </c>
      <c r="N29" s="161">
        <v>0</v>
      </c>
      <c r="O29" s="161">
        <f>ROUND(E29*N29,5)</f>
        <v>0</v>
      </c>
      <c r="P29" s="161">
        <v>0</v>
      </c>
      <c r="Q29" s="161">
        <f>ROUND(E29*P29,5)</f>
        <v>0</v>
      </c>
      <c r="R29" s="161"/>
      <c r="S29" s="161"/>
      <c r="T29" s="162">
        <v>3.93</v>
      </c>
      <c r="U29" s="161">
        <f>ROUND(E29*T29,2)</f>
        <v>16.920000000000002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110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2">
        <v>7</v>
      </c>
      <c r="B30" s="158" t="s">
        <v>140</v>
      </c>
      <c r="C30" s="185" t="s">
        <v>141</v>
      </c>
      <c r="D30" s="160" t="s">
        <v>113</v>
      </c>
      <c r="E30" s="167">
        <v>100.955</v>
      </c>
      <c r="F30" s="170">
        <v>0</v>
      </c>
      <c r="G30" s="170">
        <v>0</v>
      </c>
      <c r="H30" s="170">
        <v>0</v>
      </c>
      <c r="I30" s="170">
        <f>ROUND(E30*H30,2)</f>
        <v>0</v>
      </c>
      <c r="J30" s="170">
        <v>63</v>
      </c>
      <c r="K30" s="170">
        <f>ROUND(E30*J30,2)</f>
        <v>6360.17</v>
      </c>
      <c r="L30" s="170">
        <v>21</v>
      </c>
      <c r="M30" s="170">
        <f>G30*(1+L30/100)</f>
        <v>0</v>
      </c>
      <c r="N30" s="161">
        <v>0</v>
      </c>
      <c r="O30" s="161">
        <f>ROUND(E30*N30,5)</f>
        <v>0</v>
      </c>
      <c r="P30" s="161">
        <v>0</v>
      </c>
      <c r="Q30" s="161">
        <f>ROUND(E30*P30,5)</f>
        <v>0</v>
      </c>
      <c r="R30" s="161"/>
      <c r="S30" s="161"/>
      <c r="T30" s="162">
        <v>5.2999999999999999E-2</v>
      </c>
      <c r="U30" s="161">
        <f>ROUND(E30*T30,2)</f>
        <v>5.35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110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2">
        <v>8</v>
      </c>
      <c r="B31" s="158" t="s">
        <v>142</v>
      </c>
      <c r="C31" s="185" t="s">
        <v>143</v>
      </c>
      <c r="D31" s="160" t="s">
        <v>113</v>
      </c>
      <c r="E31" s="167">
        <v>100.955</v>
      </c>
      <c r="F31" s="170">
        <v>0</v>
      </c>
      <c r="G31" s="170">
        <v>0</v>
      </c>
      <c r="H31" s="170">
        <v>0</v>
      </c>
      <c r="I31" s="170">
        <f>ROUND(E31*H31,2)</f>
        <v>0</v>
      </c>
      <c r="J31" s="170">
        <v>45.6</v>
      </c>
      <c r="K31" s="170">
        <f>ROUND(E31*J31,2)</f>
        <v>4603.55</v>
      </c>
      <c r="L31" s="170">
        <v>21</v>
      </c>
      <c r="M31" s="170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4.2999999999999997E-2</v>
      </c>
      <c r="U31" s="161">
        <f>ROUND(E31*T31,2)</f>
        <v>4.34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110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2"/>
      <c r="B32" s="158"/>
      <c r="C32" s="186" t="s">
        <v>144</v>
      </c>
      <c r="D32" s="163"/>
      <c r="E32" s="168">
        <v>10.4</v>
      </c>
      <c r="F32" s="170"/>
      <c r="G32" s="170"/>
      <c r="H32" s="170"/>
      <c r="I32" s="170"/>
      <c r="J32" s="170"/>
      <c r="K32" s="170"/>
      <c r="L32" s="170"/>
      <c r="M32" s="170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115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2"/>
      <c r="B33" s="158"/>
      <c r="C33" s="186" t="s">
        <v>145</v>
      </c>
      <c r="D33" s="163"/>
      <c r="E33" s="168">
        <v>20.75</v>
      </c>
      <c r="F33" s="170"/>
      <c r="G33" s="170"/>
      <c r="H33" s="170"/>
      <c r="I33" s="170"/>
      <c r="J33" s="170"/>
      <c r="K33" s="170"/>
      <c r="L33" s="170"/>
      <c r="M33" s="170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115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2"/>
      <c r="B34" s="158"/>
      <c r="C34" s="186" t="s">
        <v>146</v>
      </c>
      <c r="D34" s="163"/>
      <c r="E34" s="168">
        <v>15.484999999999999</v>
      </c>
      <c r="F34" s="170"/>
      <c r="G34" s="170"/>
      <c r="H34" s="170"/>
      <c r="I34" s="170"/>
      <c r="J34" s="170"/>
      <c r="K34" s="170"/>
      <c r="L34" s="170"/>
      <c r="M34" s="170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115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2"/>
      <c r="B35" s="158"/>
      <c r="C35" s="186" t="s">
        <v>147</v>
      </c>
      <c r="D35" s="163"/>
      <c r="E35" s="168">
        <v>14.96</v>
      </c>
      <c r="F35" s="170"/>
      <c r="G35" s="170"/>
      <c r="H35" s="170"/>
      <c r="I35" s="170"/>
      <c r="J35" s="170"/>
      <c r="K35" s="170"/>
      <c r="L35" s="170"/>
      <c r="M35" s="170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115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2"/>
      <c r="B36" s="158"/>
      <c r="C36" s="186" t="s">
        <v>148</v>
      </c>
      <c r="D36" s="163"/>
      <c r="E36" s="168">
        <v>16.02</v>
      </c>
      <c r="F36" s="170"/>
      <c r="G36" s="170"/>
      <c r="H36" s="170"/>
      <c r="I36" s="170"/>
      <c r="J36" s="170"/>
      <c r="K36" s="170"/>
      <c r="L36" s="170"/>
      <c r="M36" s="170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2"/>
      <c r="B37" s="158"/>
      <c r="C37" s="186" t="s">
        <v>149</v>
      </c>
      <c r="D37" s="163"/>
      <c r="E37" s="168">
        <v>15.75</v>
      </c>
      <c r="F37" s="170"/>
      <c r="G37" s="170"/>
      <c r="H37" s="170"/>
      <c r="I37" s="170"/>
      <c r="J37" s="170"/>
      <c r="K37" s="170"/>
      <c r="L37" s="170"/>
      <c r="M37" s="170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115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2"/>
      <c r="B38" s="158"/>
      <c r="C38" s="186" t="s">
        <v>150</v>
      </c>
      <c r="D38" s="163"/>
      <c r="E38" s="168">
        <v>4.1399999999999997</v>
      </c>
      <c r="F38" s="170"/>
      <c r="G38" s="170"/>
      <c r="H38" s="170"/>
      <c r="I38" s="170"/>
      <c r="J38" s="170"/>
      <c r="K38" s="170"/>
      <c r="L38" s="170"/>
      <c r="M38" s="170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2"/>
      <c r="B39" s="158"/>
      <c r="C39" s="186" t="s">
        <v>151</v>
      </c>
      <c r="D39" s="163"/>
      <c r="E39" s="168">
        <v>0.55000000000000004</v>
      </c>
      <c r="F39" s="170"/>
      <c r="G39" s="170"/>
      <c r="H39" s="170"/>
      <c r="I39" s="170"/>
      <c r="J39" s="170"/>
      <c r="K39" s="170"/>
      <c r="L39" s="170"/>
      <c r="M39" s="170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115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2"/>
      <c r="B40" s="158"/>
      <c r="C40" s="186" t="s">
        <v>152</v>
      </c>
      <c r="D40" s="163"/>
      <c r="E40" s="168">
        <v>2.9</v>
      </c>
      <c r="F40" s="170"/>
      <c r="G40" s="170"/>
      <c r="H40" s="170"/>
      <c r="I40" s="170"/>
      <c r="J40" s="170"/>
      <c r="K40" s="170"/>
      <c r="L40" s="170"/>
      <c r="M40" s="170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2">
        <v>9</v>
      </c>
      <c r="B41" s="158" t="s">
        <v>153</v>
      </c>
      <c r="C41" s="185" t="s">
        <v>154</v>
      </c>
      <c r="D41" s="160" t="s">
        <v>135</v>
      </c>
      <c r="E41" s="167">
        <v>1648.54</v>
      </c>
      <c r="F41" s="170">
        <v>0</v>
      </c>
      <c r="G41" s="170">
        <v>0</v>
      </c>
      <c r="H41" s="170">
        <v>0</v>
      </c>
      <c r="I41" s="170">
        <f>ROUND(E41*H41,2)</f>
        <v>0</v>
      </c>
      <c r="J41" s="170">
        <v>45.6</v>
      </c>
      <c r="K41" s="170">
        <f>ROUND(E41*J41,2)</f>
        <v>75173.42</v>
      </c>
      <c r="L41" s="170">
        <v>21</v>
      </c>
      <c r="M41" s="170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0.107</v>
      </c>
      <c r="U41" s="161">
        <f>ROUND(E41*T41,2)</f>
        <v>176.39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110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2"/>
      <c r="B42" s="158"/>
      <c r="C42" s="186" t="s">
        <v>155</v>
      </c>
      <c r="D42" s="163"/>
      <c r="E42" s="168">
        <v>58.8</v>
      </c>
      <c r="F42" s="170"/>
      <c r="G42" s="170"/>
      <c r="H42" s="170"/>
      <c r="I42" s="170"/>
      <c r="J42" s="170"/>
      <c r="K42" s="170"/>
      <c r="L42" s="170"/>
      <c r="M42" s="170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115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2"/>
      <c r="B43" s="158"/>
      <c r="C43" s="186" t="s">
        <v>156</v>
      </c>
      <c r="D43" s="163"/>
      <c r="E43" s="168">
        <v>163.19999999999999</v>
      </c>
      <c r="F43" s="170"/>
      <c r="G43" s="170"/>
      <c r="H43" s="170"/>
      <c r="I43" s="170"/>
      <c r="J43" s="170"/>
      <c r="K43" s="170"/>
      <c r="L43" s="170"/>
      <c r="M43" s="170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115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2"/>
      <c r="B44" s="158"/>
      <c r="C44" s="186" t="s">
        <v>157</v>
      </c>
      <c r="D44" s="163"/>
      <c r="E44" s="168">
        <v>159.19999999999999</v>
      </c>
      <c r="F44" s="170"/>
      <c r="G44" s="170"/>
      <c r="H44" s="170"/>
      <c r="I44" s="170"/>
      <c r="J44" s="170"/>
      <c r="K44" s="170"/>
      <c r="L44" s="170"/>
      <c r="M44" s="170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2"/>
      <c r="B45" s="158"/>
      <c r="C45" s="186" t="s">
        <v>158</v>
      </c>
      <c r="D45" s="163"/>
      <c r="E45" s="168">
        <v>166.38</v>
      </c>
      <c r="F45" s="170"/>
      <c r="G45" s="170"/>
      <c r="H45" s="170"/>
      <c r="I45" s="170"/>
      <c r="J45" s="170"/>
      <c r="K45" s="170"/>
      <c r="L45" s="170"/>
      <c r="M45" s="170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115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2"/>
      <c r="B46" s="158"/>
      <c r="C46" s="186" t="s">
        <v>159</v>
      </c>
      <c r="D46" s="163"/>
      <c r="E46" s="168">
        <v>133.5</v>
      </c>
      <c r="F46" s="170"/>
      <c r="G46" s="170"/>
      <c r="H46" s="170"/>
      <c r="I46" s="170"/>
      <c r="J46" s="170"/>
      <c r="K46" s="170"/>
      <c r="L46" s="170"/>
      <c r="M46" s="170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115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2"/>
      <c r="B47" s="158"/>
      <c r="C47" s="186" t="s">
        <v>160</v>
      </c>
      <c r="D47" s="163"/>
      <c r="E47" s="168">
        <v>148.05000000000001</v>
      </c>
      <c r="F47" s="170"/>
      <c r="G47" s="170"/>
      <c r="H47" s="170"/>
      <c r="I47" s="170"/>
      <c r="J47" s="170"/>
      <c r="K47" s="170"/>
      <c r="L47" s="170"/>
      <c r="M47" s="170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115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2"/>
      <c r="B48" s="158"/>
      <c r="C48" s="186" t="s">
        <v>161</v>
      </c>
      <c r="D48" s="163"/>
      <c r="E48" s="168">
        <v>113.825</v>
      </c>
      <c r="F48" s="170"/>
      <c r="G48" s="170"/>
      <c r="H48" s="170"/>
      <c r="I48" s="170"/>
      <c r="J48" s="170"/>
      <c r="K48" s="170"/>
      <c r="L48" s="170"/>
      <c r="M48" s="170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115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2"/>
      <c r="B49" s="158"/>
      <c r="C49" s="186" t="s">
        <v>162</v>
      </c>
      <c r="D49" s="163"/>
      <c r="E49" s="168">
        <v>74</v>
      </c>
      <c r="F49" s="170"/>
      <c r="G49" s="170"/>
      <c r="H49" s="170"/>
      <c r="I49" s="170"/>
      <c r="J49" s="170"/>
      <c r="K49" s="170"/>
      <c r="L49" s="170"/>
      <c r="M49" s="170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115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2"/>
      <c r="B50" s="158"/>
      <c r="C50" s="186" t="s">
        <v>163</v>
      </c>
      <c r="D50" s="163"/>
      <c r="E50" s="168">
        <v>67.150000000000006</v>
      </c>
      <c r="F50" s="170"/>
      <c r="G50" s="170"/>
      <c r="H50" s="170"/>
      <c r="I50" s="170"/>
      <c r="J50" s="170"/>
      <c r="K50" s="170"/>
      <c r="L50" s="170"/>
      <c r="M50" s="170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115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2"/>
      <c r="B51" s="158"/>
      <c r="C51" s="186" t="s">
        <v>164</v>
      </c>
      <c r="D51" s="163"/>
      <c r="E51" s="168">
        <v>193.63</v>
      </c>
      <c r="F51" s="170"/>
      <c r="G51" s="170"/>
      <c r="H51" s="170"/>
      <c r="I51" s="170"/>
      <c r="J51" s="170"/>
      <c r="K51" s="170"/>
      <c r="L51" s="170"/>
      <c r="M51" s="170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115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2"/>
      <c r="B52" s="158"/>
      <c r="C52" s="186" t="s">
        <v>165</v>
      </c>
      <c r="D52" s="163"/>
      <c r="E52" s="168">
        <v>119.78</v>
      </c>
      <c r="F52" s="170"/>
      <c r="G52" s="170"/>
      <c r="H52" s="170"/>
      <c r="I52" s="170"/>
      <c r="J52" s="170"/>
      <c r="K52" s="170"/>
      <c r="L52" s="170"/>
      <c r="M52" s="170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115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2"/>
      <c r="B53" s="158"/>
      <c r="C53" s="186" t="s">
        <v>166</v>
      </c>
      <c r="D53" s="163"/>
      <c r="E53" s="168">
        <v>147.75</v>
      </c>
      <c r="F53" s="170"/>
      <c r="G53" s="170"/>
      <c r="H53" s="170"/>
      <c r="I53" s="170"/>
      <c r="J53" s="170"/>
      <c r="K53" s="170"/>
      <c r="L53" s="170"/>
      <c r="M53" s="170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115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2"/>
      <c r="B54" s="158"/>
      <c r="C54" s="186" t="s">
        <v>167</v>
      </c>
      <c r="D54" s="163"/>
      <c r="E54" s="168">
        <v>84.375</v>
      </c>
      <c r="F54" s="170"/>
      <c r="G54" s="170"/>
      <c r="H54" s="170"/>
      <c r="I54" s="170"/>
      <c r="J54" s="170"/>
      <c r="K54" s="170"/>
      <c r="L54" s="170"/>
      <c r="M54" s="170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115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2"/>
      <c r="B55" s="158"/>
      <c r="C55" s="186" t="s">
        <v>168</v>
      </c>
      <c r="D55" s="163"/>
      <c r="E55" s="168">
        <v>18.899999999999999</v>
      </c>
      <c r="F55" s="170"/>
      <c r="G55" s="170"/>
      <c r="H55" s="170"/>
      <c r="I55" s="170"/>
      <c r="J55" s="170"/>
      <c r="K55" s="170"/>
      <c r="L55" s="170"/>
      <c r="M55" s="170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115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2">
        <v>10</v>
      </c>
      <c r="B56" s="158" t="s">
        <v>169</v>
      </c>
      <c r="C56" s="185" t="s">
        <v>170</v>
      </c>
      <c r="D56" s="160" t="s">
        <v>135</v>
      </c>
      <c r="E56" s="167">
        <v>2592</v>
      </c>
      <c r="F56" s="170">
        <v>0</v>
      </c>
      <c r="G56" s="170">
        <v>0</v>
      </c>
      <c r="H56" s="170">
        <v>0</v>
      </c>
      <c r="I56" s="170">
        <f>ROUND(E56*H56,2)</f>
        <v>0</v>
      </c>
      <c r="J56" s="170">
        <v>6.1</v>
      </c>
      <c r="K56" s="170">
        <f>ROUND(E56*J56,2)</f>
        <v>15811.2</v>
      </c>
      <c r="L56" s="170">
        <v>21</v>
      </c>
      <c r="M56" s="170">
        <f>G56*(1+L56/100)</f>
        <v>0</v>
      </c>
      <c r="N56" s="161">
        <v>0</v>
      </c>
      <c r="O56" s="161">
        <f>ROUND(E56*N56,5)</f>
        <v>0</v>
      </c>
      <c r="P56" s="161">
        <v>0</v>
      </c>
      <c r="Q56" s="161">
        <f>ROUND(E56*P56,5)</f>
        <v>0</v>
      </c>
      <c r="R56" s="161"/>
      <c r="S56" s="161"/>
      <c r="T56" s="162">
        <v>1.2999999999999999E-2</v>
      </c>
      <c r="U56" s="161">
        <f>ROUND(E56*T56,2)</f>
        <v>33.700000000000003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110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2"/>
      <c r="B57" s="158"/>
      <c r="C57" s="186" t="s">
        <v>171</v>
      </c>
      <c r="D57" s="163"/>
      <c r="E57" s="168">
        <v>2592</v>
      </c>
      <c r="F57" s="170"/>
      <c r="G57" s="170"/>
      <c r="H57" s="170"/>
      <c r="I57" s="170"/>
      <c r="J57" s="170"/>
      <c r="K57" s="170"/>
      <c r="L57" s="170"/>
      <c r="M57" s="170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115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2">
        <v>11</v>
      </c>
      <c r="B58" s="158" t="s">
        <v>172</v>
      </c>
      <c r="C58" s="185" t="s">
        <v>173</v>
      </c>
      <c r="D58" s="160" t="s">
        <v>135</v>
      </c>
      <c r="E58" s="167">
        <v>420.39</v>
      </c>
      <c r="F58" s="170">
        <v>0</v>
      </c>
      <c r="G58" s="170">
        <v>0</v>
      </c>
      <c r="H58" s="170">
        <v>0</v>
      </c>
      <c r="I58" s="170">
        <f>ROUND(E58*H58,2)</f>
        <v>0</v>
      </c>
      <c r="J58" s="170">
        <v>58.1</v>
      </c>
      <c r="K58" s="170">
        <f>ROUND(E58*J58,2)</f>
        <v>24424.66</v>
      </c>
      <c r="L58" s="170">
        <v>21</v>
      </c>
      <c r="M58" s="170">
        <f>G58*(1+L58/100)</f>
        <v>0</v>
      </c>
      <c r="N58" s="161">
        <v>0</v>
      </c>
      <c r="O58" s="161">
        <f>ROUND(E58*N58,5)</f>
        <v>0</v>
      </c>
      <c r="P58" s="161">
        <v>0</v>
      </c>
      <c r="Q58" s="161">
        <f>ROUND(E58*P58,5)</f>
        <v>0</v>
      </c>
      <c r="R58" s="161"/>
      <c r="S58" s="161"/>
      <c r="T58" s="162">
        <v>0.19</v>
      </c>
      <c r="U58" s="161">
        <f>ROUND(E58*T58,2)</f>
        <v>79.87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110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2"/>
      <c r="B59" s="158"/>
      <c r="C59" s="186" t="s">
        <v>174</v>
      </c>
      <c r="D59" s="163"/>
      <c r="E59" s="168">
        <v>45.5</v>
      </c>
      <c r="F59" s="170"/>
      <c r="G59" s="170"/>
      <c r="H59" s="170"/>
      <c r="I59" s="170"/>
      <c r="J59" s="170"/>
      <c r="K59" s="170"/>
      <c r="L59" s="170"/>
      <c r="M59" s="170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115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2"/>
      <c r="B60" s="158"/>
      <c r="C60" s="186" t="s">
        <v>175</v>
      </c>
      <c r="D60" s="163"/>
      <c r="E60" s="168">
        <v>48.424999999999997</v>
      </c>
      <c r="F60" s="170"/>
      <c r="G60" s="170"/>
      <c r="H60" s="170"/>
      <c r="I60" s="170"/>
      <c r="J60" s="170"/>
      <c r="K60" s="170"/>
      <c r="L60" s="170"/>
      <c r="M60" s="170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115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2"/>
      <c r="B61" s="158"/>
      <c r="C61" s="186" t="s">
        <v>176</v>
      </c>
      <c r="D61" s="163"/>
      <c r="E61" s="168">
        <v>52.91</v>
      </c>
      <c r="F61" s="170"/>
      <c r="G61" s="170"/>
      <c r="H61" s="170"/>
      <c r="I61" s="170"/>
      <c r="J61" s="170"/>
      <c r="K61" s="170"/>
      <c r="L61" s="170"/>
      <c r="M61" s="170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115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2"/>
      <c r="B62" s="158"/>
      <c r="C62" s="186" t="s">
        <v>177</v>
      </c>
      <c r="D62" s="163"/>
      <c r="E62" s="168">
        <v>54.6</v>
      </c>
      <c r="F62" s="170"/>
      <c r="G62" s="170"/>
      <c r="H62" s="170"/>
      <c r="I62" s="170"/>
      <c r="J62" s="170"/>
      <c r="K62" s="170"/>
      <c r="L62" s="170"/>
      <c r="M62" s="170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115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2"/>
      <c r="B63" s="158"/>
      <c r="C63" s="186" t="s">
        <v>178</v>
      </c>
      <c r="D63" s="163"/>
      <c r="E63" s="168">
        <v>55.18</v>
      </c>
      <c r="F63" s="170"/>
      <c r="G63" s="170"/>
      <c r="H63" s="170"/>
      <c r="I63" s="170"/>
      <c r="J63" s="170"/>
      <c r="K63" s="170"/>
      <c r="L63" s="170"/>
      <c r="M63" s="170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115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2"/>
      <c r="B64" s="158"/>
      <c r="C64" s="186" t="s">
        <v>179</v>
      </c>
      <c r="D64" s="163"/>
      <c r="E64" s="168">
        <v>92.4</v>
      </c>
      <c r="F64" s="170"/>
      <c r="G64" s="170"/>
      <c r="H64" s="170"/>
      <c r="I64" s="170"/>
      <c r="J64" s="170"/>
      <c r="K64" s="170"/>
      <c r="L64" s="170"/>
      <c r="M64" s="170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115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2"/>
      <c r="B65" s="158"/>
      <c r="C65" s="186" t="s">
        <v>180</v>
      </c>
      <c r="D65" s="163"/>
      <c r="E65" s="168">
        <v>45.14</v>
      </c>
      <c r="F65" s="170"/>
      <c r="G65" s="170"/>
      <c r="H65" s="170"/>
      <c r="I65" s="170"/>
      <c r="J65" s="170"/>
      <c r="K65" s="170"/>
      <c r="L65" s="170"/>
      <c r="M65" s="170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115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2"/>
      <c r="B66" s="158"/>
      <c r="C66" s="186" t="s">
        <v>181</v>
      </c>
      <c r="D66" s="163"/>
      <c r="E66" s="168">
        <v>17.100000000000001</v>
      </c>
      <c r="F66" s="170"/>
      <c r="G66" s="170"/>
      <c r="H66" s="170"/>
      <c r="I66" s="170"/>
      <c r="J66" s="170"/>
      <c r="K66" s="170"/>
      <c r="L66" s="170"/>
      <c r="M66" s="170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2"/>
      <c r="B67" s="158"/>
      <c r="C67" s="186" t="s">
        <v>182</v>
      </c>
      <c r="D67" s="163"/>
      <c r="E67" s="168">
        <v>9.1349999999999998</v>
      </c>
      <c r="F67" s="170"/>
      <c r="G67" s="170"/>
      <c r="H67" s="170"/>
      <c r="I67" s="170"/>
      <c r="J67" s="170"/>
      <c r="K67" s="170"/>
      <c r="L67" s="170"/>
      <c r="M67" s="170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2">
        <v>12</v>
      </c>
      <c r="B68" s="158" t="s">
        <v>183</v>
      </c>
      <c r="C68" s="185" t="s">
        <v>184</v>
      </c>
      <c r="D68" s="160" t="s">
        <v>135</v>
      </c>
      <c r="E68" s="167">
        <v>164</v>
      </c>
      <c r="F68" s="170">
        <v>0</v>
      </c>
      <c r="G68" s="170">
        <v>0</v>
      </c>
      <c r="H68" s="170">
        <v>0</v>
      </c>
      <c r="I68" s="170">
        <f>ROUND(E68*H68,2)</f>
        <v>0</v>
      </c>
      <c r="J68" s="170">
        <v>39.700000000000003</v>
      </c>
      <c r="K68" s="170">
        <f>ROUND(E68*J68,2)</f>
        <v>6510.8</v>
      </c>
      <c r="L68" s="170">
        <v>21</v>
      </c>
      <c r="M68" s="170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0.13</v>
      </c>
      <c r="U68" s="161">
        <f>ROUND(E68*T68,2)</f>
        <v>21.32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110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2"/>
      <c r="B69" s="158"/>
      <c r="C69" s="186" t="s">
        <v>185</v>
      </c>
      <c r="D69" s="163"/>
      <c r="E69" s="168">
        <v>164</v>
      </c>
      <c r="F69" s="170"/>
      <c r="G69" s="170"/>
      <c r="H69" s="170"/>
      <c r="I69" s="170"/>
      <c r="J69" s="170"/>
      <c r="K69" s="170"/>
      <c r="L69" s="170"/>
      <c r="M69" s="170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115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2">
        <v>13</v>
      </c>
      <c r="B70" s="158" t="s">
        <v>186</v>
      </c>
      <c r="C70" s="185" t="s">
        <v>187</v>
      </c>
      <c r="D70" s="160" t="s">
        <v>135</v>
      </c>
      <c r="E70" s="167">
        <v>420.39</v>
      </c>
      <c r="F70" s="170">
        <v>0</v>
      </c>
      <c r="G70" s="170">
        <v>0</v>
      </c>
      <c r="H70" s="170">
        <v>0.56999999999999995</v>
      </c>
      <c r="I70" s="170">
        <f>ROUND(E70*H70,2)</f>
        <v>239.62</v>
      </c>
      <c r="J70" s="170">
        <v>14.33</v>
      </c>
      <c r="K70" s="170">
        <f>ROUND(E70*J70,2)</f>
        <v>6024.19</v>
      </c>
      <c r="L70" s="170">
        <v>21</v>
      </c>
      <c r="M70" s="170">
        <f>G70*(1+L70/100)</f>
        <v>0</v>
      </c>
      <c r="N70" s="161">
        <v>0</v>
      </c>
      <c r="O70" s="161">
        <f>ROUND(E70*N70,5)</f>
        <v>0</v>
      </c>
      <c r="P70" s="161">
        <v>0</v>
      </c>
      <c r="Q70" s="161">
        <f>ROUND(E70*P70,5)</f>
        <v>0</v>
      </c>
      <c r="R70" s="161"/>
      <c r="S70" s="161"/>
      <c r="T70" s="162">
        <v>4.7E-2</v>
      </c>
      <c r="U70" s="161">
        <f>ROUND(E70*T70,2)</f>
        <v>19.760000000000002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110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2">
        <v>14</v>
      </c>
      <c r="B71" s="158" t="s">
        <v>188</v>
      </c>
      <c r="C71" s="185" t="s">
        <v>189</v>
      </c>
      <c r="D71" s="160" t="s">
        <v>135</v>
      </c>
      <c r="E71" s="167">
        <v>164</v>
      </c>
      <c r="F71" s="170">
        <v>0</v>
      </c>
      <c r="G71" s="170">
        <v>0</v>
      </c>
      <c r="H71" s="170">
        <v>0.56999999999999995</v>
      </c>
      <c r="I71" s="170">
        <f>ROUND(E71*H71,2)</f>
        <v>93.48</v>
      </c>
      <c r="J71" s="170">
        <v>7.33</v>
      </c>
      <c r="K71" s="170">
        <f>ROUND(E71*J71,2)</f>
        <v>1202.1199999999999</v>
      </c>
      <c r="L71" s="170">
        <v>21</v>
      </c>
      <c r="M71" s="170">
        <f>G71*(1+L71/100)</f>
        <v>0</v>
      </c>
      <c r="N71" s="161">
        <v>0</v>
      </c>
      <c r="O71" s="161">
        <f>ROUND(E71*N71,5)</f>
        <v>0</v>
      </c>
      <c r="P71" s="161">
        <v>0</v>
      </c>
      <c r="Q71" s="161">
        <f>ROUND(E71*P71,5)</f>
        <v>0</v>
      </c>
      <c r="R71" s="161"/>
      <c r="S71" s="161"/>
      <c r="T71" s="162">
        <v>2.1000000000000001E-2</v>
      </c>
      <c r="U71" s="161">
        <f>ROUND(E71*T71,2)</f>
        <v>3.44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110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2">
        <v>15</v>
      </c>
      <c r="B72" s="158" t="s">
        <v>190</v>
      </c>
      <c r="C72" s="185" t="s">
        <v>191</v>
      </c>
      <c r="D72" s="160" t="s">
        <v>192</v>
      </c>
      <c r="E72" s="167">
        <v>14.60975</v>
      </c>
      <c r="F72" s="170">
        <v>0</v>
      </c>
      <c r="G72" s="170">
        <v>0</v>
      </c>
      <c r="H72" s="170">
        <v>90.3</v>
      </c>
      <c r="I72" s="170">
        <f>ROUND(E72*H72,2)</f>
        <v>1319.26</v>
      </c>
      <c r="J72" s="170">
        <v>0</v>
      </c>
      <c r="K72" s="170">
        <f>ROUND(E72*J72,2)</f>
        <v>0</v>
      </c>
      <c r="L72" s="170">
        <v>21</v>
      </c>
      <c r="M72" s="170">
        <f>G72*(1+L72/100)</f>
        <v>0</v>
      </c>
      <c r="N72" s="161">
        <v>0</v>
      </c>
      <c r="O72" s="161">
        <v>0</v>
      </c>
      <c r="P72" s="161">
        <v>0</v>
      </c>
      <c r="Q72" s="161">
        <f>ROUND(E72*P72,5)</f>
        <v>0</v>
      </c>
      <c r="R72" s="161"/>
      <c r="S72" s="161"/>
      <c r="T72" s="162">
        <v>0</v>
      </c>
      <c r="U72" s="161">
        <f>ROUND(E72*T72,2)</f>
        <v>0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193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2"/>
      <c r="B73" s="158"/>
      <c r="C73" s="186" t="s">
        <v>194</v>
      </c>
      <c r="D73" s="163"/>
      <c r="E73" s="168">
        <v>14.60975</v>
      </c>
      <c r="F73" s="170"/>
      <c r="G73" s="170"/>
      <c r="H73" s="170"/>
      <c r="I73" s="170"/>
      <c r="J73" s="170"/>
      <c r="K73" s="170"/>
      <c r="L73" s="170"/>
      <c r="M73" s="170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115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2">
        <v>16</v>
      </c>
      <c r="B74" s="158" t="s">
        <v>195</v>
      </c>
      <c r="C74" s="185" t="s">
        <v>196</v>
      </c>
      <c r="D74" s="160" t="s">
        <v>113</v>
      </c>
      <c r="E74" s="167">
        <v>10</v>
      </c>
      <c r="F74" s="170">
        <v>0</v>
      </c>
      <c r="G74" s="170">
        <v>0</v>
      </c>
      <c r="H74" s="170">
        <v>0</v>
      </c>
      <c r="I74" s="170">
        <f>ROUND(E74*H74,2)</f>
        <v>0</v>
      </c>
      <c r="J74" s="170">
        <v>322.5</v>
      </c>
      <c r="K74" s="170">
        <f>ROUND(E74*J74,2)</f>
        <v>3225</v>
      </c>
      <c r="L74" s="170">
        <v>21</v>
      </c>
      <c r="M74" s="170">
        <f>G74*(1+L74/100)</f>
        <v>0</v>
      </c>
      <c r="N74" s="161">
        <v>0</v>
      </c>
      <c r="O74" s="161">
        <f>ROUND(E74*N74,5)</f>
        <v>0</v>
      </c>
      <c r="P74" s="161">
        <v>0</v>
      </c>
      <c r="Q74" s="161">
        <f>ROUND(E74*P74,5)</f>
        <v>0</v>
      </c>
      <c r="R74" s="161"/>
      <c r="S74" s="161"/>
      <c r="T74" s="162">
        <v>0.88100000000000001</v>
      </c>
      <c r="U74" s="161">
        <f>ROUND(E74*T74,2)</f>
        <v>8.81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110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2"/>
      <c r="B75" s="158"/>
      <c r="C75" s="186" t="s">
        <v>197</v>
      </c>
      <c r="D75" s="163"/>
      <c r="E75" s="168">
        <v>10</v>
      </c>
      <c r="F75" s="170"/>
      <c r="G75" s="170"/>
      <c r="H75" s="170"/>
      <c r="I75" s="170"/>
      <c r="J75" s="170"/>
      <c r="K75" s="170"/>
      <c r="L75" s="170"/>
      <c r="M75" s="170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115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2">
        <v>17</v>
      </c>
      <c r="B76" s="158" t="s">
        <v>198</v>
      </c>
      <c r="C76" s="185" t="s">
        <v>199</v>
      </c>
      <c r="D76" s="160" t="s">
        <v>113</v>
      </c>
      <c r="E76" s="167">
        <v>10</v>
      </c>
      <c r="F76" s="170">
        <v>0</v>
      </c>
      <c r="G76" s="170">
        <v>0</v>
      </c>
      <c r="H76" s="170">
        <v>0</v>
      </c>
      <c r="I76" s="170">
        <f>ROUND(E76*H76,2)</f>
        <v>0</v>
      </c>
      <c r="J76" s="170">
        <v>98.7</v>
      </c>
      <c r="K76" s="170">
        <f>ROUND(E76*J76,2)</f>
        <v>987</v>
      </c>
      <c r="L76" s="170">
        <v>21</v>
      </c>
      <c r="M76" s="170">
        <f>G76*(1+L76/100)</f>
        <v>0</v>
      </c>
      <c r="N76" s="161">
        <v>0</v>
      </c>
      <c r="O76" s="161">
        <f>ROUND(E76*N76,5)</f>
        <v>0</v>
      </c>
      <c r="P76" s="161">
        <v>0</v>
      </c>
      <c r="Q76" s="161">
        <f>ROUND(E76*P76,5)</f>
        <v>0</v>
      </c>
      <c r="R76" s="161"/>
      <c r="S76" s="161"/>
      <c r="T76" s="162">
        <v>0.27</v>
      </c>
      <c r="U76" s="161">
        <f>ROUND(E76*T76,2)</f>
        <v>2.7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110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2"/>
      <c r="B77" s="158"/>
      <c r="C77" s="186" t="s">
        <v>197</v>
      </c>
      <c r="D77" s="163"/>
      <c r="E77" s="168">
        <v>10</v>
      </c>
      <c r="F77" s="170"/>
      <c r="G77" s="170"/>
      <c r="H77" s="170"/>
      <c r="I77" s="170"/>
      <c r="J77" s="170"/>
      <c r="K77" s="170"/>
      <c r="L77" s="170"/>
      <c r="M77" s="170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115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5">
      <c r="A78" s="153" t="s">
        <v>105</v>
      </c>
      <c r="B78" s="159" t="s">
        <v>64</v>
      </c>
      <c r="C78" s="187" t="s">
        <v>65</v>
      </c>
      <c r="D78" s="164"/>
      <c r="E78" s="169"/>
      <c r="F78" s="171"/>
      <c r="G78" s="171">
        <v>0</v>
      </c>
      <c r="H78" s="171"/>
      <c r="I78" s="171">
        <f>SUM(I79:I100)</f>
        <v>300570.7</v>
      </c>
      <c r="J78" s="171"/>
      <c r="K78" s="171">
        <f>SUM(K79:K100)</f>
        <v>100747.83</v>
      </c>
      <c r="L78" s="171"/>
      <c r="M78" s="171">
        <f>SUM(M79:M100)</f>
        <v>0</v>
      </c>
      <c r="N78" s="165"/>
      <c r="O78" s="165">
        <v>0</v>
      </c>
      <c r="P78" s="165"/>
      <c r="Q78" s="165">
        <f>SUM(Q79:Q100)</f>
        <v>0</v>
      </c>
      <c r="R78" s="165"/>
      <c r="S78" s="165"/>
      <c r="T78" s="166"/>
      <c r="U78" s="165">
        <f>SUM(U79:U100)</f>
        <v>261.12</v>
      </c>
      <c r="AE78" t="s">
        <v>106</v>
      </c>
    </row>
    <row r="79" spans="1:60" outlineLevel="1" x14ac:dyDescent="0.25">
      <c r="A79" s="152">
        <v>18</v>
      </c>
      <c r="B79" s="158" t="s">
        <v>200</v>
      </c>
      <c r="C79" s="185" t="s">
        <v>201</v>
      </c>
      <c r="D79" s="160" t="s">
        <v>113</v>
      </c>
      <c r="E79" s="167">
        <v>18.792000000000002</v>
      </c>
      <c r="F79" s="170">
        <v>0</v>
      </c>
      <c r="G79" s="170">
        <v>0</v>
      </c>
      <c r="H79" s="170">
        <v>1809.39</v>
      </c>
      <c r="I79" s="170">
        <f>ROUND(E79*H79,2)</f>
        <v>34002.06</v>
      </c>
      <c r="J79" s="170">
        <v>685.6099999999999</v>
      </c>
      <c r="K79" s="170">
        <f>ROUND(E79*J79,2)</f>
        <v>12883.98</v>
      </c>
      <c r="L79" s="170">
        <v>21</v>
      </c>
      <c r="M79" s="170">
        <f>G79*(1+L79/100)</f>
        <v>0</v>
      </c>
      <c r="N79" s="161">
        <v>0</v>
      </c>
      <c r="O79" s="161">
        <v>0</v>
      </c>
      <c r="P79" s="161">
        <v>0</v>
      </c>
      <c r="Q79" s="161">
        <f>ROUND(E79*P79,5)</f>
        <v>0</v>
      </c>
      <c r="R79" s="161"/>
      <c r="S79" s="161"/>
      <c r="T79" s="162">
        <v>1.9359999999999999</v>
      </c>
      <c r="U79" s="161">
        <f>ROUND(E79*T79,2)</f>
        <v>36.380000000000003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110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2"/>
      <c r="B80" s="158"/>
      <c r="C80" s="186" t="s">
        <v>202</v>
      </c>
      <c r="D80" s="163"/>
      <c r="E80" s="168">
        <v>18.792000000000002</v>
      </c>
      <c r="F80" s="170"/>
      <c r="G80" s="170"/>
      <c r="H80" s="170"/>
      <c r="I80" s="170"/>
      <c r="J80" s="170"/>
      <c r="K80" s="170"/>
      <c r="L80" s="170"/>
      <c r="M80" s="170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115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0.399999999999999" outlineLevel="1" x14ac:dyDescent="0.25">
      <c r="A81" s="152">
        <v>19</v>
      </c>
      <c r="B81" s="158" t="s">
        <v>203</v>
      </c>
      <c r="C81" s="185" t="s">
        <v>204</v>
      </c>
      <c r="D81" s="160" t="s">
        <v>113</v>
      </c>
      <c r="E81" s="167">
        <v>17.073</v>
      </c>
      <c r="F81" s="170">
        <v>0</v>
      </c>
      <c r="G81" s="170">
        <v>0</v>
      </c>
      <c r="H81" s="170">
        <v>1046.32</v>
      </c>
      <c r="I81" s="170">
        <f>ROUND(E81*H81,2)</f>
        <v>17863.82</v>
      </c>
      <c r="J81" s="170">
        <v>85.680000000000064</v>
      </c>
      <c r="K81" s="170">
        <f>ROUND(E81*J81,2)</f>
        <v>1462.81</v>
      </c>
      <c r="L81" s="170">
        <v>21</v>
      </c>
      <c r="M81" s="170">
        <f>G81*(1+L81/100)</f>
        <v>0</v>
      </c>
      <c r="N81" s="161">
        <v>0</v>
      </c>
      <c r="O81" s="161">
        <v>0</v>
      </c>
      <c r="P81" s="161">
        <v>0</v>
      </c>
      <c r="Q81" s="161">
        <f>ROUND(E81*P81,5)</f>
        <v>0</v>
      </c>
      <c r="R81" s="161"/>
      <c r="S81" s="161"/>
      <c r="T81" s="162">
        <v>0.14699999999999999</v>
      </c>
      <c r="U81" s="161">
        <f>ROUND(E81*T81,2)</f>
        <v>2.5099999999999998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110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2"/>
      <c r="B82" s="158"/>
      <c r="C82" s="186" t="s">
        <v>205</v>
      </c>
      <c r="D82" s="163"/>
      <c r="E82" s="168">
        <v>9.1</v>
      </c>
      <c r="F82" s="170"/>
      <c r="G82" s="170"/>
      <c r="H82" s="170"/>
      <c r="I82" s="170"/>
      <c r="J82" s="170"/>
      <c r="K82" s="170"/>
      <c r="L82" s="170"/>
      <c r="M82" s="170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115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2"/>
      <c r="B83" s="158"/>
      <c r="C83" s="186" t="s">
        <v>206</v>
      </c>
      <c r="D83" s="163"/>
      <c r="E83" s="168">
        <v>4.7679999999999998</v>
      </c>
      <c r="F83" s="170"/>
      <c r="G83" s="170"/>
      <c r="H83" s="170"/>
      <c r="I83" s="170"/>
      <c r="J83" s="170"/>
      <c r="K83" s="170"/>
      <c r="L83" s="170"/>
      <c r="M83" s="170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115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2"/>
      <c r="B84" s="158"/>
      <c r="C84" s="186" t="s">
        <v>207</v>
      </c>
      <c r="D84" s="163"/>
      <c r="E84" s="168">
        <v>1.0009999999999999</v>
      </c>
      <c r="F84" s="170"/>
      <c r="G84" s="170"/>
      <c r="H84" s="170"/>
      <c r="I84" s="170"/>
      <c r="J84" s="170"/>
      <c r="K84" s="170"/>
      <c r="L84" s="170"/>
      <c r="M84" s="170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115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2"/>
      <c r="B85" s="158"/>
      <c r="C85" s="186" t="s">
        <v>208</v>
      </c>
      <c r="D85" s="163"/>
      <c r="E85" s="168">
        <v>0.78</v>
      </c>
      <c r="F85" s="170"/>
      <c r="G85" s="170"/>
      <c r="H85" s="170"/>
      <c r="I85" s="170"/>
      <c r="J85" s="170"/>
      <c r="K85" s="170"/>
      <c r="L85" s="170"/>
      <c r="M85" s="170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115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2"/>
      <c r="B86" s="158"/>
      <c r="C86" s="186" t="s">
        <v>209</v>
      </c>
      <c r="D86" s="163"/>
      <c r="E86" s="168">
        <v>1.4239999999999999</v>
      </c>
      <c r="F86" s="170"/>
      <c r="G86" s="170"/>
      <c r="H86" s="170"/>
      <c r="I86" s="170"/>
      <c r="J86" s="170"/>
      <c r="K86" s="170"/>
      <c r="L86" s="170"/>
      <c r="M86" s="170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115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2">
        <v>20</v>
      </c>
      <c r="B87" s="158" t="s">
        <v>210</v>
      </c>
      <c r="C87" s="185" t="s">
        <v>211</v>
      </c>
      <c r="D87" s="160" t="s">
        <v>113</v>
      </c>
      <c r="E87" s="167">
        <v>54.710999999999999</v>
      </c>
      <c r="F87" s="170">
        <v>0</v>
      </c>
      <c r="G87" s="170">
        <v>0</v>
      </c>
      <c r="H87" s="170">
        <v>1820.81</v>
      </c>
      <c r="I87" s="170">
        <f>ROUND(E87*H87,2)</f>
        <v>99618.34</v>
      </c>
      <c r="J87" s="170">
        <v>939.19</v>
      </c>
      <c r="K87" s="170">
        <f>ROUND(E87*J87,2)</f>
        <v>51384.02</v>
      </c>
      <c r="L87" s="170">
        <v>21</v>
      </c>
      <c r="M87" s="170">
        <f>G87*(1+L87/100)</f>
        <v>0</v>
      </c>
      <c r="N87" s="161">
        <v>0</v>
      </c>
      <c r="O87" s="161">
        <v>0</v>
      </c>
      <c r="P87" s="161">
        <v>0</v>
      </c>
      <c r="Q87" s="161">
        <f>ROUND(E87*P87,5)</f>
        <v>0</v>
      </c>
      <c r="R87" s="161"/>
      <c r="S87" s="161"/>
      <c r="T87" s="162">
        <v>2.4710000000000001</v>
      </c>
      <c r="U87" s="161">
        <f>ROUND(E87*T87,2)</f>
        <v>135.19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110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2"/>
      <c r="B88" s="158"/>
      <c r="C88" s="186" t="s">
        <v>212</v>
      </c>
      <c r="D88" s="163"/>
      <c r="E88" s="168">
        <v>11.8125</v>
      </c>
      <c r="F88" s="170"/>
      <c r="G88" s="170"/>
      <c r="H88" s="170"/>
      <c r="I88" s="170"/>
      <c r="J88" s="170"/>
      <c r="K88" s="170"/>
      <c r="L88" s="170"/>
      <c r="M88" s="170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115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2"/>
      <c r="B89" s="158"/>
      <c r="C89" s="186" t="s">
        <v>213</v>
      </c>
      <c r="D89" s="163"/>
      <c r="E89" s="168">
        <v>10.057499999999999</v>
      </c>
      <c r="F89" s="170"/>
      <c r="G89" s="170"/>
      <c r="H89" s="170"/>
      <c r="I89" s="170"/>
      <c r="J89" s="170"/>
      <c r="K89" s="170"/>
      <c r="L89" s="170"/>
      <c r="M89" s="170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115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2"/>
      <c r="B90" s="158"/>
      <c r="C90" s="186" t="s">
        <v>214</v>
      </c>
      <c r="D90" s="163"/>
      <c r="E90" s="168">
        <v>9.0090000000000003</v>
      </c>
      <c r="F90" s="170"/>
      <c r="G90" s="170"/>
      <c r="H90" s="170"/>
      <c r="I90" s="170"/>
      <c r="J90" s="170"/>
      <c r="K90" s="170"/>
      <c r="L90" s="170"/>
      <c r="M90" s="170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115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2"/>
      <c r="B91" s="158"/>
      <c r="C91" s="186" t="s">
        <v>215</v>
      </c>
      <c r="D91" s="163"/>
      <c r="E91" s="168">
        <v>9.4770000000000003</v>
      </c>
      <c r="F91" s="170"/>
      <c r="G91" s="170"/>
      <c r="H91" s="170"/>
      <c r="I91" s="170"/>
      <c r="J91" s="170"/>
      <c r="K91" s="170"/>
      <c r="L91" s="170"/>
      <c r="M91" s="170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115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2"/>
      <c r="B92" s="158"/>
      <c r="C92" s="186" t="s">
        <v>216</v>
      </c>
      <c r="D92" s="163"/>
      <c r="E92" s="168">
        <v>10.413</v>
      </c>
      <c r="F92" s="170"/>
      <c r="G92" s="170"/>
      <c r="H92" s="170"/>
      <c r="I92" s="170"/>
      <c r="J92" s="170"/>
      <c r="K92" s="170"/>
      <c r="L92" s="170"/>
      <c r="M92" s="170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115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2"/>
      <c r="B93" s="158"/>
      <c r="C93" s="186" t="s">
        <v>217</v>
      </c>
      <c r="D93" s="163"/>
      <c r="E93" s="168">
        <v>3.9420000000000002</v>
      </c>
      <c r="F93" s="170"/>
      <c r="G93" s="170"/>
      <c r="H93" s="170"/>
      <c r="I93" s="170"/>
      <c r="J93" s="170"/>
      <c r="K93" s="170"/>
      <c r="L93" s="170"/>
      <c r="M93" s="170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115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2">
        <v>21</v>
      </c>
      <c r="B94" s="158" t="s">
        <v>218</v>
      </c>
      <c r="C94" s="185" t="s">
        <v>219</v>
      </c>
      <c r="D94" s="160" t="s">
        <v>113</v>
      </c>
      <c r="E94" s="167">
        <v>111.2415</v>
      </c>
      <c r="F94" s="170">
        <v>0</v>
      </c>
      <c r="G94" s="170">
        <v>0</v>
      </c>
      <c r="H94" s="170">
        <v>1008.26</v>
      </c>
      <c r="I94" s="170">
        <f>ROUND(E94*H94,2)</f>
        <v>112160.35</v>
      </c>
      <c r="J94" s="170">
        <v>232.74</v>
      </c>
      <c r="K94" s="170">
        <f>ROUND(E94*J94,2)</f>
        <v>25890.35</v>
      </c>
      <c r="L94" s="170">
        <v>21</v>
      </c>
      <c r="M94" s="170">
        <f>G94*(1+L94/100)</f>
        <v>0</v>
      </c>
      <c r="N94" s="161">
        <v>0</v>
      </c>
      <c r="O94" s="161">
        <v>0</v>
      </c>
      <c r="P94" s="161">
        <v>0</v>
      </c>
      <c r="Q94" s="161">
        <f>ROUND(E94*P94,5)</f>
        <v>0</v>
      </c>
      <c r="R94" s="161"/>
      <c r="S94" s="161"/>
      <c r="T94" s="162">
        <v>0.57499999999999996</v>
      </c>
      <c r="U94" s="161">
        <f>ROUND(E94*T94,2)</f>
        <v>63.96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110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2"/>
      <c r="B95" s="158"/>
      <c r="C95" s="186" t="s">
        <v>220</v>
      </c>
      <c r="D95" s="163"/>
      <c r="E95" s="168">
        <v>35.933999999999997</v>
      </c>
      <c r="F95" s="170"/>
      <c r="G95" s="170"/>
      <c r="H95" s="170"/>
      <c r="I95" s="170"/>
      <c r="J95" s="170"/>
      <c r="K95" s="170"/>
      <c r="L95" s="170"/>
      <c r="M95" s="170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115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2"/>
      <c r="B96" s="158"/>
      <c r="C96" s="186" t="s">
        <v>221</v>
      </c>
      <c r="D96" s="163"/>
      <c r="E96" s="168">
        <v>44.325000000000003</v>
      </c>
      <c r="F96" s="170"/>
      <c r="G96" s="170"/>
      <c r="H96" s="170"/>
      <c r="I96" s="170"/>
      <c r="J96" s="170"/>
      <c r="K96" s="170"/>
      <c r="L96" s="170"/>
      <c r="M96" s="170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115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2"/>
      <c r="B97" s="158"/>
      <c r="C97" s="186" t="s">
        <v>222</v>
      </c>
      <c r="D97" s="163"/>
      <c r="E97" s="168">
        <v>25.3125</v>
      </c>
      <c r="F97" s="170"/>
      <c r="G97" s="170"/>
      <c r="H97" s="170"/>
      <c r="I97" s="170"/>
      <c r="J97" s="170"/>
      <c r="K97" s="170"/>
      <c r="L97" s="170"/>
      <c r="M97" s="170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115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2"/>
      <c r="B98" s="158"/>
      <c r="C98" s="186" t="s">
        <v>223</v>
      </c>
      <c r="D98" s="163"/>
      <c r="E98" s="168">
        <v>5.67</v>
      </c>
      <c r="F98" s="170"/>
      <c r="G98" s="170"/>
      <c r="H98" s="170"/>
      <c r="I98" s="170"/>
      <c r="J98" s="170"/>
      <c r="K98" s="170"/>
      <c r="L98" s="170"/>
      <c r="M98" s="170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115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2">
        <v>22</v>
      </c>
      <c r="B99" s="158" t="s">
        <v>224</v>
      </c>
      <c r="C99" s="185" t="s">
        <v>225</v>
      </c>
      <c r="D99" s="160" t="s">
        <v>113</v>
      </c>
      <c r="E99" s="167">
        <v>34.24</v>
      </c>
      <c r="F99" s="170">
        <v>0</v>
      </c>
      <c r="G99" s="170">
        <v>0</v>
      </c>
      <c r="H99" s="170">
        <v>1078.45</v>
      </c>
      <c r="I99" s="170">
        <f>ROUND(E99*H99,2)</f>
        <v>36926.129999999997</v>
      </c>
      <c r="J99" s="170">
        <v>266.54999999999995</v>
      </c>
      <c r="K99" s="170">
        <f>ROUND(E99*J99,2)</f>
        <v>9126.67</v>
      </c>
      <c r="L99" s="170">
        <v>21</v>
      </c>
      <c r="M99" s="170">
        <f>G99*(1+L99/100)</f>
        <v>0</v>
      </c>
      <c r="N99" s="161">
        <v>0</v>
      </c>
      <c r="O99" s="161">
        <f>ROUND(E99*N99,5)</f>
        <v>0</v>
      </c>
      <c r="P99" s="161">
        <v>0</v>
      </c>
      <c r="Q99" s="161">
        <f>ROUND(E99*P99,5)</f>
        <v>0</v>
      </c>
      <c r="R99" s="161"/>
      <c r="S99" s="161"/>
      <c r="T99" s="162">
        <v>0.67400000000000004</v>
      </c>
      <c r="U99" s="161">
        <f>ROUND(E99*T99,2)</f>
        <v>23.08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2"/>
      <c r="B100" s="158"/>
      <c r="C100" s="186" t="s">
        <v>226</v>
      </c>
      <c r="D100" s="163"/>
      <c r="E100" s="168">
        <v>34.24</v>
      </c>
      <c r="F100" s="170"/>
      <c r="G100" s="170"/>
      <c r="H100" s="170"/>
      <c r="I100" s="170"/>
      <c r="J100" s="170"/>
      <c r="K100" s="170"/>
      <c r="L100" s="170"/>
      <c r="M100" s="170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115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5">
      <c r="A101" s="153" t="s">
        <v>105</v>
      </c>
      <c r="B101" s="159" t="s">
        <v>66</v>
      </c>
      <c r="C101" s="187" t="s">
        <v>67</v>
      </c>
      <c r="D101" s="164"/>
      <c r="E101" s="169"/>
      <c r="F101" s="171"/>
      <c r="G101" s="171">
        <f>SUMIF(AE102:AE107,"&lt;&gt;NOR",G102:G107)</f>
        <v>0</v>
      </c>
      <c r="H101" s="171"/>
      <c r="I101" s="171">
        <f>SUM(I102:I107)</f>
        <v>17609.849999999999</v>
      </c>
      <c r="J101" s="171"/>
      <c r="K101" s="171">
        <f>SUM(K102:K107)</f>
        <v>8078.65</v>
      </c>
      <c r="L101" s="171"/>
      <c r="M101" s="171">
        <f>SUM(M102:M107)</f>
        <v>0</v>
      </c>
      <c r="N101" s="165"/>
      <c r="O101" s="165">
        <f>SUM(O102:O107)</f>
        <v>0</v>
      </c>
      <c r="P101" s="165"/>
      <c r="Q101" s="165">
        <f>SUM(Q102:Q107)</f>
        <v>0</v>
      </c>
      <c r="R101" s="165"/>
      <c r="S101" s="165"/>
      <c r="T101" s="166"/>
      <c r="U101" s="165">
        <f>SUM(U102:U107)</f>
        <v>19.649999999999999</v>
      </c>
      <c r="AE101" t="s">
        <v>106</v>
      </c>
    </row>
    <row r="102" spans="1:60" outlineLevel="1" x14ac:dyDescent="0.25">
      <c r="A102" s="152">
        <v>23</v>
      </c>
      <c r="B102" s="158" t="s">
        <v>227</v>
      </c>
      <c r="C102" s="185" t="s">
        <v>228</v>
      </c>
      <c r="D102" s="160" t="s">
        <v>135</v>
      </c>
      <c r="E102" s="167">
        <v>15</v>
      </c>
      <c r="F102" s="170">
        <v>0</v>
      </c>
      <c r="G102" s="170">
        <v>0</v>
      </c>
      <c r="H102" s="170">
        <v>11.27</v>
      </c>
      <c r="I102" s="170">
        <f>ROUND(E102*H102,2)</f>
        <v>169.05</v>
      </c>
      <c r="J102" s="170">
        <v>106.23</v>
      </c>
      <c r="K102" s="170">
        <f>ROUND(E102*J102,2)</f>
        <v>1593.45</v>
      </c>
      <c r="L102" s="170">
        <v>21</v>
      </c>
      <c r="M102" s="170">
        <f>G102*(1+L102/100)</f>
        <v>0</v>
      </c>
      <c r="N102" s="161">
        <v>0</v>
      </c>
      <c r="O102" s="161">
        <v>0</v>
      </c>
      <c r="P102" s="161">
        <v>0</v>
      </c>
      <c r="Q102" s="161">
        <f>ROUND(E102*P102,5)</f>
        <v>0</v>
      </c>
      <c r="R102" s="161"/>
      <c r="S102" s="161"/>
      <c r="T102" s="162">
        <v>0.33</v>
      </c>
      <c r="U102" s="161">
        <f>ROUND(E102*T102,2)</f>
        <v>4.95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110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2">
        <v>24</v>
      </c>
      <c r="B103" s="201" t="s">
        <v>296</v>
      </c>
      <c r="C103" s="185" t="s">
        <v>295</v>
      </c>
      <c r="D103" s="160" t="s">
        <v>135</v>
      </c>
      <c r="E103" s="167">
        <v>5</v>
      </c>
      <c r="F103" s="170">
        <v>0</v>
      </c>
      <c r="G103" s="170">
        <v>0</v>
      </c>
      <c r="H103" s="170">
        <v>81.96</v>
      </c>
      <c r="I103" s="170">
        <f>ROUND(E103*H103,2)</f>
        <v>409.8</v>
      </c>
      <c r="J103" s="170">
        <v>1297.04</v>
      </c>
      <c r="K103" s="170">
        <f>ROUND(E103*J103,2)</f>
        <v>6485.2</v>
      </c>
      <c r="L103" s="170">
        <v>21</v>
      </c>
      <c r="M103" s="170">
        <f>G103*(1+L103/100)</f>
        <v>0</v>
      </c>
      <c r="N103" s="161">
        <v>0</v>
      </c>
      <c r="O103" s="161">
        <v>0</v>
      </c>
      <c r="P103" s="161">
        <v>0</v>
      </c>
      <c r="Q103" s="161">
        <f>ROUND(E103*P103,5)</f>
        <v>0</v>
      </c>
      <c r="R103" s="161"/>
      <c r="S103" s="161"/>
      <c r="T103" s="162">
        <v>2.94</v>
      </c>
      <c r="U103" s="161">
        <f>ROUND(E103*T103,2)</f>
        <v>14.7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110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0.399999999999999" outlineLevel="1" x14ac:dyDescent="0.25">
      <c r="A104" s="152">
        <v>25</v>
      </c>
      <c r="B104" s="158" t="s">
        <v>229</v>
      </c>
      <c r="C104" s="185" t="s">
        <v>285</v>
      </c>
      <c r="D104" s="160" t="s">
        <v>192</v>
      </c>
      <c r="E104" s="167">
        <v>5</v>
      </c>
      <c r="F104" s="170">
        <v>0</v>
      </c>
      <c r="G104" s="170">
        <v>0</v>
      </c>
      <c r="H104" s="170">
        <v>53.4</v>
      </c>
      <c r="I104" s="170">
        <f>ROUND(E104*H104,2)</f>
        <v>267</v>
      </c>
      <c r="J104" s="170">
        <v>0</v>
      </c>
      <c r="K104" s="170">
        <f>ROUND(E104*J104,2)</f>
        <v>0</v>
      </c>
      <c r="L104" s="170">
        <v>21</v>
      </c>
      <c r="M104" s="170">
        <f>G104*(1+L104/100)</f>
        <v>0</v>
      </c>
      <c r="N104" s="161">
        <v>0</v>
      </c>
      <c r="O104" s="161">
        <v>0</v>
      </c>
      <c r="P104" s="161">
        <v>0</v>
      </c>
      <c r="Q104" s="161">
        <f>ROUND(E104*P104,5)</f>
        <v>0</v>
      </c>
      <c r="R104" s="161"/>
      <c r="S104" s="161"/>
      <c r="T104" s="162">
        <v>0</v>
      </c>
      <c r="U104" s="161">
        <f>ROUND(E104*T104,2)</f>
        <v>0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193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2"/>
      <c r="B105" s="158"/>
      <c r="C105" s="186" t="s">
        <v>284</v>
      </c>
      <c r="D105" s="160"/>
      <c r="E105" s="167"/>
      <c r="F105" s="170"/>
      <c r="G105" s="170"/>
      <c r="H105" s="170"/>
      <c r="I105" s="170"/>
      <c r="J105" s="170"/>
      <c r="K105" s="170"/>
      <c r="L105" s="170"/>
      <c r="M105" s="170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2">
        <v>26</v>
      </c>
      <c r="B106" s="158" t="s">
        <v>230</v>
      </c>
      <c r="C106" s="185" t="s">
        <v>231</v>
      </c>
      <c r="D106" s="160" t="s">
        <v>192</v>
      </c>
      <c r="E106" s="167">
        <v>440</v>
      </c>
      <c r="F106" s="170">
        <v>0</v>
      </c>
      <c r="G106" s="170">
        <v>0</v>
      </c>
      <c r="H106" s="170">
        <v>38.1</v>
      </c>
      <c r="I106" s="170">
        <f>ROUND(E106*H106,2)</f>
        <v>16764</v>
      </c>
      <c r="J106" s="170">
        <v>0</v>
      </c>
      <c r="K106" s="170">
        <f>ROUND(E106*J106,2)</f>
        <v>0</v>
      </c>
      <c r="L106" s="170">
        <v>21</v>
      </c>
      <c r="M106" s="170">
        <f>G106*(1+L106/100)</f>
        <v>0</v>
      </c>
      <c r="N106" s="161">
        <v>0</v>
      </c>
      <c r="O106" s="161">
        <v>0</v>
      </c>
      <c r="P106" s="161">
        <v>0</v>
      </c>
      <c r="Q106" s="161">
        <f>ROUND(E106*P106,5)</f>
        <v>0</v>
      </c>
      <c r="R106" s="161"/>
      <c r="S106" s="161"/>
      <c r="T106" s="162">
        <v>0</v>
      </c>
      <c r="U106" s="161">
        <f>ROUND(E106*T106,2)</f>
        <v>0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193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2"/>
      <c r="B107" s="158"/>
      <c r="C107" s="186" t="s">
        <v>232</v>
      </c>
      <c r="D107" s="163"/>
      <c r="E107" s="168">
        <v>440</v>
      </c>
      <c r="F107" s="170"/>
      <c r="G107" s="170"/>
      <c r="H107" s="170"/>
      <c r="I107" s="170"/>
      <c r="J107" s="170"/>
      <c r="K107" s="170"/>
      <c r="L107" s="170"/>
      <c r="M107" s="170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115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5">
      <c r="A108" s="152"/>
      <c r="B108" s="158"/>
      <c r="C108" s="186" t="s">
        <v>286</v>
      </c>
      <c r="D108" s="163"/>
      <c r="E108" s="168"/>
      <c r="F108" s="170"/>
      <c r="G108" s="170"/>
      <c r="H108" s="170"/>
      <c r="I108" s="170"/>
      <c r="J108" s="170"/>
      <c r="K108" s="170"/>
      <c r="L108" s="170"/>
      <c r="M108" s="170"/>
      <c r="N108" s="161"/>
      <c r="O108" s="161"/>
      <c r="P108" s="165"/>
      <c r="Q108" s="165">
        <f>SUM(Q109:Q115)</f>
        <v>0</v>
      </c>
      <c r="R108" s="165"/>
      <c r="S108" s="165"/>
      <c r="T108" s="166"/>
      <c r="U108" s="165">
        <f>SUM(U109:U115)</f>
        <v>4.3599999999999994</v>
      </c>
      <c r="AE108" t="s">
        <v>106</v>
      </c>
    </row>
    <row r="109" spans="1:60" outlineLevel="1" x14ac:dyDescent="0.25">
      <c r="A109" s="153" t="s">
        <v>105</v>
      </c>
      <c r="B109" s="159" t="s">
        <v>68</v>
      </c>
      <c r="C109" s="187" t="s">
        <v>69</v>
      </c>
      <c r="D109" s="164"/>
      <c r="E109" s="169"/>
      <c r="F109" s="171"/>
      <c r="G109" s="171">
        <f>SUMIF(AE109:AE115,"&lt;&gt;NOR",G110:G116)</f>
        <v>0</v>
      </c>
      <c r="H109" s="171"/>
      <c r="I109" s="171">
        <f>SUM(I110:I116)</f>
        <v>0.54</v>
      </c>
      <c r="J109" s="171"/>
      <c r="K109" s="171">
        <f>SUM(K110:K116)</f>
        <v>2039.7600000000002</v>
      </c>
      <c r="L109" s="171"/>
      <c r="M109" s="171">
        <f>SUM(M110:M116)</f>
        <v>0</v>
      </c>
      <c r="N109" s="165"/>
      <c r="O109" s="165">
        <f>SUM(O110:O116)</f>
        <v>0</v>
      </c>
      <c r="P109" s="161">
        <v>0</v>
      </c>
      <c r="Q109" s="161">
        <f>ROUND(E110*P109,5)</f>
        <v>0</v>
      </c>
      <c r="R109" s="161"/>
      <c r="S109" s="161"/>
      <c r="T109" s="162">
        <v>0.13</v>
      </c>
      <c r="U109" s="161">
        <f>ROUND(E110*T109,2)</f>
        <v>2.34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110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2">
        <v>27</v>
      </c>
      <c r="B110" s="158" t="s">
        <v>233</v>
      </c>
      <c r="C110" s="185" t="s">
        <v>234</v>
      </c>
      <c r="D110" s="160" t="s">
        <v>135</v>
      </c>
      <c r="E110" s="167">
        <v>18</v>
      </c>
      <c r="F110" s="170">
        <v>0</v>
      </c>
      <c r="G110" s="170">
        <v>0</v>
      </c>
      <c r="H110" s="170">
        <v>0.03</v>
      </c>
      <c r="I110" s="170">
        <f>ROUND(E110*H110,2)</f>
        <v>0.54</v>
      </c>
      <c r="J110" s="170">
        <v>53.269999999999996</v>
      </c>
      <c r="K110" s="170">
        <f>ROUND(E110*J110,2)</f>
        <v>958.86</v>
      </c>
      <c r="L110" s="170">
        <v>21</v>
      </c>
      <c r="M110" s="170">
        <f>G110*(1+L110/100)</f>
        <v>0</v>
      </c>
      <c r="N110" s="161">
        <v>0</v>
      </c>
      <c r="O110" s="161">
        <v>0</v>
      </c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115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2"/>
      <c r="B111" s="158"/>
      <c r="C111" s="186" t="s">
        <v>235</v>
      </c>
      <c r="D111" s="163"/>
      <c r="E111" s="168">
        <v>18</v>
      </c>
      <c r="F111" s="170"/>
      <c r="G111" s="170"/>
      <c r="H111" s="170"/>
      <c r="I111" s="170"/>
      <c r="J111" s="170"/>
      <c r="K111" s="170"/>
      <c r="L111" s="170"/>
      <c r="M111" s="170"/>
      <c r="N111" s="161"/>
      <c r="O111" s="161"/>
      <c r="P111" s="161">
        <v>0</v>
      </c>
      <c r="Q111" s="161">
        <f>ROUND(E112*P111,5)</f>
        <v>0</v>
      </c>
      <c r="R111" s="161"/>
      <c r="S111" s="161"/>
      <c r="T111" s="162">
        <v>0</v>
      </c>
      <c r="U111" s="161">
        <f>ROUND(E112*T111,2)</f>
        <v>0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110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2">
        <v>28</v>
      </c>
      <c r="B112" s="158" t="s">
        <v>236</v>
      </c>
      <c r="C112" s="185" t="s">
        <v>237</v>
      </c>
      <c r="D112" s="160" t="s">
        <v>135</v>
      </c>
      <c r="E112" s="167">
        <v>90</v>
      </c>
      <c r="F112" s="170">
        <v>0</v>
      </c>
      <c r="G112" s="170">
        <v>0</v>
      </c>
      <c r="H112" s="170">
        <v>0</v>
      </c>
      <c r="I112" s="170">
        <f>ROUND(E112*H112,2)</f>
        <v>0</v>
      </c>
      <c r="J112" s="170">
        <v>1.45</v>
      </c>
      <c r="K112" s="170">
        <f>ROUND(E112*J112,2)</f>
        <v>130.5</v>
      </c>
      <c r="L112" s="170">
        <v>21</v>
      </c>
      <c r="M112" s="170">
        <f>G112*(1+L112/100)</f>
        <v>0</v>
      </c>
      <c r="N112" s="161">
        <v>0</v>
      </c>
      <c r="O112" s="161">
        <f>ROUND(E112*N112,5)</f>
        <v>0</v>
      </c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115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2"/>
      <c r="B113" s="158"/>
      <c r="C113" s="186" t="s">
        <v>238</v>
      </c>
      <c r="D113" s="163"/>
      <c r="E113" s="168">
        <v>90</v>
      </c>
      <c r="F113" s="170"/>
      <c r="G113" s="170"/>
      <c r="H113" s="170"/>
      <c r="I113" s="170"/>
      <c r="J113" s="170"/>
      <c r="K113" s="170"/>
      <c r="L113" s="170"/>
      <c r="M113" s="170"/>
      <c r="N113" s="161"/>
      <c r="O113" s="161"/>
      <c r="P113" s="161">
        <v>0</v>
      </c>
      <c r="Q113" s="161">
        <f>ROUND(E114*P113,5)</f>
        <v>0</v>
      </c>
      <c r="R113" s="161"/>
      <c r="S113" s="161"/>
      <c r="T113" s="162">
        <v>0</v>
      </c>
      <c r="U113" s="161">
        <f>ROUND(E114*T113,2)</f>
        <v>0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110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2">
        <v>29</v>
      </c>
      <c r="B114" s="158" t="s">
        <v>239</v>
      </c>
      <c r="C114" s="185" t="s">
        <v>240</v>
      </c>
      <c r="D114" s="160" t="s">
        <v>241</v>
      </c>
      <c r="E114" s="167">
        <v>900</v>
      </c>
      <c r="F114" s="170">
        <v>0</v>
      </c>
      <c r="G114" s="170">
        <v>0</v>
      </c>
      <c r="H114" s="170">
        <v>0</v>
      </c>
      <c r="I114" s="170">
        <f>ROUND(E114*H114,2)</f>
        <v>0</v>
      </c>
      <c r="J114" s="170">
        <v>0.28999999999999998</v>
      </c>
      <c r="K114" s="170">
        <f>ROUND(E114*J114,2)</f>
        <v>261</v>
      </c>
      <c r="L114" s="170">
        <v>21</v>
      </c>
      <c r="M114" s="170">
        <f>G114*(1+L114/100)</f>
        <v>0</v>
      </c>
      <c r="N114" s="161">
        <v>0</v>
      </c>
      <c r="O114" s="161">
        <f>ROUND(E114*N114,5)</f>
        <v>0</v>
      </c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115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2"/>
      <c r="B115" s="158"/>
      <c r="C115" s="186" t="s">
        <v>242</v>
      </c>
      <c r="D115" s="163"/>
      <c r="E115" s="168">
        <v>900</v>
      </c>
      <c r="F115" s="170"/>
      <c r="G115" s="170"/>
      <c r="H115" s="170"/>
      <c r="I115" s="170"/>
      <c r="J115" s="170"/>
      <c r="K115" s="170"/>
      <c r="L115" s="170"/>
      <c r="M115" s="170"/>
      <c r="N115" s="161"/>
      <c r="O115" s="161"/>
      <c r="P115" s="161">
        <v>0</v>
      </c>
      <c r="Q115" s="161">
        <f>ROUND(E116*P115,5)</f>
        <v>0</v>
      </c>
      <c r="R115" s="161"/>
      <c r="S115" s="161"/>
      <c r="T115" s="162">
        <v>0.112</v>
      </c>
      <c r="U115" s="161">
        <f>ROUND(E116*T115,2)</f>
        <v>2.02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110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5">
      <c r="A116" s="152">
        <v>30</v>
      </c>
      <c r="B116" s="158" t="s">
        <v>243</v>
      </c>
      <c r="C116" s="185" t="s">
        <v>244</v>
      </c>
      <c r="D116" s="160" t="s">
        <v>135</v>
      </c>
      <c r="E116" s="167">
        <v>18</v>
      </c>
      <c r="F116" s="170">
        <v>0</v>
      </c>
      <c r="G116" s="170">
        <v>0</v>
      </c>
      <c r="H116" s="170">
        <v>0</v>
      </c>
      <c r="I116" s="170">
        <f>ROUND(E116*H116,2)</f>
        <v>0</v>
      </c>
      <c r="J116" s="170">
        <v>38.299999999999997</v>
      </c>
      <c r="K116" s="170">
        <f>ROUND(E116*J116,2)</f>
        <v>689.4</v>
      </c>
      <c r="L116" s="170">
        <v>21</v>
      </c>
      <c r="M116" s="170">
        <f>G116*(1+L116/100)</f>
        <v>0</v>
      </c>
      <c r="N116" s="161">
        <v>0</v>
      </c>
      <c r="O116" s="161">
        <f>ROUND(E116*N116,5)</f>
        <v>0</v>
      </c>
      <c r="P116" s="165"/>
      <c r="Q116" s="165">
        <f>SUM(Q117:Q117)</f>
        <v>0</v>
      </c>
      <c r="R116" s="165"/>
      <c r="S116" s="165"/>
      <c r="T116" s="166"/>
      <c r="U116" s="165">
        <f>SUM(U117:U117)</f>
        <v>192.43</v>
      </c>
      <c r="AE116" t="s">
        <v>106</v>
      </c>
    </row>
    <row r="117" spans="1:60" outlineLevel="1" x14ac:dyDescent="0.25">
      <c r="A117" s="153" t="s">
        <v>105</v>
      </c>
      <c r="B117" s="159" t="s">
        <v>70</v>
      </c>
      <c r="C117" s="187" t="s">
        <v>71</v>
      </c>
      <c r="D117" s="164"/>
      <c r="E117" s="169"/>
      <c r="F117" s="171"/>
      <c r="G117" s="171">
        <f>SUMIF(AE117:AE117,"&lt;&gt;NOR",G118:G118)</f>
        <v>0</v>
      </c>
      <c r="H117" s="171"/>
      <c r="I117" s="171">
        <f>SUM(I118:I118)</f>
        <v>0</v>
      </c>
      <c r="J117" s="171"/>
      <c r="K117" s="171">
        <f>SUM(K118:K118)</f>
        <v>156194.13</v>
      </c>
      <c r="L117" s="171"/>
      <c r="M117" s="171">
        <f>SUM(M118:M118)</f>
        <v>0</v>
      </c>
      <c r="N117" s="165"/>
      <c r="O117" s="165">
        <f>SUM(O118:O118)</f>
        <v>0</v>
      </c>
      <c r="P117" s="161">
        <v>0</v>
      </c>
      <c r="Q117" s="161">
        <f>ROUND(E118*P117,5)</f>
        <v>0</v>
      </c>
      <c r="R117" s="161"/>
      <c r="S117" s="161"/>
      <c r="T117" s="162">
        <v>0.38500000000000001</v>
      </c>
      <c r="U117" s="161">
        <f>ROUND(E118*T117,2)</f>
        <v>192.43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110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5">
      <c r="A118" s="152">
        <v>31</v>
      </c>
      <c r="B118" s="158" t="s">
        <v>245</v>
      </c>
      <c r="C118" s="185" t="s">
        <v>246</v>
      </c>
      <c r="D118" s="160" t="s">
        <v>247</v>
      </c>
      <c r="E118" s="167">
        <v>499.82123000000001</v>
      </c>
      <c r="F118" s="170">
        <v>0</v>
      </c>
      <c r="G118" s="170">
        <v>0</v>
      </c>
      <c r="H118" s="170">
        <v>0</v>
      </c>
      <c r="I118" s="170">
        <f>ROUND(E118*H118,2)</f>
        <v>0</v>
      </c>
      <c r="J118" s="170">
        <v>312.5</v>
      </c>
      <c r="K118" s="170">
        <f>ROUND(E118*J118,2)</f>
        <v>156194.13</v>
      </c>
      <c r="L118" s="170">
        <v>21</v>
      </c>
      <c r="M118" s="170">
        <f>G118*(1+L118/100)</f>
        <v>0</v>
      </c>
      <c r="N118" s="161">
        <v>0</v>
      </c>
      <c r="O118" s="161">
        <f>ROUND(E118*N118,5)</f>
        <v>0</v>
      </c>
      <c r="P118" s="165"/>
      <c r="Q118" s="165">
        <f>SUM(Q119:Q120)</f>
        <v>0</v>
      </c>
      <c r="R118" s="165"/>
      <c r="S118" s="165"/>
      <c r="T118" s="166"/>
      <c r="U118" s="165">
        <f>SUM(U119:U120)</f>
        <v>3.03</v>
      </c>
      <c r="AE118" t="s">
        <v>106</v>
      </c>
    </row>
    <row r="119" spans="1:60" outlineLevel="1" x14ac:dyDescent="0.25">
      <c r="A119" s="153" t="s">
        <v>105</v>
      </c>
      <c r="B119" s="159" t="s">
        <v>72</v>
      </c>
      <c r="C119" s="187" t="s">
        <v>73</v>
      </c>
      <c r="D119" s="164"/>
      <c r="E119" s="169"/>
      <c r="F119" s="171"/>
      <c r="G119" s="171">
        <f>SUMIF(AE119:AE120,"&lt;&gt;NOR",G120:G121)</f>
        <v>0</v>
      </c>
      <c r="H119" s="171"/>
      <c r="I119" s="171">
        <f>SUM(I120:I121)</f>
        <v>74.209999999999994</v>
      </c>
      <c r="J119" s="171"/>
      <c r="K119" s="171">
        <f>SUM(K120:K121)</f>
        <v>24175.8</v>
      </c>
      <c r="L119" s="171"/>
      <c r="M119" s="171">
        <f>SUM(M120:M121)</f>
        <v>0</v>
      </c>
      <c r="N119" s="165"/>
      <c r="O119" s="165">
        <f>SUM(O120:O121)</f>
        <v>0</v>
      </c>
      <c r="P119" s="161">
        <v>0</v>
      </c>
      <c r="Q119" s="161">
        <f>ROUND(E120*P119,5)</f>
        <v>0</v>
      </c>
      <c r="R119" s="161"/>
      <c r="S119" s="161"/>
      <c r="T119" s="162">
        <v>0.312</v>
      </c>
      <c r="U119" s="161">
        <f>ROUND(E120*T119,2)</f>
        <v>3.03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110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2">
        <v>32</v>
      </c>
      <c r="B120" s="158" t="s">
        <v>269</v>
      </c>
      <c r="C120" s="185" t="s">
        <v>248</v>
      </c>
      <c r="D120" s="160" t="s">
        <v>135</v>
      </c>
      <c r="E120" s="167">
        <v>9.6999999999999993</v>
      </c>
      <c r="F120" s="170">
        <v>0</v>
      </c>
      <c r="G120" s="170">
        <v>0</v>
      </c>
      <c r="H120" s="170">
        <v>7.65</v>
      </c>
      <c r="I120" s="170">
        <f>ROUND(E120*H120,2)</f>
        <v>74.209999999999994</v>
      </c>
      <c r="J120" s="170">
        <v>2492.35</v>
      </c>
      <c r="K120" s="170">
        <f>ROUND(E120*J120,2)</f>
        <v>24175.8</v>
      </c>
      <c r="L120" s="170">
        <v>21</v>
      </c>
      <c r="M120" s="170">
        <f>G120*(1+L120/100)</f>
        <v>0</v>
      </c>
      <c r="N120" s="161">
        <v>0</v>
      </c>
      <c r="O120" s="161">
        <v>0</v>
      </c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115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5">
      <c r="A121" s="152"/>
      <c r="B121" s="158"/>
      <c r="C121" s="186" t="s">
        <v>249</v>
      </c>
      <c r="D121" s="163"/>
      <c r="E121" s="168">
        <v>9.6999999999999993</v>
      </c>
      <c r="F121" s="170"/>
      <c r="G121" s="170"/>
      <c r="H121" s="170"/>
      <c r="I121" s="170"/>
      <c r="J121" s="170"/>
      <c r="K121" s="170"/>
      <c r="L121" s="170"/>
      <c r="M121" s="170"/>
      <c r="N121" s="161"/>
      <c r="O121" s="161"/>
      <c r="P121" s="165"/>
      <c r="Q121" s="165">
        <f>SUM(Q122:Q123)</f>
        <v>0</v>
      </c>
      <c r="R121" s="165"/>
      <c r="S121" s="165"/>
      <c r="T121" s="166"/>
      <c r="U121" s="165">
        <f>SUM(U122:U123)</f>
        <v>364.8</v>
      </c>
      <c r="AE121" t="s">
        <v>106</v>
      </c>
    </row>
    <row r="122" spans="1:60" outlineLevel="1" x14ac:dyDescent="0.25">
      <c r="A122" s="153" t="s">
        <v>105</v>
      </c>
      <c r="B122" s="159" t="s">
        <v>74</v>
      </c>
      <c r="C122" s="187" t="s">
        <v>75</v>
      </c>
      <c r="D122" s="164"/>
      <c r="E122" s="169"/>
      <c r="F122" s="171"/>
      <c r="G122" s="171">
        <f>SUMIF(AE122:AE123,"&lt;&gt;NOR",G123:G125)</f>
        <v>0</v>
      </c>
      <c r="H122" s="171"/>
      <c r="I122" s="171">
        <f>SUM(I123:I125)</f>
        <v>73235.5</v>
      </c>
      <c r="J122" s="171"/>
      <c r="K122" s="171">
        <f>SUM(K123:K125)</f>
        <v>144814.5</v>
      </c>
      <c r="L122" s="171"/>
      <c r="M122" s="171">
        <f>SUM(M123:M125)</f>
        <v>0</v>
      </c>
      <c r="N122" s="165"/>
      <c r="O122" s="165">
        <f>SUM(O123:O125)</f>
        <v>0</v>
      </c>
      <c r="P122" s="161">
        <v>0</v>
      </c>
      <c r="Q122" s="161">
        <f>ROUND(E123*P122,5)</f>
        <v>0</v>
      </c>
      <c r="R122" s="161"/>
      <c r="S122" s="161"/>
      <c r="T122" s="162">
        <v>0.42918000000000001</v>
      </c>
      <c r="U122" s="161">
        <f>ROUND(E123*T122,2)</f>
        <v>364.8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252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2">
        <v>33</v>
      </c>
      <c r="B123" s="158" t="s">
        <v>250</v>
      </c>
      <c r="C123" s="185" t="s">
        <v>251</v>
      </c>
      <c r="D123" s="160" t="s">
        <v>192</v>
      </c>
      <c r="E123" s="167">
        <v>850</v>
      </c>
      <c r="F123" s="170">
        <v>0</v>
      </c>
      <c r="G123" s="170">
        <v>0</v>
      </c>
      <c r="H123" s="170">
        <v>75.13</v>
      </c>
      <c r="I123" s="170">
        <f>ROUND(E123*H123,2)</f>
        <v>63860.5</v>
      </c>
      <c r="J123" s="170">
        <v>170.37</v>
      </c>
      <c r="K123" s="170">
        <f>ROUND(E123*J123,2)</f>
        <v>144814.5</v>
      </c>
      <c r="L123" s="170">
        <v>21</v>
      </c>
      <c r="M123" s="170">
        <f>G123*(1+L123/100)</f>
        <v>0</v>
      </c>
      <c r="N123" s="161">
        <v>0</v>
      </c>
      <c r="O123" s="161">
        <f>ROUND(E123*N123,5)</f>
        <v>0</v>
      </c>
      <c r="P123" s="161">
        <v>0</v>
      </c>
      <c r="Q123" s="161">
        <f>ROUND(E125*P123,5)</f>
        <v>0</v>
      </c>
      <c r="R123" s="161"/>
      <c r="S123" s="161"/>
      <c r="T123" s="162">
        <v>0</v>
      </c>
      <c r="U123" s="161">
        <f>ROUND(E125*T123,2)</f>
        <v>0</v>
      </c>
      <c r="V123" s="151"/>
      <c r="W123" s="151"/>
      <c r="X123" s="151"/>
      <c r="Y123" s="151"/>
      <c r="Z123" s="192"/>
      <c r="AA123" s="151"/>
      <c r="AB123" s="151"/>
      <c r="AC123" s="151"/>
      <c r="AD123" s="151"/>
      <c r="AE123" s="151" t="s">
        <v>193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4" customHeight="1" outlineLevel="1" x14ac:dyDescent="0.25">
      <c r="A124" s="152"/>
      <c r="B124" s="158"/>
      <c r="C124" s="186" t="s">
        <v>297</v>
      </c>
      <c r="D124" s="160"/>
      <c r="E124" s="167"/>
      <c r="F124" s="170"/>
      <c r="G124" s="170"/>
      <c r="H124" s="170"/>
      <c r="I124" s="170"/>
      <c r="J124" s="170"/>
      <c r="K124" s="170"/>
      <c r="L124" s="170"/>
      <c r="M124" s="170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92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0.399999999999999" x14ac:dyDescent="0.25">
      <c r="A125" s="152">
        <v>34</v>
      </c>
      <c r="B125" s="158" t="s">
        <v>270</v>
      </c>
      <c r="C125" s="185" t="s">
        <v>253</v>
      </c>
      <c r="D125" s="160" t="s">
        <v>135</v>
      </c>
      <c r="E125" s="167">
        <v>7.5</v>
      </c>
      <c r="F125" s="170">
        <v>0</v>
      </c>
      <c r="G125" s="170">
        <v>0</v>
      </c>
      <c r="H125" s="170">
        <v>1250</v>
      </c>
      <c r="I125" s="170">
        <f>ROUND(E125*H125,2)</f>
        <v>9375</v>
      </c>
      <c r="J125" s="170">
        <v>0</v>
      </c>
      <c r="K125" s="170">
        <f>ROUND(E125*J125,2)</f>
        <v>0</v>
      </c>
      <c r="L125" s="170">
        <v>21</v>
      </c>
      <c r="M125" s="170">
        <f>G125*(1+L125/100)</f>
        <v>0</v>
      </c>
      <c r="N125" s="161">
        <v>0</v>
      </c>
      <c r="O125" s="161">
        <f>ROUND(E125*N125,5)</f>
        <v>0</v>
      </c>
      <c r="P125" s="165"/>
      <c r="Q125" s="165">
        <f>SUM(Q126:Q126)</f>
        <v>0</v>
      </c>
      <c r="R125" s="165"/>
      <c r="S125" s="165"/>
      <c r="T125" s="166"/>
      <c r="U125" s="165">
        <f>SUM(U126:U126)</f>
        <v>6.55</v>
      </c>
      <c r="AE125" t="s">
        <v>106</v>
      </c>
    </row>
    <row r="126" spans="1:60" outlineLevel="1" x14ac:dyDescent="0.25">
      <c r="A126" s="153" t="s">
        <v>105</v>
      </c>
      <c r="B126" s="159" t="s">
        <v>76</v>
      </c>
      <c r="C126" s="187" t="s">
        <v>77</v>
      </c>
      <c r="D126" s="164"/>
      <c r="E126" s="169"/>
      <c r="F126" s="171"/>
      <c r="G126" s="171">
        <f>SUMIF(AE126:AE126,"&lt;&gt;NOR",G127:G127)</f>
        <v>0</v>
      </c>
      <c r="H126" s="171"/>
      <c r="I126" s="171">
        <f>SUM(I127:I127)</f>
        <v>523.5</v>
      </c>
      <c r="J126" s="171"/>
      <c r="K126" s="171">
        <f>SUM(K127:K127)</f>
        <v>2559</v>
      </c>
      <c r="L126" s="171"/>
      <c r="M126" s="171">
        <f>SUM(M127:M127)</f>
        <v>0</v>
      </c>
      <c r="N126" s="165"/>
      <c r="O126" s="165">
        <f>SUM(O127:O127)</f>
        <v>0</v>
      </c>
      <c r="P126" s="161">
        <v>0</v>
      </c>
      <c r="Q126" s="161">
        <f>ROUND(E127*P126,5)</f>
        <v>0</v>
      </c>
      <c r="R126" s="161"/>
      <c r="S126" s="161"/>
      <c r="T126" s="162">
        <v>0.43675000000000003</v>
      </c>
      <c r="U126" s="161">
        <f>ROUND(E127*T126,2)</f>
        <v>6.55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252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5">
      <c r="A127" s="152">
        <v>35</v>
      </c>
      <c r="B127" s="158" t="s">
        <v>254</v>
      </c>
      <c r="C127" s="185" t="s">
        <v>255</v>
      </c>
      <c r="D127" s="160" t="s">
        <v>135</v>
      </c>
      <c r="E127" s="167">
        <v>15</v>
      </c>
      <c r="F127" s="170">
        <v>0</v>
      </c>
      <c r="G127" s="170">
        <v>0</v>
      </c>
      <c r="H127" s="170">
        <v>34.9</v>
      </c>
      <c r="I127" s="170">
        <f>ROUND(E127*H127,2)</f>
        <v>523.5</v>
      </c>
      <c r="J127" s="170">
        <v>170.6</v>
      </c>
      <c r="K127" s="170">
        <f>ROUND(E127*J127,2)</f>
        <v>2559</v>
      </c>
      <c r="L127" s="170">
        <v>21</v>
      </c>
      <c r="M127" s="170">
        <f>G127*(1+L127/100)</f>
        <v>0</v>
      </c>
      <c r="N127" s="161">
        <v>0</v>
      </c>
      <c r="O127" s="161">
        <f>ROUND(E127*N127,5)</f>
        <v>0</v>
      </c>
      <c r="P127" s="165"/>
      <c r="Q127" s="165" t="e">
        <f>SUM(Q129:Q144)</f>
        <v>#REF!</v>
      </c>
      <c r="R127" s="165"/>
      <c r="S127" s="165"/>
      <c r="T127" s="166"/>
      <c r="U127" s="165" t="e">
        <f>SUM(U129:U144)</f>
        <v>#REF!</v>
      </c>
      <c r="AE127" t="s">
        <v>106</v>
      </c>
    </row>
    <row r="128" spans="1:60" x14ac:dyDescent="0.25">
      <c r="A128" s="152"/>
      <c r="B128" s="158"/>
      <c r="C128" s="186" t="s">
        <v>294</v>
      </c>
      <c r="D128" s="160"/>
      <c r="E128" s="167"/>
      <c r="F128" s="170"/>
      <c r="G128" s="170"/>
      <c r="H128" s="170"/>
      <c r="I128" s="170"/>
      <c r="J128" s="170"/>
      <c r="K128" s="170"/>
      <c r="L128" s="170"/>
      <c r="M128" s="170"/>
      <c r="N128" s="161"/>
      <c r="O128" s="161"/>
      <c r="P128" s="198"/>
      <c r="Q128" s="198"/>
      <c r="R128" s="198"/>
      <c r="S128" s="198"/>
      <c r="T128" s="199"/>
      <c r="U128" s="198"/>
    </row>
    <row r="129" spans="1:60" outlineLevel="1" x14ac:dyDescent="0.25">
      <c r="A129" s="153" t="s">
        <v>105</v>
      </c>
      <c r="B129" s="159" t="s">
        <v>78</v>
      </c>
      <c r="C129" s="187" t="s">
        <v>26</v>
      </c>
      <c r="D129" s="164"/>
      <c r="E129" s="169"/>
      <c r="F129" s="171"/>
      <c r="G129" s="171">
        <v>0</v>
      </c>
      <c r="H129" s="171"/>
      <c r="I129" s="171">
        <f>SUM(I130:I146)</f>
        <v>0</v>
      </c>
      <c r="J129" s="171"/>
      <c r="K129" s="171">
        <f>SUM(K130:K146)</f>
        <v>170809</v>
      </c>
      <c r="L129" s="171"/>
      <c r="M129" s="171">
        <f>SUM(M130:M146)</f>
        <v>0</v>
      </c>
      <c r="N129" s="165"/>
      <c r="O129" s="165">
        <f>SUM(O130:O146)</f>
        <v>0</v>
      </c>
      <c r="P129" s="161">
        <v>0</v>
      </c>
      <c r="Q129" s="161">
        <f t="shared" ref="Q129:Q132" si="0">ROUND(E130*P129,5)</f>
        <v>0</v>
      </c>
      <c r="R129" s="161"/>
      <c r="S129" s="161"/>
      <c r="T129" s="162">
        <v>0</v>
      </c>
      <c r="U129" s="161">
        <f t="shared" ref="U129:U132" si="1">ROUND(E130*T129,2)</f>
        <v>0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110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2">
        <v>36</v>
      </c>
      <c r="B130" s="158" t="s">
        <v>256</v>
      </c>
      <c r="C130" s="185" t="s">
        <v>257</v>
      </c>
      <c r="D130" s="160" t="s">
        <v>258</v>
      </c>
      <c r="E130" s="167">
        <v>1</v>
      </c>
      <c r="F130" s="170">
        <v>0</v>
      </c>
      <c r="G130" s="170">
        <v>0</v>
      </c>
      <c r="H130" s="170">
        <v>0</v>
      </c>
      <c r="I130" s="170">
        <f t="shared" ref="I130:I134" si="2">ROUND(E130*H130,2)</f>
        <v>0</v>
      </c>
      <c r="J130" s="170">
        <v>6000</v>
      </c>
      <c r="K130" s="170">
        <f t="shared" ref="K130:K134" si="3">ROUND(E130*J130,2)</f>
        <v>6000</v>
      </c>
      <c r="L130" s="170">
        <v>21</v>
      </c>
      <c r="M130" s="170">
        <f t="shared" ref="M130:M134" si="4">G130*(1+L130/100)</f>
        <v>0</v>
      </c>
      <c r="N130" s="161">
        <v>0</v>
      </c>
      <c r="O130" s="161">
        <f t="shared" ref="O130:O134" si="5">ROUND(E130*N130,5)</f>
        <v>0</v>
      </c>
      <c r="P130" s="161">
        <v>0</v>
      </c>
      <c r="Q130" s="161">
        <f t="shared" si="0"/>
        <v>0</v>
      </c>
      <c r="R130" s="161"/>
      <c r="S130" s="161"/>
      <c r="T130" s="162">
        <v>0</v>
      </c>
      <c r="U130" s="161">
        <f t="shared" si="1"/>
        <v>0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110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2">
        <v>37</v>
      </c>
      <c r="B131" s="158" t="s">
        <v>259</v>
      </c>
      <c r="C131" s="185" t="s">
        <v>260</v>
      </c>
      <c r="D131" s="160" t="s">
        <v>258</v>
      </c>
      <c r="E131" s="167">
        <v>1</v>
      </c>
      <c r="F131" s="170">
        <v>0</v>
      </c>
      <c r="G131" s="170">
        <v>0</v>
      </c>
      <c r="H131" s="170">
        <v>0</v>
      </c>
      <c r="I131" s="170">
        <f t="shared" si="2"/>
        <v>0</v>
      </c>
      <c r="J131" s="170">
        <v>12000</v>
      </c>
      <c r="K131" s="170">
        <f t="shared" si="3"/>
        <v>12000</v>
      </c>
      <c r="L131" s="170">
        <v>21</v>
      </c>
      <c r="M131" s="170">
        <f t="shared" si="4"/>
        <v>0</v>
      </c>
      <c r="N131" s="161">
        <v>0</v>
      </c>
      <c r="O131" s="161">
        <f t="shared" si="5"/>
        <v>0</v>
      </c>
      <c r="P131" s="161">
        <v>0</v>
      </c>
      <c r="Q131" s="161">
        <f t="shared" si="0"/>
        <v>0</v>
      </c>
      <c r="R131" s="161"/>
      <c r="S131" s="161"/>
      <c r="T131" s="162">
        <v>0</v>
      </c>
      <c r="U131" s="161">
        <f t="shared" si="1"/>
        <v>0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110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2">
        <v>38</v>
      </c>
      <c r="B132" s="158" t="s">
        <v>261</v>
      </c>
      <c r="C132" s="185" t="s">
        <v>262</v>
      </c>
      <c r="D132" s="160" t="s">
        <v>258</v>
      </c>
      <c r="E132" s="167">
        <v>1</v>
      </c>
      <c r="F132" s="170">
        <v>0</v>
      </c>
      <c r="G132" s="170">
        <v>0</v>
      </c>
      <c r="H132" s="170">
        <v>0</v>
      </c>
      <c r="I132" s="170">
        <f t="shared" si="2"/>
        <v>0</v>
      </c>
      <c r="J132" s="170">
        <v>57809</v>
      </c>
      <c r="K132" s="170">
        <f t="shared" si="3"/>
        <v>57809</v>
      </c>
      <c r="L132" s="170">
        <v>21</v>
      </c>
      <c r="M132" s="170">
        <f t="shared" si="4"/>
        <v>0</v>
      </c>
      <c r="N132" s="161">
        <v>0</v>
      </c>
      <c r="O132" s="161">
        <f t="shared" si="5"/>
        <v>0</v>
      </c>
      <c r="P132" s="161">
        <v>0</v>
      </c>
      <c r="Q132" s="161">
        <f t="shared" si="0"/>
        <v>0</v>
      </c>
      <c r="R132" s="161"/>
      <c r="S132" s="161"/>
      <c r="T132" s="162">
        <v>0</v>
      </c>
      <c r="U132" s="161">
        <f t="shared" si="1"/>
        <v>0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110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2">
        <v>39</v>
      </c>
      <c r="B133" s="158" t="s">
        <v>263</v>
      </c>
      <c r="C133" s="185" t="s">
        <v>264</v>
      </c>
      <c r="D133" s="160" t="s">
        <v>258</v>
      </c>
      <c r="E133" s="167">
        <v>1</v>
      </c>
      <c r="F133" s="170">
        <v>0</v>
      </c>
      <c r="G133" s="170">
        <v>0</v>
      </c>
      <c r="H133" s="170">
        <v>0</v>
      </c>
      <c r="I133" s="170">
        <f t="shared" si="2"/>
        <v>0</v>
      </c>
      <c r="J133" s="170">
        <v>25000</v>
      </c>
      <c r="K133" s="170">
        <f t="shared" si="3"/>
        <v>25000</v>
      </c>
      <c r="L133" s="170">
        <v>21</v>
      </c>
      <c r="M133" s="170">
        <f t="shared" si="4"/>
        <v>0</v>
      </c>
      <c r="N133" s="161">
        <v>0</v>
      </c>
      <c r="O133" s="161">
        <f t="shared" si="5"/>
        <v>0</v>
      </c>
      <c r="P133" s="161">
        <v>0</v>
      </c>
      <c r="Q133" s="161" t="e">
        <f>ROUND(#REF!*P133,5)</f>
        <v>#REF!</v>
      </c>
      <c r="R133" s="161"/>
      <c r="S133" s="161"/>
      <c r="T133" s="162">
        <v>0</v>
      </c>
      <c r="U133" s="161" t="e">
        <f>ROUND(#REF!*T133,2)</f>
        <v>#REF!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110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0.399999999999999" outlineLevel="1" x14ac:dyDescent="0.25">
      <c r="A134" s="152">
        <v>40</v>
      </c>
      <c r="B134" s="158" t="s">
        <v>265</v>
      </c>
      <c r="C134" s="185" t="s">
        <v>276</v>
      </c>
      <c r="D134" s="160" t="s">
        <v>258</v>
      </c>
      <c r="E134" s="167">
        <v>1</v>
      </c>
      <c r="F134" s="170">
        <v>0</v>
      </c>
      <c r="G134" s="170">
        <v>0</v>
      </c>
      <c r="H134" s="170">
        <v>0</v>
      </c>
      <c r="I134" s="170">
        <f t="shared" si="2"/>
        <v>0</v>
      </c>
      <c r="J134" s="170">
        <v>5000</v>
      </c>
      <c r="K134" s="170">
        <f t="shared" si="3"/>
        <v>5000</v>
      </c>
      <c r="L134" s="170">
        <v>21</v>
      </c>
      <c r="M134" s="170">
        <f t="shared" si="4"/>
        <v>0</v>
      </c>
      <c r="N134" s="161">
        <v>0</v>
      </c>
      <c r="O134" s="161">
        <f t="shared" si="5"/>
        <v>0</v>
      </c>
      <c r="P134" s="161"/>
      <c r="Q134" s="161"/>
      <c r="R134" s="161"/>
      <c r="S134" s="161"/>
      <c r="T134" s="162"/>
      <c r="U134" s="161"/>
      <c r="V134" s="151"/>
      <c r="W134" s="151"/>
      <c r="X134" s="151"/>
      <c r="Y134" s="200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30.6" outlineLevel="1" x14ac:dyDescent="0.25">
      <c r="A135" s="152">
        <v>41</v>
      </c>
      <c r="B135" s="158" t="s">
        <v>266</v>
      </c>
      <c r="C135" s="185" t="s">
        <v>277</v>
      </c>
      <c r="D135" s="160" t="s">
        <v>258</v>
      </c>
      <c r="E135" s="167">
        <v>1</v>
      </c>
      <c r="F135" s="170">
        <v>0</v>
      </c>
      <c r="G135" s="170">
        <v>0</v>
      </c>
      <c r="H135" s="170">
        <v>0</v>
      </c>
      <c r="I135" s="170">
        <f t="shared" ref="I135" si="6">ROUND(E135*H135,2)</f>
        <v>0</v>
      </c>
      <c r="J135" s="170">
        <v>50000</v>
      </c>
      <c r="K135" s="170">
        <f t="shared" ref="K135" si="7">ROUND(E135*J135,2)</f>
        <v>50000</v>
      </c>
      <c r="L135" s="170">
        <v>21</v>
      </c>
      <c r="M135" s="170">
        <f t="shared" ref="M135" si="8">G135*(1+L135/100)</f>
        <v>0</v>
      </c>
      <c r="N135" s="161">
        <v>0</v>
      </c>
      <c r="O135" s="161">
        <f t="shared" ref="O135" si="9">ROUND(E135*N135,5)</f>
        <v>0</v>
      </c>
      <c r="P135" s="161"/>
      <c r="Q135" s="161"/>
      <c r="R135" s="161"/>
      <c r="S135" s="161"/>
      <c r="T135" s="162"/>
      <c r="U135" s="161"/>
      <c r="V135" s="151"/>
      <c r="W135" s="151"/>
      <c r="X135" s="151"/>
      <c r="Y135" s="200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2">
        <v>42</v>
      </c>
      <c r="B136" s="158" t="s">
        <v>271</v>
      </c>
      <c r="C136" s="185" t="s">
        <v>272</v>
      </c>
      <c r="D136" s="160" t="s">
        <v>258</v>
      </c>
      <c r="E136" s="167">
        <v>1</v>
      </c>
      <c r="F136" s="170">
        <v>0</v>
      </c>
      <c r="G136" s="170">
        <v>0</v>
      </c>
      <c r="H136" s="170"/>
      <c r="I136" s="170"/>
      <c r="J136" s="170"/>
      <c r="K136" s="170"/>
      <c r="L136" s="170"/>
      <c r="M136" s="170"/>
      <c r="N136" s="161">
        <v>0</v>
      </c>
      <c r="O136" s="161">
        <v>0</v>
      </c>
      <c r="P136" s="161"/>
      <c r="Q136" s="161"/>
      <c r="R136" s="161"/>
      <c r="S136" s="161"/>
      <c r="T136" s="162"/>
      <c r="U136" s="161"/>
      <c r="V136" s="151"/>
      <c r="W136" s="151"/>
      <c r="X136" s="151"/>
      <c r="Y136" s="200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0.399999999999999" outlineLevel="1" x14ac:dyDescent="0.25">
      <c r="A137" s="152">
        <v>43</v>
      </c>
      <c r="B137" s="158" t="s">
        <v>273</v>
      </c>
      <c r="C137" s="185" t="s">
        <v>275</v>
      </c>
      <c r="D137" s="160" t="s">
        <v>258</v>
      </c>
      <c r="E137" s="167">
        <v>1</v>
      </c>
      <c r="F137" s="170">
        <v>0</v>
      </c>
      <c r="G137" s="170">
        <v>0</v>
      </c>
      <c r="H137" s="170"/>
      <c r="I137" s="170"/>
      <c r="J137" s="170"/>
      <c r="K137" s="170"/>
      <c r="L137" s="170"/>
      <c r="M137" s="170"/>
      <c r="N137" s="161">
        <v>0</v>
      </c>
      <c r="O137" s="161">
        <v>0</v>
      </c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2">
        <v>44</v>
      </c>
      <c r="B138" s="158" t="s">
        <v>274</v>
      </c>
      <c r="C138" s="185" t="s">
        <v>278</v>
      </c>
      <c r="D138" s="160" t="s">
        <v>258</v>
      </c>
      <c r="E138" s="167">
        <v>1</v>
      </c>
      <c r="F138" s="170">
        <v>0</v>
      </c>
      <c r="G138" s="170">
        <v>0</v>
      </c>
      <c r="H138" s="170"/>
      <c r="I138" s="170"/>
      <c r="J138" s="170"/>
      <c r="K138" s="170"/>
      <c r="L138" s="170"/>
      <c r="M138" s="170"/>
      <c r="N138" s="161">
        <v>0</v>
      </c>
      <c r="O138" s="161">
        <v>0</v>
      </c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12.75" customHeight="1" outlineLevel="1" x14ac:dyDescent="0.25">
      <c r="A139" s="152">
        <v>45</v>
      </c>
      <c r="B139" s="158" t="s">
        <v>279</v>
      </c>
      <c r="C139" s="185" t="s">
        <v>280</v>
      </c>
      <c r="D139" s="160" t="s">
        <v>258</v>
      </c>
      <c r="E139" s="167">
        <v>1</v>
      </c>
      <c r="F139" s="170">
        <v>0</v>
      </c>
      <c r="G139" s="170">
        <v>0</v>
      </c>
      <c r="H139" s="170">
        <v>0</v>
      </c>
      <c r="I139" s="170">
        <f t="shared" ref="I139" si="10">ROUND(E139*H139,2)</f>
        <v>0</v>
      </c>
      <c r="J139" s="170">
        <v>5000</v>
      </c>
      <c r="K139" s="170">
        <f t="shared" ref="K139" si="11">ROUND(E139*J139,2)</f>
        <v>5000</v>
      </c>
      <c r="L139" s="170">
        <v>21</v>
      </c>
      <c r="M139" s="170">
        <f t="shared" ref="M139" si="12">G139*(1+L139/100)</f>
        <v>0</v>
      </c>
      <c r="N139" s="161">
        <v>0</v>
      </c>
      <c r="O139" s="161">
        <f t="shared" ref="O139" si="13">ROUND(E139*N139,5)</f>
        <v>0</v>
      </c>
      <c r="P139" s="161"/>
      <c r="Q139" s="161"/>
      <c r="R139" s="161"/>
      <c r="S139" s="161"/>
      <c r="T139" s="162"/>
      <c r="U139" s="16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customHeight="1" outlineLevel="1" x14ac:dyDescent="0.25">
      <c r="A140" s="152">
        <v>46</v>
      </c>
      <c r="B140" s="158" t="s">
        <v>281</v>
      </c>
      <c r="C140" s="185" t="s">
        <v>282</v>
      </c>
      <c r="D140" s="160" t="s">
        <v>258</v>
      </c>
      <c r="E140" s="167">
        <v>1</v>
      </c>
      <c r="F140" s="170">
        <v>0</v>
      </c>
      <c r="G140" s="170">
        <v>0</v>
      </c>
      <c r="H140" s="170">
        <v>0</v>
      </c>
      <c r="I140" s="170">
        <f t="shared" ref="I140:I141" si="14">ROUND(E140*H140,2)</f>
        <v>0</v>
      </c>
      <c r="J140" s="170">
        <v>5000</v>
      </c>
      <c r="K140" s="170">
        <f t="shared" ref="K140:K141" si="15">ROUND(E140*J140,2)</f>
        <v>5000</v>
      </c>
      <c r="L140" s="170">
        <v>21</v>
      </c>
      <c r="M140" s="170">
        <f t="shared" ref="M140:M141" si="16">G140*(1+L140/100)</f>
        <v>0</v>
      </c>
      <c r="N140" s="161">
        <v>0</v>
      </c>
      <c r="O140" s="161">
        <f t="shared" ref="O140:O141" si="17">ROUND(E140*N140,5)</f>
        <v>0</v>
      </c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2">
        <v>47</v>
      </c>
      <c r="B141" s="158" t="s">
        <v>283</v>
      </c>
      <c r="C141" s="185" t="s">
        <v>287</v>
      </c>
      <c r="D141" s="160" t="s">
        <v>258</v>
      </c>
      <c r="E141" s="167">
        <v>1</v>
      </c>
      <c r="F141" s="170">
        <v>0</v>
      </c>
      <c r="G141" s="170">
        <v>0</v>
      </c>
      <c r="H141" s="170">
        <v>0</v>
      </c>
      <c r="I141" s="170">
        <f t="shared" si="14"/>
        <v>0</v>
      </c>
      <c r="J141" s="170">
        <v>5000</v>
      </c>
      <c r="K141" s="170">
        <f t="shared" si="15"/>
        <v>5000</v>
      </c>
      <c r="L141" s="170">
        <v>21</v>
      </c>
      <c r="M141" s="170">
        <f t="shared" si="16"/>
        <v>0</v>
      </c>
      <c r="N141" s="161">
        <v>0</v>
      </c>
      <c r="O141" s="161">
        <f t="shared" si="17"/>
        <v>0</v>
      </c>
      <c r="P141" s="161"/>
      <c r="Q141" s="161"/>
      <c r="R141" s="161"/>
      <c r="S141" s="161"/>
      <c r="T141" s="162"/>
      <c r="U141" s="16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0.399999999999999" outlineLevel="1" x14ac:dyDescent="0.25">
      <c r="A142" s="152">
        <v>48</v>
      </c>
      <c r="B142" s="158" t="s">
        <v>288</v>
      </c>
      <c r="C142" s="185" t="s">
        <v>293</v>
      </c>
      <c r="D142" s="160"/>
      <c r="E142" s="167">
        <v>1</v>
      </c>
      <c r="F142" s="170">
        <v>0</v>
      </c>
      <c r="G142" s="170">
        <v>0</v>
      </c>
      <c r="H142" s="170"/>
      <c r="I142" s="170"/>
      <c r="J142" s="170"/>
      <c r="K142" s="170"/>
      <c r="L142" s="170"/>
      <c r="M142" s="170"/>
      <c r="N142" s="161">
        <v>0</v>
      </c>
      <c r="O142" s="161">
        <v>0</v>
      </c>
      <c r="P142" s="161"/>
      <c r="Q142" s="161"/>
      <c r="R142" s="161"/>
      <c r="S142" s="161"/>
      <c r="T142" s="162"/>
      <c r="U142" s="16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12.75" customHeight="1" outlineLevel="1" x14ac:dyDescent="0.25">
      <c r="A143" s="152">
        <v>49</v>
      </c>
      <c r="B143" s="158" t="s">
        <v>289</v>
      </c>
      <c r="C143" s="185" t="s">
        <v>298</v>
      </c>
      <c r="D143" s="160" t="s">
        <v>258</v>
      </c>
      <c r="E143" s="167">
        <v>2</v>
      </c>
      <c r="F143" s="170">
        <v>0</v>
      </c>
      <c r="G143" s="170">
        <v>0</v>
      </c>
      <c r="H143" s="170"/>
      <c r="I143" s="170"/>
      <c r="J143" s="170"/>
      <c r="K143" s="170"/>
      <c r="L143" s="170"/>
      <c r="M143" s="170"/>
      <c r="N143" s="161">
        <v>0</v>
      </c>
      <c r="O143" s="161">
        <v>0</v>
      </c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2">
        <v>50</v>
      </c>
      <c r="B144" s="158" t="s">
        <v>292</v>
      </c>
      <c r="C144" s="202" t="s">
        <v>300</v>
      </c>
      <c r="D144" s="161" t="s">
        <v>258</v>
      </c>
      <c r="E144" s="167">
        <v>1</v>
      </c>
      <c r="F144" s="170">
        <v>0</v>
      </c>
      <c r="G144" s="170">
        <v>0</v>
      </c>
      <c r="H144" s="170"/>
      <c r="I144" s="170"/>
      <c r="J144" s="170"/>
      <c r="K144" s="170"/>
      <c r="L144" s="170"/>
      <c r="M144" s="170"/>
      <c r="N144" s="161">
        <v>0</v>
      </c>
      <c r="O144" s="161">
        <v>0</v>
      </c>
      <c r="P144" s="183">
        <v>0</v>
      </c>
      <c r="Q144" s="183">
        <f>ROUND(E146*P144,5)</f>
        <v>0</v>
      </c>
      <c r="R144" s="183"/>
      <c r="S144" s="183"/>
      <c r="T144" s="184">
        <v>0</v>
      </c>
      <c r="U144" s="183">
        <f>ROUND(E146*T144,2)</f>
        <v>0</v>
      </c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110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>
        <v>51</v>
      </c>
      <c r="B145" s="158" t="s">
        <v>299</v>
      </c>
      <c r="C145" s="158" t="s">
        <v>290</v>
      </c>
      <c r="D145" s="161" t="s">
        <v>258</v>
      </c>
      <c r="E145" s="167">
        <v>1</v>
      </c>
      <c r="F145" s="170">
        <v>0</v>
      </c>
      <c r="G145" s="170">
        <v>0</v>
      </c>
      <c r="H145" s="170"/>
      <c r="I145" s="170"/>
      <c r="J145" s="170"/>
      <c r="K145" s="170"/>
      <c r="L145" s="170"/>
      <c r="M145" s="170"/>
      <c r="N145" s="161">
        <v>0</v>
      </c>
      <c r="O145" s="161">
        <v>0</v>
      </c>
      <c r="P145" s="193"/>
      <c r="Q145" s="193"/>
      <c r="R145" s="193"/>
      <c r="S145" s="193"/>
      <c r="T145" s="193"/>
      <c r="U145" s="193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5">
      <c r="A146" s="180"/>
      <c r="B146" s="181"/>
      <c r="C146" s="196" t="s">
        <v>291</v>
      </c>
      <c r="D146" s="183"/>
      <c r="E146" s="197"/>
      <c r="F146" s="182"/>
      <c r="G146" s="182"/>
      <c r="H146" s="182"/>
      <c r="I146" s="182"/>
      <c r="J146" s="182"/>
      <c r="K146" s="182"/>
      <c r="L146" s="182"/>
      <c r="M146" s="182"/>
      <c r="N146" s="183"/>
      <c r="O146" s="183"/>
      <c r="P146" s="6"/>
      <c r="Q146" s="6"/>
      <c r="R146" s="6"/>
      <c r="S146" s="6"/>
      <c r="T146" s="6"/>
      <c r="U146" s="6"/>
      <c r="AC146">
        <v>15</v>
      </c>
      <c r="AD146">
        <v>21</v>
      </c>
    </row>
    <row r="147" spans="1:60" x14ac:dyDescent="0.25">
      <c r="A147" s="190"/>
      <c r="B147" s="191"/>
      <c r="C147" s="192"/>
      <c r="D147" s="193"/>
      <c r="E147" s="194"/>
      <c r="F147" s="195"/>
      <c r="G147" s="195"/>
      <c r="H147" s="195"/>
      <c r="I147" s="195"/>
      <c r="J147" s="195"/>
      <c r="K147" s="195"/>
      <c r="L147" s="195"/>
      <c r="M147" s="195"/>
      <c r="N147" s="193"/>
      <c r="O147" s="193"/>
      <c r="AE147" t="s">
        <v>268</v>
      </c>
    </row>
    <row r="148" spans="1:60" x14ac:dyDescent="0.25">
      <c r="A148" s="6"/>
      <c r="B148" s="7" t="s">
        <v>267</v>
      </c>
      <c r="C148" s="188" t="s">
        <v>267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60" x14ac:dyDescent="0.25">
      <c r="C149" s="18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Turanová Dana</cp:lastModifiedBy>
  <cp:lastPrinted>2014-02-28T09:52:57Z</cp:lastPrinted>
  <dcterms:created xsi:type="dcterms:W3CDTF">2009-04-08T07:15:50Z</dcterms:created>
  <dcterms:modified xsi:type="dcterms:W3CDTF">2020-08-04T13:09:10Z</dcterms:modified>
</cp:coreProperties>
</file>