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6" r:id="rId1"/>
    <sheet name="00 - Vedlejší Rozpočtové ..." sheetId="2" r:id="rId2"/>
    <sheet name="01 - Stavební část" sheetId="3" r:id="rId3"/>
    <sheet name="02 - EI" sheetId="4" r:id="rId4"/>
    <sheet name="03 - Kanalizace ( ZTI )" sheetId="5" r:id="rId5"/>
  </sheets>
  <definedNames>
    <definedName name="_xlnm._FilterDatabase" localSheetId="1" hidden="1">'00 - Vedlejší Rozpočtové ...'!$A$2:$H$2</definedName>
    <definedName name="_xlnm._FilterDatabase" localSheetId="2" hidden="1">'01 - Stavební část'!$A$2:$H$2</definedName>
    <definedName name="_xlnm._FilterDatabase" localSheetId="3" hidden="1">'02 - EI'!$A$2:$H$96</definedName>
    <definedName name="_xlnm._FilterDatabase" localSheetId="4" hidden="1">'03 - Kanalizace ( ZTI )'!$A$2:$H$2</definedName>
    <definedName name="_xlnm.Print_Area" localSheetId="2">'01 - Stavební část'!$A$1:$H$160</definedName>
    <definedName name="_xlnm.Print_Area" localSheetId="3">'02 - EI'!$A$1:$H$96</definedName>
    <definedName name="_xlnm.Print_Area" localSheetId="0">'Rekapitulace stavby'!$A$1:$C$17</definedName>
    <definedName name="_xlnm.Print_Titles" localSheetId="0">'Rekapitulace stavby'!$8:$8</definedName>
    <definedName name="_xlnm.Print_Titles" localSheetId="1">'00 - Vedlejší Rozpočtové ...'!$2:$2</definedName>
    <definedName name="_xlnm.Print_Titles" localSheetId="2">'01 - Stavební část'!$1:$2</definedName>
    <definedName name="_xlnm.Print_Titles" localSheetId="3">'02 - EI'!$1:$2</definedName>
    <definedName name="_xlnm.Print_Titles" localSheetId="4">'03 - Kanalizace ( ZTI )'!$1:$2</definedName>
  </definedNames>
  <calcPr calcId="162913"/>
</workbook>
</file>

<file path=xl/sharedStrings.xml><?xml version="1.0" encoding="utf-8"?>
<sst xmlns="http://schemas.openxmlformats.org/spreadsheetml/2006/main" count="1271" uniqueCount="574">
  <si>
    <t/>
  </si>
  <si>
    <t>21</t>
  </si>
  <si>
    <t>15</t>
  </si>
  <si>
    <t>Stavba:</t>
  </si>
  <si>
    <t>Místo:</t>
  </si>
  <si>
    <t>k.ú. Hluboká nad Vltavou</t>
  </si>
  <si>
    <t>Datum:</t>
  </si>
  <si>
    <t>Zadavatel:</t>
  </si>
  <si>
    <t>NZM, s.p.o., Kostelní 1300/44, Praha 7</t>
  </si>
  <si>
    <t>Zhotovitel:</t>
  </si>
  <si>
    <t>Kód</t>
  </si>
  <si>
    <t>Popis</t>
  </si>
  <si>
    <t>Cena bez DPH [CZK]</t>
  </si>
  <si>
    <t>Typ</t>
  </si>
  <si>
    <t>D</t>
  </si>
  <si>
    <t>1</t>
  </si>
  <si>
    <t>2</t>
  </si>
  <si>
    <t>01</t>
  </si>
  <si>
    <t>Stavební část</t>
  </si>
  <si>
    <t>02</t>
  </si>
  <si>
    <t>EI</t>
  </si>
  <si>
    <t>03</t>
  </si>
  <si>
    <t>00 - Vedlejší Rozpočtové Náklady ( VRN )</t>
  </si>
  <si>
    <t>Cena celkem [CZK]</t>
  </si>
  <si>
    <t>PČ</t>
  </si>
  <si>
    <t>MJ</t>
  </si>
  <si>
    <t>Množství</t>
  </si>
  <si>
    <t>J.cena [CZK]</t>
  </si>
  <si>
    <t>Náklady soupisu celkem</t>
  </si>
  <si>
    <t>VRN</t>
  </si>
  <si>
    <t>Vedlejší rozpočtové náklady</t>
  </si>
  <si>
    <t>VRN1</t>
  </si>
  <si>
    <t xml:space="preserve"> Průzkumné, geodetické a projektové práce</t>
  </si>
  <si>
    <t>K</t>
  </si>
  <si>
    <t>011517000</t>
  </si>
  <si>
    <t>Vzorkování fyzických vzorků - vzorek kladení dlažby</t>
  </si>
  <si>
    <t>ks</t>
  </si>
  <si>
    <t>P</t>
  </si>
  <si>
    <t>Poznámka k položce:
viz PD a TZ
Systém kladení bude vyvzorován na vzorku cca 600/1000mm, včetně sprárování. Spáry
mezi dlažbou budou minimální max. 10mm v místě rozevření sousedních kamenů.
Spárování bude do líce kamenů, zapuštěné pod horní líc cca 5-10 mm max.</t>
  </si>
  <si>
    <t>011517100</t>
  </si>
  <si>
    <t>Vzorkování fyzických vzorků - vzorek nových dlažeb</t>
  </si>
  <si>
    <t>Poznámka k položce:
viz PD a TZ
Dodavatel fyzicky vyvzoruje dlažbu Taurus a obklady, pro doplnění po opravách v interiéru
jižního křídla, zemní svítidla, šedou žulu pro nové odtokové žlaby, povrchovou úpravu
pumpy a jejích kovových částí</t>
  </si>
  <si>
    <t>VV</t>
  </si>
  <si>
    <t>Součet</t>
  </si>
  <si>
    <t>4</t>
  </si>
  <si>
    <t>3</t>
  </si>
  <si>
    <t>011517200</t>
  </si>
  <si>
    <t>Vzorkování fyzických vzorků - vzorek svítidel</t>
  </si>
  <si>
    <t>Poznámka k položce:
viz PD a TZ
 zemní svítidla, šedou žulu pro nové odtokové žlaby, povrchovou úpravu
pumpy a jejích kovových částí</t>
  </si>
  <si>
    <t>011517300</t>
  </si>
  <si>
    <t>Vzorkování fyzických vzorků - barevnost dlažeb</t>
  </si>
  <si>
    <t>Poznámka k položce:
viz PD a TZ
 šedou žulu pro nové odtokové žlaby, nově dodané dlažby, nove dodané kameny atp..</t>
  </si>
  <si>
    <t>5</t>
  </si>
  <si>
    <t>011517400</t>
  </si>
  <si>
    <t>Vzorkování fyzických vzorků - repliky pumy</t>
  </si>
  <si>
    <t>Poznámka k položce:
viz PD a TZ
- Na repliku pumpy, včetně jejího kotvení pod krycí deskou, dodavatel zpracuje výrobní
dokumentaci, kterou předloží ke schválení GP, investorovi a památkové péči</t>
  </si>
  <si>
    <t>6</t>
  </si>
  <si>
    <t>012002000</t>
  </si>
  <si>
    <t>Geodetické práce</t>
  </si>
  <si>
    <t>7</t>
  </si>
  <si>
    <t>013254000</t>
  </si>
  <si>
    <t>Dokumentace skutečného provedení stavby a potřebné dílenské dokumentace</t>
  </si>
  <si>
    <t>VRN3</t>
  </si>
  <si>
    <t>Zařízení staveniště</t>
  </si>
  <si>
    <t>8</t>
  </si>
  <si>
    <t>030001000</t>
  </si>
  <si>
    <t>VRN9</t>
  </si>
  <si>
    <t>Ostatní náklady</t>
  </si>
  <si>
    <t>9</t>
  </si>
  <si>
    <t>09000100112</t>
  </si>
  <si>
    <t>Úklid</t>
  </si>
  <si>
    <t xml:space="preserve">Poznámka k položce:
průběžný,a finální úklid </t>
  </si>
  <si>
    <t>10</t>
  </si>
  <si>
    <t>09000100115</t>
  </si>
  <si>
    <t>Zkouška únosnosti podloží</t>
  </si>
  <si>
    <t>Poznámka k položce:
viz PD a TZ</t>
  </si>
  <si>
    <t>01 - Stavební část</t>
  </si>
  <si>
    <t>HSV</t>
  </si>
  <si>
    <t>Práce a dodávky HSV</t>
  </si>
  <si>
    <t>Zemní práce</t>
  </si>
  <si>
    <t>113106051</t>
  </si>
  <si>
    <t>Rozebrání dlažeb při překopech vozovek z velkých kostek s ložem z kameniva ručně včetně očištění pro další použití</t>
  </si>
  <si>
    <t>m2</t>
  </si>
  <si>
    <t>"překop pro kanál" 8,4</t>
  </si>
  <si>
    <t>113107223</t>
  </si>
  <si>
    <t>Odstranění podkladu z kameniva drceného tl 300 mm strojně pl přes 200 m2</t>
  </si>
  <si>
    <t>"do hloubky 540mm"147,6+65,71+0,8+31,5</t>
  </si>
  <si>
    <t>113107234</t>
  </si>
  <si>
    <t>Odstranění podkladu z betonu prostého tl 500 mm strojně pl přes 200 m2</t>
  </si>
  <si>
    <t>147,6+65,71+0,8+31,5</t>
  </si>
  <si>
    <t>181301105</t>
  </si>
  <si>
    <t>Rozprostření ornice s urovnáním tl vrstvy do 300 mm pl do 500 m2 v rovině nebo ve svahu do 1:5(ručně)</t>
  </si>
  <si>
    <t>"40%" (633,19+352,14+1009,98)*0,4</t>
  </si>
  <si>
    <t>41,2</t>
  </si>
  <si>
    <t>181411121</t>
  </si>
  <si>
    <t>Založení lučního trávníku výsevem plochy do 1000 m2 v rovině a ve svahu do 1:5</t>
  </si>
  <si>
    <t>M</t>
  </si>
  <si>
    <t>00572470</t>
  </si>
  <si>
    <t>osivo směs travní univerzál</t>
  </si>
  <si>
    <t>kg</t>
  </si>
  <si>
    <t>839,324*0,02</t>
  </si>
  <si>
    <t>181951102</t>
  </si>
  <si>
    <t>Úprava pláně v hornině tř. 1 až 4 se zhutněním(Edef2=min.MPa)</t>
  </si>
  <si>
    <t>64</t>
  </si>
  <si>
    <t>"S1, S2" 198,91+46,7</t>
  </si>
  <si>
    <t>Zakládání</t>
  </si>
  <si>
    <t>291111111</t>
  </si>
  <si>
    <t>Podklad pro zpevněné plochy z kameniva drceného 16 až 32 mm</t>
  </si>
  <si>
    <t>m3</t>
  </si>
  <si>
    <t>"S1, S2 tl.200-250mm/150" (198,91+46,7)*0,2</t>
  </si>
  <si>
    <t>Vodorovné konstrukce</t>
  </si>
  <si>
    <t>451457777</t>
  </si>
  <si>
    <t>Podklad nebo lože pod dlažbu vodorovný nebo do sklonu 1:5 z vápenné malty tl do 50 mm</t>
  </si>
  <si>
    <t>"S2 tl.30-90mm" 46,7</t>
  </si>
  <si>
    <t>451459777</t>
  </si>
  <si>
    <t>Příplatek ZKD 10 mm tl přes 50 mm u podkladu nebo lože pod dlažbu z MC</t>
  </si>
  <si>
    <t>"S2 tl.90mm" 4*46,7</t>
  </si>
  <si>
    <t>11</t>
  </si>
  <si>
    <t>46551R</t>
  </si>
  <si>
    <t>Dlažba  z upraveného lomového žulového kamene tl 80-160 mm do lože z kameniva fr. 4/8mm tl.30-80mm pl přes 10 m2</t>
  </si>
  <si>
    <t>"S1" 198,91</t>
  </si>
  <si>
    <t>Komunikace pozemní</t>
  </si>
  <si>
    <t>12</t>
  </si>
  <si>
    <t>591211111</t>
  </si>
  <si>
    <t>Kladení dlažby z kostek drobných z kamene do lože z kameniva těženého tl 50 mm vč.vyspárování</t>
  </si>
  <si>
    <t>13</t>
  </si>
  <si>
    <t>591141111</t>
  </si>
  <si>
    <t>Kladení dlažby z kostek velkých z kamene na MC tl 50 mm</t>
  </si>
  <si>
    <t>"štětované kameny 25% z 27,3 možná výměna" 27,3*0,25</t>
  </si>
  <si>
    <t>14</t>
  </si>
  <si>
    <t>58381R</t>
  </si>
  <si>
    <t>štětové kameny</t>
  </si>
  <si>
    <t>Úpravy povrchů, podlahy a osazování výplní</t>
  </si>
  <si>
    <t>628633R</t>
  </si>
  <si>
    <t>Spárování kameniva aktivovanou maltou spára hl do 40 mm dl do 12 m/m2</t>
  </si>
  <si>
    <t>"kamenné kvádry rozm15/15 až 15/30" 23,6</t>
  </si>
  <si>
    <t>"štětované kameny 70% z 27,3" 27,3*0,7</t>
  </si>
  <si>
    <t>16</t>
  </si>
  <si>
    <t>628633113</t>
  </si>
  <si>
    <t>Spárování kamenného chodníku aktivovanou maltou s trasovvým pojivem spára hl 30-80mm dl přes 12 m/m2</t>
  </si>
  <si>
    <t>17</t>
  </si>
  <si>
    <t>631311115</t>
  </si>
  <si>
    <t>Mazanina tl do 80 mm z betonu prostého bez zvýšených nároků na prostředí tř. C 20/25</t>
  </si>
  <si>
    <t>místnosti 1.27+1.28+1.29+1.30  tl 8+8 cm</t>
  </si>
  <si>
    <t>4,557*0,16</t>
  </si>
  <si>
    <t>18</t>
  </si>
  <si>
    <t>631319011</t>
  </si>
  <si>
    <t>Příplatek k mazanině tl do 80 mm za přehlazení povrchu</t>
  </si>
  <si>
    <t>19</t>
  </si>
  <si>
    <t>631319195</t>
  </si>
  <si>
    <t>Příplatek k mazanině tl do 80 mm za plochu do 5 m2</t>
  </si>
  <si>
    <t>20</t>
  </si>
  <si>
    <t>631319203</t>
  </si>
  <si>
    <t>Příplatek k mazaninám za přidání ocelových vláken (drátkobeton) pro objemové vyztužení 25 kg/m3</t>
  </si>
  <si>
    <t>635111421</t>
  </si>
  <si>
    <t>Doplnění násypů pod podlahy, mazaniny a dlažby pískem pl přes 2 m2</t>
  </si>
  <si>
    <t>22</t>
  </si>
  <si>
    <t>636111411</t>
  </si>
  <si>
    <t xml:space="preserve">Doplnění dlažby z lomového kamene </t>
  </si>
  <si>
    <t>"doplnění dlažeb a koryt z kamen.desek a kvádrů"</t>
  </si>
  <si>
    <t>87,7+7,6+7,6+16,4+3,1+0,8+139,64+85,65+58,4</t>
  </si>
  <si>
    <t>23</t>
  </si>
  <si>
    <t>938901101</t>
  </si>
  <si>
    <t>Očištění dlažby z lomového kamene nebo z betonových desek od porostu</t>
  </si>
  <si>
    <t>"vyškrábání spár" 87,7+7,6+7,6+16,4+3,1+0,8+139,64</t>
  </si>
  <si>
    <t>24</t>
  </si>
  <si>
    <t>976026R</t>
  </si>
  <si>
    <t>Vybourání kamenných  žlabů</t>
  </si>
  <si>
    <t>m</t>
  </si>
  <si>
    <t>Ostatní konstrukce a práce, bourání</t>
  </si>
  <si>
    <t>25</t>
  </si>
  <si>
    <t>7802R</t>
  </si>
  <si>
    <t>D+M Zaslepení kanalizace do průmědu 400 mm</t>
  </si>
  <si>
    <t>severní kanalizace 160/160 mm</t>
  </si>
  <si>
    <t>jižní kanalizace 315 mm</t>
  </si>
  <si>
    <t>26</t>
  </si>
  <si>
    <t>916241213</t>
  </si>
  <si>
    <t>Osazení obrubníku kamenného stojatého s boční opěrou do lože z betonu prostého</t>
  </si>
  <si>
    <t>158,6+142,58</t>
  </si>
  <si>
    <t>134,78+143,256</t>
  </si>
  <si>
    <t>27</t>
  </si>
  <si>
    <t>58380207</t>
  </si>
  <si>
    <t>krajník kamenný žulový silniční 160x200x300-800mm</t>
  </si>
  <si>
    <t>28</t>
  </si>
  <si>
    <t>938902122</t>
  </si>
  <si>
    <t>Čištění ploch kamených konstrukcí tlakovou vodou</t>
  </si>
  <si>
    <t>"štětované kameny" 12,6+14,7</t>
  </si>
  <si>
    <t>"středová cesta" 142,57</t>
  </si>
  <si>
    <t>29</t>
  </si>
  <si>
    <t>963032819R</t>
  </si>
  <si>
    <t>Bourání stávajících a vytvoření nových schodišťových stupňů cihelných vč betonového základu</t>
  </si>
  <si>
    <t xml:space="preserve">"3 stupně" 0,92*2,62*3 </t>
  </si>
  <si>
    <t>30</t>
  </si>
  <si>
    <t>965043R</t>
  </si>
  <si>
    <t>Bourání podkladů betonových s potěrem  tl do 100 mm pl přes 4 m2</t>
  </si>
  <si>
    <t>místnosti 1.27+1.28+1.29+1.30 tl  16 cm</t>
  </si>
  <si>
    <t>"štětované kameny 30% z 27,3" předpoklad betonu u štětovaných kamenů</t>
  </si>
  <si>
    <t>27,3*0,3*0,1</t>
  </si>
  <si>
    <t>31</t>
  </si>
  <si>
    <t>965082941</t>
  </si>
  <si>
    <t>Odstranění násypů pod podlahami tl přes 200 mm</t>
  </si>
  <si>
    <t>místnosti 1.27+1.28+1.29+1.30 tl  109 cm</t>
  </si>
  <si>
    <t>4,557*1,09</t>
  </si>
  <si>
    <t>32</t>
  </si>
  <si>
    <t>976026111R</t>
  </si>
  <si>
    <t>D+M Odvodňovací drážky od svodů - vytesané do kamennných kvádrů o délce min 400 mm</t>
  </si>
  <si>
    <t>Poznámka k položce:
10 x Nové odvodňovací drážky od svodů budou vytesané do kamennných kvádrů o délce min 400 mm, ze shodného druhu kamene, barevnosti, rozměrů, o opracovanosti obdobné s okolními ponechávanými kameny.
2x stávající-opravit</t>
  </si>
  <si>
    <t>" 12ks" 2,478+1,582+1,181+2,46+1,84+1,955+2+1,406+1,307+1,350+1,516+1,852</t>
  </si>
  <si>
    <t>33</t>
  </si>
  <si>
    <t>976026112R</t>
  </si>
  <si>
    <t>Odstranění dřevěnné mobilní lávky</t>
  </si>
  <si>
    <t>soubor</t>
  </si>
  <si>
    <t>34</t>
  </si>
  <si>
    <t>977151131</t>
  </si>
  <si>
    <t>Jádrové vrty diamantovými korunkami do D 400 mm do stavebních materiálů</t>
  </si>
  <si>
    <t>35</t>
  </si>
  <si>
    <t>977151911</t>
  </si>
  <si>
    <t>Příplatek k jádrovým vrtům za práci ve stísněném prostoru</t>
  </si>
  <si>
    <t>36</t>
  </si>
  <si>
    <t>715291R1</t>
  </si>
  <si>
    <t>D+M Zpětné utěsnění prostupů u vedení tlakové kanalizace do průměru 200 mm</t>
  </si>
  <si>
    <t>37</t>
  </si>
  <si>
    <t>978023R</t>
  </si>
  <si>
    <t>Vyškrabání spár podlah z kamene</t>
  </si>
  <si>
    <t>652,5</t>
  </si>
  <si>
    <t>997</t>
  </si>
  <si>
    <t>Přesun sutě</t>
  </si>
  <si>
    <t>38</t>
  </si>
  <si>
    <t>997013111</t>
  </si>
  <si>
    <t>Vnitrostaveništní doprava suti a vybouraných hmot pro budovy v do 6 m s použitím mechanizace</t>
  </si>
  <si>
    <t>t</t>
  </si>
  <si>
    <t>39</t>
  </si>
  <si>
    <t>997013501</t>
  </si>
  <si>
    <t>Odvoz suti a vybouraných hmot na skládku nebo meziskládku do 1 km se složením</t>
  </si>
  <si>
    <t>40</t>
  </si>
  <si>
    <t>997013509</t>
  </si>
  <si>
    <t>Příplatek k odvozu suti a vybouraných hmot na skládku ZKD 1 km přes 1 km</t>
  </si>
  <si>
    <t>"odvoz do 10km" 685,690*9</t>
  </si>
  <si>
    <t>41</t>
  </si>
  <si>
    <t>997221855</t>
  </si>
  <si>
    <t>Poplatek za uložení na skládce (skládkovné) zeminy a kameniva kód odpadu 170 504</t>
  </si>
  <si>
    <t>685,690</t>
  </si>
  <si>
    <t>PSV</t>
  </si>
  <si>
    <t>Práce a dodávky PSV</t>
  </si>
  <si>
    <t>711</t>
  </si>
  <si>
    <t>Izolace proti vodě, vlhkosti a plynům</t>
  </si>
  <si>
    <t>42</t>
  </si>
  <si>
    <t>711131811</t>
  </si>
  <si>
    <t>Odstranění izolace proti zemní vlhkosti vodorovné</t>
  </si>
  <si>
    <t xml:space="preserve">místnosti 1.27+1.28+1.29+1.30 </t>
  </si>
  <si>
    <t>4,557</t>
  </si>
  <si>
    <t>43</t>
  </si>
  <si>
    <t>711311001</t>
  </si>
  <si>
    <t>Provedení hydroizolace mostovek za studena lakem asfaltovým penetračním</t>
  </si>
  <si>
    <t>44</t>
  </si>
  <si>
    <t>11163150</t>
  </si>
  <si>
    <t>lak penetrační asfaltový</t>
  </si>
  <si>
    <t>4,557*0,0003 'Přepočtené koeficientem množství</t>
  </si>
  <si>
    <t>45</t>
  </si>
  <si>
    <t>711441559</t>
  </si>
  <si>
    <t>Provedení izolace proti tlakové vodě vodorovné přitavením pásu NAIP</t>
  </si>
  <si>
    <t>46</t>
  </si>
  <si>
    <t>62832001</t>
  </si>
  <si>
    <t>pás asfaltový natavitelný oxidovaný tl. 3,5mm typu V60 S35 s vložkou ze skleněné rohože, s jemnozrnným minerálním posypem</t>
  </si>
  <si>
    <t>4,557*1,15 'Přepočtené koeficientem množství</t>
  </si>
  <si>
    <t>771</t>
  </si>
  <si>
    <t>Podlahy z dlaždic</t>
  </si>
  <si>
    <t>47</t>
  </si>
  <si>
    <t>771573810</t>
  </si>
  <si>
    <t>Demontáž podlah z dlaždic keramických lepených</t>
  </si>
  <si>
    <t>8,78</t>
  </si>
  <si>
    <t>48</t>
  </si>
  <si>
    <t>771574112</t>
  </si>
  <si>
    <t>Montáž podlah keramických hladkých lepených flexibilním lepidlem do 12 ks/ m2</t>
  </si>
  <si>
    <t>49</t>
  </si>
  <si>
    <t>LSS.TAA3R</t>
  </si>
  <si>
    <t>dlaždice slinutá TAURUS dle požadavku investora a dle původní dlažby 298 x 298 x 15 mm</t>
  </si>
  <si>
    <t>8,78*1,1 'Přepočtené koeficientem množství</t>
  </si>
  <si>
    <t>50</t>
  </si>
  <si>
    <t>771577111</t>
  </si>
  <si>
    <t>Příplatek k montáž podlah keramických za plochu do 5 m2</t>
  </si>
  <si>
    <t>51</t>
  </si>
  <si>
    <t>771577112</t>
  </si>
  <si>
    <t>Příplatek k montáž podlah keramických za omezený prostor</t>
  </si>
  <si>
    <t>52</t>
  </si>
  <si>
    <t>771577114</t>
  </si>
  <si>
    <t>Příplatek k montáž podlah keramických za spárování tmelem dvousložkovým</t>
  </si>
  <si>
    <t>772</t>
  </si>
  <si>
    <t>Podlahy z kamene</t>
  </si>
  <si>
    <t>53</t>
  </si>
  <si>
    <t>998772101</t>
  </si>
  <si>
    <t xml:space="preserve">Přesun hmot tonážní pro podlahy z kamene </t>
  </si>
  <si>
    <t>Práce a dodávky M</t>
  </si>
  <si>
    <t>22-M</t>
  </si>
  <si>
    <t>Montáže technologických zařízení pro dopravní stavby</t>
  </si>
  <si>
    <t>54</t>
  </si>
  <si>
    <t>220840020R</t>
  </si>
  <si>
    <t xml:space="preserve">Dodání a montáž  studny </t>
  </si>
  <si>
    <t>kpl</t>
  </si>
  <si>
    <t>Poznámka k položce:
dodávka + montáž kompletní studny dle původního stavu- viz PD a TZ
nové vyzdění včetně technologie</t>
  </si>
  <si>
    <t>"repliky dřevěn. pumpy z modřín.dřeva o max.vlhkosti15%" 2</t>
  </si>
  <si>
    <t>55</t>
  </si>
  <si>
    <t>220840021R</t>
  </si>
  <si>
    <t xml:space="preserve">Demontáž  studny </t>
  </si>
  <si>
    <t>kus</t>
  </si>
  <si>
    <t xml:space="preserve">Poznámka k položce:
demontáž stávajících technologie studny a bourání studny pro nové vyzdění </t>
  </si>
  <si>
    <t>"původní pumpy demontovat a uložit dle pokynů investora" 2</t>
  </si>
  <si>
    <t>46-M</t>
  </si>
  <si>
    <t>Zemní práce při extr.mont.pracích</t>
  </si>
  <si>
    <t>56</t>
  </si>
  <si>
    <t>460650151</t>
  </si>
  <si>
    <t>Kladení dlažby z kostek kamenných velkých do lože z kameniva těženého</t>
  </si>
  <si>
    <t>Poznámka k položce:
položka obsahuje i materiál</t>
  </si>
  <si>
    <t>"přeložení z 25%" 262,84*0,25</t>
  </si>
  <si>
    <t>57</t>
  </si>
  <si>
    <t>460650153</t>
  </si>
  <si>
    <t>Kladení dlažby z valounů kamenných tl.80-140mm  do lože z betonu</t>
  </si>
  <si>
    <t>"S2" 46,7</t>
  </si>
  <si>
    <t>58</t>
  </si>
  <si>
    <t>58381080</t>
  </si>
  <si>
    <t>valoun tl.80-140mm</t>
  </si>
  <si>
    <t>02 - EI</t>
  </si>
  <si>
    <t>D1</t>
  </si>
  <si>
    <t>Specifikace dodávky RHz</t>
  </si>
  <si>
    <t>Pol1</t>
  </si>
  <si>
    <t>Rám s dveřmi, otočný plast.zámek, IP30, šedá, montáž POD omítku, ŠxV=635x1060</t>
  </si>
  <si>
    <t>Pol2</t>
  </si>
  <si>
    <t>Bočnice, V=950, včetně západky BPZ-SNAP</t>
  </si>
  <si>
    <t>Pol3</t>
  </si>
  <si>
    <t>Ochranný kryt, montáž POD omítku, ŠxVxH=635x1060x240</t>
  </si>
  <si>
    <t>Pol4</t>
  </si>
  <si>
    <t>Zadní stěna do rozváděče POD omítku, ocel.plech, ŠxV=635x1060</t>
  </si>
  <si>
    <t>Pol5</t>
  </si>
  <si>
    <t>Schránka na dokumentaci A4</t>
  </si>
  <si>
    <t>Pol6</t>
  </si>
  <si>
    <t>DIN lišta přístrojová hliníková, šířka skříně = 600, šířka lišty = 488 (24 modulů)</t>
  </si>
  <si>
    <t>Pol7</t>
  </si>
  <si>
    <t>Upevňovací úchytka s vodivým propojení (zelená)</t>
  </si>
  <si>
    <t>Pol8</t>
  </si>
  <si>
    <t>Upevňovací úchytka celoplastová (bílá)</t>
  </si>
  <si>
    <t>Pol9</t>
  </si>
  <si>
    <t>Krycí deska, s výřezem 45mm, plechová, šedá, Š=600, V=200</t>
  </si>
  <si>
    <t>Pol10</t>
  </si>
  <si>
    <t>Krycí deska, s výřezem 45mm, plechová, šedá, Š=600, V=150</t>
  </si>
  <si>
    <t>Pol11</t>
  </si>
  <si>
    <t>Jistič , char C, 1-pólový, Icn=10kA, In=0.5A</t>
  </si>
  <si>
    <t>Pol12</t>
  </si>
  <si>
    <t>Jistič , char C, 1-pólový, Icn=10kA, In=0.75A</t>
  </si>
  <si>
    <t>Pol13</t>
  </si>
  <si>
    <t>Soumrakový spínač s externím čidlem+hodinami, 1přep kontakt, 230V, 16A</t>
  </si>
  <si>
    <t>Pol14</t>
  </si>
  <si>
    <t>Instalační relé 230V AC, 1 zap. kont., 16A, LED a tlačítko</t>
  </si>
  <si>
    <t>Pol16</t>
  </si>
  <si>
    <t>Jistič , char B, 3-pólový, Icn=15kA, In=125A</t>
  </si>
  <si>
    <t>Pol74</t>
  </si>
  <si>
    <t>Jistič PL7, char B, 1-pólový, Icn=10kA, In=16A</t>
  </si>
  <si>
    <t>Pol75</t>
  </si>
  <si>
    <t>Jistič PL7, char B, 3-pólový, Icn=10kA, In=25A</t>
  </si>
  <si>
    <t>Pol76</t>
  </si>
  <si>
    <t>Svodič přepětí třídy T1+T2 (B+C), 3-pól sada pro TN-C</t>
  </si>
  <si>
    <t>Pol77</t>
  </si>
  <si>
    <t>Pojistkový odpínač pro válcové pojistky C22 do 100A, 3-pól</t>
  </si>
  <si>
    <t>Pol78</t>
  </si>
  <si>
    <t>Montáž  RHz</t>
  </si>
  <si>
    <t>D3</t>
  </si>
  <si>
    <t>Dodávky</t>
  </si>
  <si>
    <t>Pol79</t>
  </si>
  <si>
    <t>Energetický box MINI, zásuvka 1x 16A/230V, 1x32A/400V včetně výroby, dopravy, montáže a zaškolení</t>
  </si>
  <si>
    <t>Pol80</t>
  </si>
  <si>
    <t>Energetický box  MINI ,zásuvky 1x 16A/250V , 2x 16A/250V včetně výroby , dopravy, montáže, zaškolení</t>
  </si>
  <si>
    <t>Pol81</t>
  </si>
  <si>
    <t>Mobilní rozvaděč, IP44, zásuvky 3x 16A/250V, 1x 16A/400V, připojovací šňůra 3m, kov..stojan</t>
  </si>
  <si>
    <t>Pol82</t>
  </si>
  <si>
    <t>Mobilní rozvaděč, IP44, zásuvky 3x 16A/250V, 1x 16A/400V, připojovací šňůra 20m, kov. stojan</t>
  </si>
  <si>
    <t>Pol83</t>
  </si>
  <si>
    <t>Mobilní rozvaděč, IP44, zásuvky 3x 16A/250V, 2x 16A/400V, připojovací šňůra 3m, kov. stojan</t>
  </si>
  <si>
    <t>Pol84</t>
  </si>
  <si>
    <t>Mobilní rozvaděč, IP44, zásuvky 3x 16A/250V, 2x 16A/400V, připojovací šňůra 20m, kov. stojan</t>
  </si>
  <si>
    <t>D5</t>
  </si>
  <si>
    <t>Elektromontáže - C21M</t>
  </si>
  <si>
    <t>Pol21</t>
  </si>
  <si>
    <t>KF 09075 TRUBKA KOPOFLEX 75</t>
  </si>
  <si>
    <t>Pol22</t>
  </si>
  <si>
    <t>07075/8 ROZPĚRKA DISTANČNÍ 8TR</t>
  </si>
  <si>
    <t>Pol23</t>
  </si>
  <si>
    <t>2075 SPOJKA NÁSUVNÁ</t>
  </si>
  <si>
    <t>D6</t>
  </si>
  <si>
    <t>Pol24</t>
  </si>
  <si>
    <t>60</t>
  </si>
  <si>
    <t>Pol25</t>
  </si>
  <si>
    <t>CYKY-J 3x6 , volně</t>
  </si>
  <si>
    <t>62</t>
  </si>
  <si>
    <t>Pol26</t>
  </si>
  <si>
    <t>CYKY-J 5x16 RE , volně</t>
  </si>
  <si>
    <t>D7</t>
  </si>
  <si>
    <t>Pol27</t>
  </si>
  <si>
    <t>D8</t>
  </si>
  <si>
    <t>Pol28</t>
  </si>
  <si>
    <t>68</t>
  </si>
  <si>
    <t>Pol29</t>
  </si>
  <si>
    <t>70</t>
  </si>
  <si>
    <t>Pol30</t>
  </si>
  <si>
    <t>72</t>
  </si>
  <si>
    <t>D9</t>
  </si>
  <si>
    <t>Pol31</t>
  </si>
  <si>
    <t>74</t>
  </si>
  <si>
    <t>Pol32</t>
  </si>
  <si>
    <t>76</t>
  </si>
  <si>
    <t>Pol33</t>
  </si>
  <si>
    <t>Kabelová spojka gelová SH0506 se svorkovnicí 3-5x(1,5-6mm2) pro Cu/Al,</t>
  </si>
  <si>
    <t>78</t>
  </si>
  <si>
    <t>Pol34</t>
  </si>
  <si>
    <t>80</t>
  </si>
  <si>
    <t>Pol35</t>
  </si>
  <si>
    <t>vpusť 110 černá boční suchá klapa, danex plas</t>
  </si>
  <si>
    <t>82</t>
  </si>
  <si>
    <t>Pol36</t>
  </si>
  <si>
    <t>ACO Drenážní trubka-hadice 10mx125mm</t>
  </si>
  <si>
    <t>Pol37</t>
  </si>
  <si>
    <t>Pol38</t>
  </si>
  <si>
    <t>Pol39</t>
  </si>
  <si>
    <t>90</t>
  </si>
  <si>
    <t>Pol40</t>
  </si>
  <si>
    <t>Pol41</t>
  </si>
  <si>
    <t>Pol42</t>
  </si>
  <si>
    <t>Pol43</t>
  </si>
  <si>
    <t>Pol44</t>
  </si>
  <si>
    <t>Pol45</t>
  </si>
  <si>
    <t>Demontaz stavajiciho zarizeni - rozvaděče</t>
  </si>
  <si>
    <t>hod</t>
  </si>
  <si>
    <t>Pol46</t>
  </si>
  <si>
    <t>Pol47</t>
  </si>
  <si>
    <t>Pol48</t>
  </si>
  <si>
    <t>Pol49</t>
  </si>
  <si>
    <t>Pol50</t>
  </si>
  <si>
    <t>Pol51</t>
  </si>
  <si>
    <t>59</t>
  </si>
  <si>
    <t>Pol52</t>
  </si>
  <si>
    <t>61</t>
  </si>
  <si>
    <t>Pol53</t>
  </si>
  <si>
    <t>svítící LED kostka dlažební, čirý plast, IP68, 1m kabelu, jantar. barva, 75x75x80 mm</t>
  </si>
  <si>
    <t>Pol54</t>
  </si>
  <si>
    <t>driver pro sériové zapojení 18V, 0,5A</t>
  </si>
  <si>
    <t>63</t>
  </si>
  <si>
    <t>Pol55</t>
  </si>
  <si>
    <t>Pol56</t>
  </si>
  <si>
    <t>Zemní práce - C46M</t>
  </si>
  <si>
    <t>67</t>
  </si>
  <si>
    <t>Pol58</t>
  </si>
  <si>
    <t>Pol59</t>
  </si>
  <si>
    <t>69</t>
  </si>
  <si>
    <t>Pol60</t>
  </si>
  <si>
    <t>Pol61</t>
  </si>
  <si>
    <t>71</t>
  </si>
  <si>
    <t>Pol62</t>
  </si>
  <si>
    <t>Poznámka k položce:
trasa C-C</t>
  </si>
  <si>
    <t>Pol63</t>
  </si>
  <si>
    <t>Poznámka k položce:
trasa A-A</t>
  </si>
  <si>
    <t>73</t>
  </si>
  <si>
    <t>Pol64</t>
  </si>
  <si>
    <t>Poznámka k položce:
trasa B-B</t>
  </si>
  <si>
    <t>Pol65</t>
  </si>
  <si>
    <t>75</t>
  </si>
  <si>
    <t>Pol66</t>
  </si>
  <si>
    <t>Pol67</t>
  </si>
  <si>
    <t>77</t>
  </si>
  <si>
    <t>Pol68</t>
  </si>
  <si>
    <t>Pol69</t>
  </si>
  <si>
    <t>79</t>
  </si>
  <si>
    <t>Pol70</t>
  </si>
  <si>
    <t>Pol85</t>
  </si>
  <si>
    <t>81</t>
  </si>
  <si>
    <t>Pol72</t>
  </si>
  <si>
    <t>Pol73</t>
  </si>
  <si>
    <t>83</t>
  </si>
  <si>
    <t>Pol86</t>
  </si>
  <si>
    <t>03 - Kanalizace ( ZTI )</t>
  </si>
  <si>
    <t>91</t>
  </si>
  <si>
    <t>Kanalizace splašková tlaková</t>
  </si>
  <si>
    <t>or.cena</t>
  </si>
  <si>
    <t>Kanalizace tlaková z trub polyetylénových D 63 mm, PE 100- SDR 17, hloubka do 1,5 m</t>
  </si>
  <si>
    <t xml:space="preserve">Poznámka k položce:
V položce je zakalkulováno: hloubení rýh, pažení a rozepření rýh včetně přepažování, svislé přemístění, naložení přebytku po zásypu (0,40 m3/m rýhy) na dopravní prostředek,  (včetně odvozu do libovolné vzdálenosti a včetně likvidace přebytečné zeminy), lože pod potrubí ze písku, dodávka a montáž potrubí z trub polyetylénových tlakových včetně tvarovek, tlaková zkouška potrubí, obsyp potrubí pískem (štěrkopískem), zásyp rýhy sypaninou, včetně hutnění se zhutnění. Cena včetně poplatku  za skládku zeminy. Tyto náklady se oceňují individuálně podle místních podmínek,  </t>
  </si>
  <si>
    <t>89</t>
  </si>
  <si>
    <t>Ostatní konstrukce a práce na trubním vedení</t>
  </si>
  <si>
    <t>or. cena</t>
  </si>
  <si>
    <t>Napojení přípojky do stávající šachty</t>
  </si>
  <si>
    <t>or.cena.1</t>
  </si>
  <si>
    <t>Vpusť dvorní velkokapacitní (vhodný typ např. HL 605.1) s pevnou klapkou, litinovou mříží  - B125, odkalovací koš ( 4,2 l/s) + MTZ</t>
  </si>
  <si>
    <t>or.cena.2</t>
  </si>
  <si>
    <t>Šachta revizní D400 (vhodný typ např.  wavin basic 400)  dl.šach.roury do 1,00 m, lit. poklop B125 (bet. prstenec), přímá (kompletní vystrojení) + MTZ</t>
  </si>
  <si>
    <t>Deštová kanalizace</t>
  </si>
  <si>
    <t>831350111RAB</t>
  </si>
  <si>
    <t>Kanalizace z trub PVC hrdlových D 110 mm,  hloubka do 1 m</t>
  </si>
  <si>
    <t>Poznámka k položce:
V položce je zakalkulováno: hloubení rýh, svislé přemístění, naložení přebytku po zásypu na dopravní prostředek (včetně odvozu do libovolné vzdálenosti a včetně likvidace přebytečné zeminy), lože pod potrubí ze štěrkopísku, dodávka a montáž potrubí z trub PVC hrdlových vnějšího průměru dle popisu, dodávka a montáž PVC tvarovek, zkouška těsnosti potrubí, obsyp potrubí štěrkopískem, zásyp rýhy sypaninou se zhutněním.</t>
  </si>
  <si>
    <t>831350111RA0</t>
  </si>
  <si>
    <t>Kanalizace z trub PVC hrdlových D 125 mm,  hloubka do 1 m</t>
  </si>
  <si>
    <t>831350012RA0</t>
  </si>
  <si>
    <t>Kanalizace z trub PVC hrdlových D 160 mm,  hloubka do 1 m</t>
  </si>
  <si>
    <t xml:space="preserve">Poznámka k položce:
V položce je zakalkulováno: hloubení rýh, pažení a rozepření rýh včetně přepažování, svislé přemístění, naložení přebytku po zásypu (0,524 m3/m rýhy) na dopravní prostředek (včetně odvozu do libovolné vzdálenosti a včetně likvidace přebytečné zeminy), lože pod potrubí ze štěrkopísku, dodávka a montáž potrubí z trub PVC vnějšího průměru dle popisu, dodávka a montáž PVC tvarovek, obsyp potrubí pískem, zásyp rýhy sypaninou, se zhutněním.Cena včetně poplatku  za skládku zeminy. Tyto náklady se oceňují individuálně podle místních podmínek.,  
</t>
  </si>
  <si>
    <t>831350013RAA</t>
  </si>
  <si>
    <t>Kanalizace z trub PVC hrdlových D 200 mm,  hloubka do 1 m</t>
  </si>
  <si>
    <t xml:space="preserve">Poznámka k položce:
V položce je zakalkulováno: hloubení rýh, pažení a rozepření rýh včetně přepažování, svislé přemístění, naložení přebytku po zásypu (0,598 m3/m rýhy) na dopravní prostředek (včetně odvozu do libovolné vzdálenosti a včetně likvidace přebytečné zeminy), lože pod potrubí ze štěrkopísku, dodávka a montáž potrubí z trub PVC vnějšího průměru dle popisu, dodávka a montáž PVC tvarovek, obsyp potrubí pískem, zásyp rýhy sypaninou, se zhutněním.Cena včetně poplatku  za skládku zeminy. Tyto náklady se oceňují individuálně podle místních podmínek. </t>
  </si>
  <si>
    <t>831350019RAA</t>
  </si>
  <si>
    <t>Kanalizace z trub PVC hrdlových D 250 mm,  hloubka do 1 m</t>
  </si>
  <si>
    <t>Poznámka k položce:
V položce je zakalkulováno: hloubení rýh, pažení a rozepření rýh včetně přepažování, svislé přemístění, naložení přebytku po zásypu (0,675 m3/m rýhy) na dopravní prostředek (včetně odvozu do libovolné vzdálenosti a včetně likvidace přebytečné zeminy), lože pod potrubí ze štěrkopísku, dodávka a montáž potrubí z trub PVC vnějšího průměru dle popisu,  dodávka a montáž PVC tvarovek, obsyp potrubí pískem, zásyp rýhy sypaninou, se zhutněním.Cena včetně poplatku  za skládku zeminyy. Tyto náklady se oceňují individuálně podle místních podmínek. Cena včetně poplatku za skládku</t>
  </si>
  <si>
    <t>831350014RAB</t>
  </si>
  <si>
    <t>Kanalizace z trub PVC hrdlových D 315 mm,  hloubka do 1,5 m</t>
  </si>
  <si>
    <t xml:space="preserve">Poznámka k položce:
V položce je zakalkulováno: hloubení rýh, pažení a rozepření rýh včetně přepažování, svislé přemístění, naložení přebytku po zásypu (0,747 m3/m rýhy) na dopravní prostředek (včetně odvozu do libovolné vzdálenosti a včetně likvidace přebytečné zeminy), lože pod potrubí ze štěrkopísku, dodávka a montáž potrubí z trub PVC vnějšího průměru dle popisu,  zřízení kanalizační přípojky, dodávka a montáž PVC tvarovek, obsyp potrubí pískem, zásyp rýhy sypaninou, se zhutněním. Cena včetně poplatku  za skládku zeminy. Tyto náklady se oceňují individuálně podle místních podmínek. </t>
  </si>
  <si>
    <t>Dešťová kanalizace</t>
  </si>
  <si>
    <t>17. 8. 2020</t>
  </si>
  <si>
    <t>;</t>
  </si>
  <si>
    <t>NZM OHRADA - ODVODNĚNÍ DEŠŤOVÝCH VOD A ÚPRAVA 1. NÁDVOŘÍ</t>
  </si>
  <si>
    <t>Poznámka k položce:
V položce je zakalkulováno: hloubení rýh, svislé přemístění, naložení přebytku po zásypu na dopravní prostředek (včetně odvozu do libovolné vzdálenosti a včetně likvidace přebytečné zeminy), lože pod potrubí ze štěrkopísku, dodávka a montáž potrubí z trub PVC hrdlových vnějšího průměru dle popisu, dodávka a montáž PVC tvarovek, zkouška těsnosti potrubí, obsyp potrubí štěrkopískem, zásyp rýhy sypaninou se zhutněním.Cena včetně poplatku  za skládku zeminy. Tyto náklady se oceňují individuálně podle místních podmínek,</t>
  </si>
  <si>
    <t>Poznámka:</t>
  </si>
  <si>
    <t>Rekapitulace položek</t>
  </si>
  <si>
    <t>ZRN</t>
  </si>
  <si>
    <t>Vedlejší Rozpočtové Náklady</t>
  </si>
  <si>
    <t>Základní Rozpočtové Náklady</t>
  </si>
  <si>
    <t>CELKEM bez DPH</t>
  </si>
  <si>
    <t>DPH 21%</t>
  </si>
  <si>
    <t>CELKEM včetně DPH</t>
  </si>
  <si>
    <t>Poznámka k položce:
Zařízení staveníště : 
- odkladové a skladovací plochy pro potřebný materiál                                  - sociál a zázemí pro dělníky ( pronájem toi toi ; buňky pro převlékání atd..)                                  
- zřízení přenosného elektroměru a vodoměru pro měření energii spotřebované pro stavbu
 - odkladové a skladovací plochy pro potřebné nářadí a nástroje potřebné pro stavbu
- zabezpečení staveniště
- oplocení a zamezení vstupu nepovolaným osobám- zaištění vody a elektřiny pro možný chod stavby     ( elektrocentrály zásoby vody atd)
- informační tabule
- ostatní zařízení nutné pro zajištění chodu a zabezpečení stavby</t>
  </si>
  <si>
    <t xml:space="preserve">Poznámka k položce:
dokumentace skutečného provedení zpracovaná pro včechny profese, v tištěné a elektronické podobě.
Dílenská dokumentace nutná pro provedení díla a dle požadvku v PD.  </t>
  </si>
  <si>
    <t>Poznámka k položce:
vytyčovací práce zájmového území, vytýčení stávajících sítí, zaměřování skutečného a nového stavu atp....</t>
  </si>
  <si>
    <t>- Pokud není uvedeno jinak zahrnují jednotkové ceny veškeré náklady nutné pro splnění díla (dodávku, montáž, přesuny hmot, odvoz na skládku apod.).
- Podrobné popisy a specifikace jsou uvedeny v projektové dokumentaci, která je nedílnou součástí soupisu prací.
- Jsou-li ve výkazu výměr uvedeny odkazy na výrobce, obchodní názvy nebo specifické označení výrobku, jsou tyto odkazy informativní a zadavatel umožňuje použití jiných, avšak kvalitativně, technicky a esteticky stejných nebo lepších řešení.
- Trasy areálových rozvodů nejsou přesně známé. Před zahájením výkopových prací zajistí dodavatel ve spolupráci s investorem jejich vytýčení včetně jejich řádného označní přímo na místě realizace. Všechny souběhy a křížení podzemních inenýrských sítí s nově navrženým vedením musí být prostorově uspořádány dle ČSN 73 6005.
- Výkopy budou prováděny ručně pod archeologickým dohledem. Případný archeologický nález či nález rozvodů sítí bude ponechán na místě, a po dohodě se správou objektu, památkovým dohledem a GP bude řešen.
- Při realizaci stavby je nutnno postupovat dle plánu BOZP.</t>
  </si>
  <si>
    <t>Montáž rozvodnic oceloplechových nebo plastových běžných, hmotnosti přes 20 do 50 kg</t>
  </si>
  <si>
    <t>Vodič jednožilový, Izolace PVC, H07V-U 16 CR</t>
  </si>
  <si>
    <t>Ukončení vodičů izolovaných s označením a zapojením v rozváděči nebo na přístroji 6 mm2</t>
  </si>
  <si>
    <t>Ukončení vodičů izolovaných s označením a zapojením v rozváděči nebo na přístroji 16 mm2</t>
  </si>
  <si>
    <t>Ukončení vodičů izolovaných s označením a zapojením v rozváděči nebo na přístroji 50 mm2</t>
  </si>
  <si>
    <t>Ukončení kabelů smršťovací záklopkou nebo páskou,bez letování 3x6 mm2</t>
  </si>
  <si>
    <t>Ukončení kabelů smršťovací záklopkou nebo páskou,bez letování 5x16 mm2</t>
  </si>
  <si>
    <t>Spojka 1kV pro kabely s plastovou izolací, Kabelová spojka gelová SH0506 se svorkovnicí 3-5x(1,5-6mm2) pro Cu/Al,</t>
  </si>
  <si>
    <t>Spojka 1kV pro kabely s plastovou izolací, Kabelová spojka gelová SH0516 se svorkovnicí 3-5x(6-16mm2) pro Cu/Al,</t>
  </si>
  <si>
    <t>Ocelový pozinkovaný Drát 8 drát o 8mm(0,40kg/m), volně</t>
  </si>
  <si>
    <t>Ocelový pásek pozinkovaný, Páska 30x4 páska 30x4 (0,95 kg/m), volně</t>
  </si>
  <si>
    <t>SVORKA HROMOSVODNÍ,UZEMŇOVACÍ, SR 2a svorka páska-páska M6</t>
  </si>
  <si>
    <t>SVORKA HROMOSVODNÍ,UZEMŇOVACÍ, SS spojovací</t>
  </si>
  <si>
    <t>VYBOURÁNÍ OTVORU VE ZDIVU CIHELNEM DO PLOCHY 2.25 dm2, Stena do 300mm</t>
  </si>
  <si>
    <t>Zednické práce - C46M</t>
  </si>
  <si>
    <t>VYSEKANI RYH VE ZDIVU CIHELNEM - HLOUBKA 50mm, Sire 300 mm</t>
  </si>
  <si>
    <t>HRUBA VYPLN RYH MALTOU Jakekoliv sire</t>
  </si>
  <si>
    <t>OMITKA RYH VE STENACH MALTOU, Sire do 300 mm</t>
  </si>
  <si>
    <t>Demontáže</t>
  </si>
  <si>
    <t>Ocelový pozinkovaný drát 8 drát o 8mm(0,40kg/m), pevně</t>
  </si>
  <si>
    <t>Bleskosvod</t>
  </si>
  <si>
    <t>OCELOVÝ PÁSEK POZINKOVANÝ, Páska 30x4 páska 30x4 (0,95 kg/m), pevně</t>
  </si>
  <si>
    <t>SVORKA HROMOSVODNÍ,UZEMŇOVACÍ, SR 3a svorka páska-drát</t>
  </si>
  <si>
    <t>KABEL SILOVÝ,IZOLACE PVC, CYKY-O 2x4 , volně</t>
  </si>
  <si>
    <t>Ukončení vodičů izolovaných s označením a zapojením na svorkovnici s otevřením a uzavřením krytu, 4 mm2</t>
  </si>
  <si>
    <t>LED Kostky</t>
  </si>
  <si>
    <t>Ukončení kabelů smršťovací záklopkou nebo páskou,bez letování, 2x1,5 až 4 mm2</t>
  </si>
  <si>
    <t>Zkoušky a prohlídky elektrických rozvodů a zařízení celková prohlídka a vyhotovení revizní zprávy pro objem prací přes 500 do 1000 tis.Kč</t>
  </si>
  <si>
    <t>Zkoušky a prohlídky elektrických rozvodů a zařízení celková prohlídka a vyhotovení revizní zprávy, příplatek za každých dalších i zap.500 tis.Kč</t>
  </si>
  <si>
    <t>Zkoušky a prohlídky a vyhotovení revizní zprávy</t>
  </si>
  <si>
    <t>SEJMUTÍ DRNU: Nářez drnu,naložení,odvoz</t>
  </si>
  <si>
    <t>ŘEZÁNÍ SPÁRY, V asfaltu nebo betonu</t>
  </si>
  <si>
    <t>VÝKOP JÁMY PRO STOŽÁR,BETONOVÝ ZÁKLAD A JINÉ ZAŘÍZENÍ, Zemina třídy 3-4,ručně</t>
  </si>
  <si>
    <t>ZÁKLAD Z PROSTÉHO BETONU, Do rostlé zeminy bez bednění</t>
  </si>
  <si>
    <t>HLOUBENÍ KABELOVÉ RÝHY, Zemina třídy 3, šíře 350mm,hloubka 800mm</t>
  </si>
  <si>
    <t>HLOUBENÍ KABELOVÉ RÝHY, Zemina třídy 3, šíře 500mm,hloubka 1343mm</t>
  </si>
  <si>
    <t>HLOUBENÍ KABELOVÉ RÝHY, Zemina třídy 3, šíře 500mm,hloubka 575mm</t>
  </si>
  <si>
    <t>ZŘÍZENÍ KABELOVÉHO LOŽE, Z kopaného písku, bez zakrytí, šíře do 65cm,tloušťka 10cm</t>
  </si>
  <si>
    <t>FOLIE VÝSTRAŽNÁ Z PVC, Do šířky 20cm</t>
  </si>
  <si>
    <t>KABELOVÝ PROSTUP Z PVC TRUBKY, Světlost do 10,5 cm</t>
  </si>
  <si>
    <t>ZÁHOZ KABELOVÉ RÝHY, Zemina třídy 3, šíře 350mm,hloubka 800mm</t>
  </si>
  <si>
    <t>ZÁHOZ KABELOVÉ RÝHY, Zemina třídy 3, šíře 500mm,hloubka 1345mm</t>
  </si>
  <si>
    <t>ZÁHOZ KABELOVÉ RÝHY, Zemina třídy 3, šíře 500mm,hloubka 575mm</t>
  </si>
  <si>
    <t>ODVOZ ZEMINY, Včetně naložení složení, poplatků apod.</t>
  </si>
  <si>
    <t>ÚPRAVA POVRCHU, Položeni drnu</t>
  </si>
  <si>
    <t>JEDNOVRSTVOVÁ VOZOVKA Z BETONU, Vrstva betonu 15cm</t>
  </si>
  <si>
    <t>NÁSYP ŠTĚRKU VČETNĚ DUSÁNÍ, Obsyp zemní komory štěrkem</t>
  </si>
  <si>
    <t>D2</t>
  </si>
  <si>
    <t>D4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</si>
</sst>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9"/>
      <name val="Arial CE"/>
      <family val="2"/>
    </font>
    <font>
      <b/>
      <sz val="12"/>
      <color rgb="FF960000"/>
      <name val="Arial CE"/>
      <family val="2"/>
    </font>
    <font>
      <sz val="7"/>
      <color rgb="FF969696"/>
      <name val="Arial CE"/>
      <family val="2"/>
    </font>
    <font>
      <i/>
      <sz val="7"/>
      <color rgb="FF969696"/>
      <name val="Arial CE"/>
      <family val="2"/>
    </font>
    <font>
      <i/>
      <sz val="9"/>
      <color rgb="FF0000FF"/>
      <name val="Arial CE"/>
      <family val="2"/>
    </font>
    <font>
      <b/>
      <sz val="11"/>
      <color theme="1"/>
      <name val="Arial CE"/>
      <family val="2"/>
    </font>
    <font>
      <b/>
      <sz val="10"/>
      <name val="Arial CE"/>
      <family val="2"/>
    </font>
    <font>
      <b/>
      <sz val="14"/>
      <color theme="1"/>
      <name val="Arial CE"/>
      <family val="2"/>
    </font>
    <font>
      <b/>
      <sz val="14"/>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8">
    <border>
      <left/>
      <right/>
      <top/>
      <bottom/>
      <diagonal/>
    </border>
    <border>
      <left/>
      <right/>
      <top/>
      <bottom style="thin">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hair">
        <color rgb="FF000000"/>
      </left>
      <right/>
      <top style="hair">
        <color rgb="FF000000"/>
      </top>
      <bottom style="hair">
        <color rgb="FF000000"/>
      </bottom>
    </border>
    <border>
      <left/>
      <right/>
      <top style="hair">
        <color rgb="FF000000"/>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1" xfId="0" applyFont="1" applyBorder="1" applyAlignment="1">
      <alignment vertical="center"/>
    </xf>
    <xf numFmtId="0" fontId="14" fillId="0" borderId="0" xfId="0" applyFont="1" applyAlignment="1">
      <alignment horizontal="lef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4" fillId="0" borderId="0" xfId="0" applyNumberFormat="1" applyFont="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8" fillId="0" borderId="0" xfId="0" applyFont="1" applyAlignment="1">
      <alignment horizontal="left"/>
    </xf>
    <xf numFmtId="4" fontId="8" fillId="0" borderId="0" xfId="0" applyNumberFormat="1" applyFont="1" applyAlignment="1">
      <alignment/>
    </xf>
    <xf numFmtId="0" fontId="13" fillId="0" borderId="5" xfId="0" applyFont="1" applyBorder="1" applyAlignment="1" applyProtection="1">
      <alignment horizontal="center" vertical="center"/>
      <protection locked="0"/>
    </xf>
    <xf numFmtId="49" fontId="13" fillId="0" borderId="5" xfId="0" applyNumberFormat="1"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wrapText="1"/>
      <protection locked="0"/>
    </xf>
    <xf numFmtId="164" fontId="13" fillId="0" borderId="5" xfId="0" applyNumberFormat="1" applyFont="1" applyBorder="1" applyAlignment="1" applyProtection="1">
      <alignment vertical="center"/>
      <protection locked="0"/>
    </xf>
    <xf numFmtId="4" fontId="13" fillId="0" borderId="5" xfId="0" applyNumberFormat="1" applyFont="1" applyBorder="1" applyAlignment="1" applyProtection="1">
      <alignment vertical="center"/>
      <protection locked="0"/>
    </xf>
    <xf numFmtId="0" fontId="15" fillId="0" borderId="0" xfId="0" applyFont="1" applyAlignment="1">
      <alignment horizontal="left" vertical="center"/>
    </xf>
    <xf numFmtId="0" fontId="16"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164" fontId="10" fillId="0" borderId="0" xfId="0" applyNumberFormat="1"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4" fontId="11" fillId="0" borderId="0" xfId="0" applyNumberFormat="1" applyFont="1" applyAlignment="1">
      <alignment vertical="center"/>
    </xf>
    <xf numFmtId="0" fontId="17" fillId="0" borderId="5" xfId="0" applyFont="1" applyBorder="1" applyAlignment="1" applyProtection="1">
      <alignment horizontal="center" vertical="center"/>
      <protection locked="0"/>
    </xf>
    <xf numFmtId="49" fontId="17" fillId="0" borderId="5" xfId="0" applyNumberFormat="1"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164" fontId="17" fillId="0" borderId="5" xfId="0" applyNumberFormat="1" applyFont="1" applyBorder="1" applyAlignment="1" applyProtection="1">
      <alignment vertical="center"/>
      <protection locked="0"/>
    </xf>
    <xf numFmtId="4" fontId="17" fillId="0" borderId="5" xfId="0" applyNumberFormat="1" applyFont="1" applyBorder="1" applyAlignment="1" applyProtection="1">
      <alignment vertical="center"/>
      <protection locked="0"/>
    </xf>
    <xf numFmtId="0" fontId="12" fillId="0" borderId="0" xfId="0" applyFont="1" applyAlignment="1">
      <alignment horizontal="left" vertical="center"/>
    </xf>
    <xf numFmtId="0" fontId="12" fillId="0" borderId="0" xfId="0" applyFont="1" applyAlignment="1">
      <alignment horizontal="left" vertical="center" wrapText="1"/>
    </xf>
    <xf numFmtId="0" fontId="0" fillId="0" borderId="0" xfId="0"/>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2" fillId="0" borderId="0" xfId="0" applyNumberFormat="1" applyFont="1" applyAlignment="1">
      <alignment horizontal="left" vertical="center"/>
    </xf>
    <xf numFmtId="49" fontId="4" fillId="0" borderId="0" xfId="0" applyNumberFormat="1" applyFont="1" applyAlignment="1">
      <alignment vertical="center"/>
    </xf>
    <xf numFmtId="0" fontId="0" fillId="0" borderId="0" xfId="0" applyFont="1" applyAlignment="1">
      <alignment vertical="center"/>
    </xf>
    <xf numFmtId="0" fontId="18" fillId="0" borderId="0" xfId="0" applyFont="1" applyAlignment="1">
      <alignment horizontal="center" vertical="center"/>
    </xf>
    <xf numFmtId="0" fontId="6" fillId="0" borderId="0" xfId="0" applyFont="1"/>
    <xf numFmtId="0" fontId="19" fillId="0" borderId="0" xfId="0" applyFont="1" applyAlignment="1">
      <alignment horizontal="center" vertical="center" wrapText="1"/>
    </xf>
    <xf numFmtId="0" fontId="5" fillId="0" borderId="0" xfId="0" applyFont="1" applyAlignment="1">
      <alignment horizontal="center"/>
    </xf>
    <xf numFmtId="0" fontId="0" fillId="0" borderId="0" xfId="0" applyFont="1"/>
    <xf numFmtId="0" fontId="6" fillId="0" borderId="0" xfId="0" applyFont="1"/>
    <xf numFmtId="0" fontId="13" fillId="2" borderId="6" xfId="0" applyFont="1" applyFill="1" applyBorder="1" applyAlignment="1">
      <alignment horizontal="center" vertical="center"/>
    </xf>
    <xf numFmtId="0" fontId="20" fillId="0" borderId="0" xfId="0" applyFont="1" applyAlignment="1">
      <alignment horizontal="left" vertical="center" indent="1"/>
    </xf>
    <xf numFmtId="0" fontId="13" fillId="2" borderId="7" xfId="0" applyFont="1" applyFill="1" applyBorder="1" applyAlignment="1">
      <alignment horizontal="left" vertical="center" indent="1"/>
    </xf>
    <xf numFmtId="0" fontId="5" fillId="0" borderId="0" xfId="0" applyFont="1" applyAlignment="1">
      <alignment horizontal="left" vertical="center" indent="1"/>
    </xf>
    <xf numFmtId="0" fontId="19" fillId="0" borderId="0" xfId="0" applyFont="1" applyAlignment="1">
      <alignment horizontal="left" vertical="center" wrapText="1" indent="1"/>
    </xf>
    <xf numFmtId="0" fontId="0" fillId="0" borderId="0" xfId="0" applyFont="1" applyAlignment="1">
      <alignment horizontal="left" indent="1"/>
    </xf>
    <xf numFmtId="0" fontId="21" fillId="0" borderId="0" xfId="0" applyFont="1" applyBorder="1" applyAlignment="1">
      <alignment horizontal="left" vertical="center" indent="1"/>
    </xf>
    <xf numFmtId="49" fontId="6" fillId="0" borderId="0" xfId="0" applyNumberFormat="1" applyFont="1" applyBorder="1" applyAlignment="1">
      <alignment horizontal="left" vertical="center" indent="1"/>
    </xf>
    <xf numFmtId="49" fontId="3" fillId="0" borderId="0" xfId="0" applyNumberFormat="1" applyFont="1" applyAlignment="1">
      <alignment horizontal="left" vertical="center" indent="1"/>
    </xf>
    <xf numFmtId="49" fontId="3" fillId="0" borderId="0" xfId="0" applyNumberFormat="1" applyFont="1" applyAlignment="1">
      <alignment horizontal="left" vertical="center" indent="1"/>
    </xf>
    <xf numFmtId="49" fontId="20" fillId="0" borderId="0" xfId="0" applyNumberFormat="1" applyFont="1" applyAlignment="1">
      <alignment horizontal="left" vertical="center" wrapText="1" indent="1"/>
    </xf>
    <xf numFmtId="0" fontId="13" fillId="2" borderId="7" xfId="0" applyFont="1" applyFill="1" applyBorder="1" applyAlignment="1">
      <alignment horizontal="right" vertical="center" indent="1"/>
    </xf>
    <xf numFmtId="4" fontId="5" fillId="0" borderId="0" xfId="0" applyNumberFormat="1" applyFont="1" applyAlignment="1">
      <alignment horizontal="right" vertical="center" indent="1"/>
    </xf>
    <xf numFmtId="4" fontId="3" fillId="0" borderId="0" xfId="0" applyNumberFormat="1" applyFont="1" applyAlignment="1">
      <alignment horizontal="right" vertical="center" indent="1"/>
    </xf>
    <xf numFmtId="0" fontId="0" fillId="0" borderId="0" xfId="0" applyFont="1" applyAlignment="1">
      <alignment horizontal="right" indent="1"/>
    </xf>
    <xf numFmtId="4" fontId="21" fillId="0" borderId="0" xfId="0" applyNumberFormat="1" applyFont="1" applyAlignment="1">
      <alignment horizontal="right" vertical="center" indent="1"/>
    </xf>
    <xf numFmtId="4" fontId="6" fillId="0" borderId="0" xfId="0" applyNumberFormat="1" applyFont="1" applyAlignment="1">
      <alignment horizontal="right" vertical="center" indent="1"/>
    </xf>
    <xf numFmtId="0" fontId="20" fillId="0" borderId="0" xfId="0" applyFont="1" applyAlignment="1">
      <alignment horizontal="center" vertical="top"/>
    </xf>
    <xf numFmtId="4" fontId="13" fillId="3" borderId="5" xfId="0" applyNumberFormat="1" applyFont="1" applyFill="1" applyBorder="1" applyAlignment="1" applyProtection="1">
      <alignment vertical="center"/>
      <protection locked="0"/>
    </xf>
    <xf numFmtId="0" fontId="11" fillId="3" borderId="0" xfId="0" applyFont="1" applyFill="1" applyAlignment="1">
      <alignment vertical="center"/>
    </xf>
    <xf numFmtId="4" fontId="17" fillId="3" borderId="5" xfId="0" applyNumberFormat="1" applyFont="1" applyFill="1" applyBorder="1" applyAlignment="1" applyProtection="1">
      <alignment vertical="center"/>
      <protection locked="0"/>
    </xf>
    <xf numFmtId="49" fontId="3" fillId="3" borderId="0" xfId="0" applyNumberFormat="1" applyFont="1" applyFill="1" applyAlignment="1">
      <alignment horizontal="left" vertical="center" indent="1"/>
    </xf>
    <xf numFmtId="49" fontId="0" fillId="0" borderId="0" xfId="0" applyNumberFormat="1" applyFont="1" applyAlignment="1">
      <alignment vertical="center" wrapText="1"/>
    </xf>
    <xf numFmtId="0" fontId="4" fillId="0" borderId="0" xfId="0" applyFont="1" applyAlignment="1">
      <alignment horizontal="left" vertical="center" wrapText="1"/>
    </xf>
    <xf numFmtId="0" fontId="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view="pageBreakPreview" zoomScaleSheetLayoutView="100" workbookViewId="0" topLeftCell="A1">
      <selection activeCell="D1" sqref="D1:D1048576"/>
    </sheetView>
  </sheetViews>
  <sheetFormatPr defaultColWidth="9.140625" defaultRowHeight="12"/>
  <cols>
    <col min="1" max="1" width="15.8515625" style="42" customWidth="1"/>
    <col min="2" max="2" width="70.8515625" style="42" customWidth="1"/>
    <col min="3" max="3" width="25.8515625" style="42" customWidth="1"/>
    <col min="4" max="16384" width="9.28125" style="42" customWidth="1"/>
  </cols>
  <sheetData>
    <row r="1" spans="1:3" s="43" customFormat="1" ht="36">
      <c r="A1" s="72" t="s">
        <v>3</v>
      </c>
      <c r="B1" s="65" t="s">
        <v>511</v>
      </c>
      <c r="C1" s="47"/>
    </row>
    <row r="2" spans="1:3" s="44" customFormat="1" ht="20.1" customHeight="1">
      <c r="A2" s="49" t="s">
        <v>4</v>
      </c>
      <c r="B2" s="63" t="s">
        <v>5</v>
      </c>
      <c r="C2" s="46"/>
    </row>
    <row r="3" spans="1:3" s="44" customFormat="1" ht="20.1" customHeight="1">
      <c r="A3" s="49" t="s">
        <v>7</v>
      </c>
      <c r="B3" s="64" t="s">
        <v>8</v>
      </c>
      <c r="C3" s="46"/>
    </row>
    <row r="4" spans="1:3" s="44" customFormat="1" ht="20.1" customHeight="1">
      <c r="A4" s="49" t="s">
        <v>9</v>
      </c>
      <c r="B4" s="76"/>
      <c r="C4" s="46"/>
    </row>
    <row r="5" spans="1:3" s="45" customFormat="1" ht="20.1" customHeight="1">
      <c r="A5" s="49" t="s">
        <v>6</v>
      </c>
      <c r="B5" s="64" t="s">
        <v>509</v>
      </c>
      <c r="C5" s="46"/>
    </row>
    <row r="6" spans="1:2" s="44" customFormat="1" ht="180">
      <c r="A6" s="49" t="s">
        <v>513</v>
      </c>
      <c r="B6" s="77" t="s">
        <v>524</v>
      </c>
    </row>
    <row r="7" spans="1:2" s="45" customFormat="1" ht="20.1" customHeight="1">
      <c r="A7" s="49"/>
      <c r="B7" s="56" t="s">
        <v>514</v>
      </c>
    </row>
    <row r="8" spans="1:3" s="44" customFormat="1" ht="20.1" customHeight="1">
      <c r="A8" s="55" t="s">
        <v>10</v>
      </c>
      <c r="B8" s="57" t="s">
        <v>11</v>
      </c>
      <c r="C8" s="66" t="s">
        <v>12</v>
      </c>
    </row>
    <row r="9" spans="1:3" s="2" customFormat="1" ht="20.1" customHeight="1">
      <c r="A9" s="52" t="s">
        <v>515</v>
      </c>
      <c r="B9" s="58" t="s">
        <v>517</v>
      </c>
      <c r="C9" s="67">
        <f>ROUND(SUM(C10:C12),2)</f>
        <v>0</v>
      </c>
    </row>
    <row r="10" spans="1:3" s="3" customFormat="1" ht="20.1" customHeight="1">
      <c r="A10" s="51" t="s">
        <v>17</v>
      </c>
      <c r="B10" s="59" t="s">
        <v>18</v>
      </c>
      <c r="C10" s="68">
        <f>'01 - Stavební část'!H3</f>
        <v>0</v>
      </c>
    </row>
    <row r="11" spans="1:3" s="3" customFormat="1" ht="20.1" customHeight="1">
      <c r="A11" s="51" t="s">
        <v>19</v>
      </c>
      <c r="B11" s="59" t="s">
        <v>20</v>
      </c>
      <c r="C11" s="68">
        <f>'02 - EI'!H3</f>
        <v>0</v>
      </c>
    </row>
    <row r="12" spans="1:3" s="3" customFormat="1" ht="20.1" customHeight="1">
      <c r="A12" s="51" t="s">
        <v>21</v>
      </c>
      <c r="B12" s="59" t="s">
        <v>508</v>
      </c>
      <c r="C12" s="68">
        <f>'03 - Kanalizace ( ZTI )'!H3</f>
        <v>0</v>
      </c>
    </row>
    <row r="13" spans="1:3" ht="20.1" customHeight="1">
      <c r="A13" s="52" t="s">
        <v>29</v>
      </c>
      <c r="B13" s="58" t="s">
        <v>516</v>
      </c>
      <c r="C13" s="67">
        <f>'00 - Vedlejší Rozpočtové ...'!H3</f>
        <v>0</v>
      </c>
    </row>
    <row r="14" spans="1:3" ht="12">
      <c r="A14" s="53"/>
      <c r="B14" s="60"/>
      <c r="C14" s="69"/>
    </row>
    <row r="15" spans="1:3" ht="24.95" customHeight="1">
      <c r="A15" s="53"/>
      <c r="B15" s="61" t="s">
        <v>518</v>
      </c>
      <c r="C15" s="70">
        <f>C9+C13</f>
        <v>0</v>
      </c>
    </row>
    <row r="16" spans="1:3" s="50" customFormat="1" ht="20.1" customHeight="1">
      <c r="A16" s="54"/>
      <c r="B16" s="62" t="s">
        <v>519</v>
      </c>
      <c r="C16" s="71">
        <f>ROUND(C15*0.21,2)</f>
        <v>0</v>
      </c>
    </row>
    <row r="17" spans="1:3" ht="24.95" customHeight="1">
      <c r="A17" s="53"/>
      <c r="B17" s="61" t="s">
        <v>520</v>
      </c>
      <c r="C17" s="70">
        <f>C15+C16</f>
        <v>0</v>
      </c>
    </row>
  </sheetData>
  <printOptions/>
  <pageMargins left="0.5905511811023623" right="0.5905511811023623" top="0.984251968503937" bottom="0.3937007874015748" header="0" footer="0"/>
  <pageSetup blackAndWhite="1" fitToHeight="100" fitToWidth="1" horizontalDpi="600" verticalDpi="600" orientation="portrait" paperSize="9"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view="pageBreakPreview" zoomScaleSheetLayoutView="100" workbookViewId="0" topLeftCell="A22">
      <selection activeCell="G40" sqref="G40"/>
    </sheetView>
  </sheetViews>
  <sheetFormatPr defaultColWidth="9.140625" defaultRowHeight="12"/>
  <cols>
    <col min="1" max="1" width="4.140625" style="0" customWidth="1"/>
    <col min="2" max="2" width="4.28125" style="0" customWidth="1"/>
    <col min="3" max="3" width="17.140625" style="0" customWidth="1"/>
    <col min="4" max="4" width="50.8515625" style="0" customWidth="1"/>
    <col min="5" max="5" width="7.00390625" style="0" customWidth="1"/>
    <col min="6" max="6" width="11.421875" style="0" customWidth="1"/>
    <col min="7" max="7" width="20.140625" style="0" customWidth="1"/>
    <col min="8" max="8" width="20.140625" style="42" customWidth="1"/>
  </cols>
  <sheetData>
    <row r="1" spans="3:8" s="1" customFormat="1" ht="16.5" customHeight="1">
      <c r="C1" s="78" t="s">
        <v>22</v>
      </c>
      <c r="D1" s="79"/>
      <c r="E1" s="79"/>
      <c r="F1" s="79"/>
      <c r="H1" s="44"/>
    </row>
    <row r="2" spans="1:8" s="4" customFormat="1" ht="29.25" customHeight="1">
      <c r="A2" s="11" t="s">
        <v>510</v>
      </c>
      <c r="B2" s="12" t="s">
        <v>13</v>
      </c>
      <c r="C2" s="12" t="s">
        <v>10</v>
      </c>
      <c r="D2" s="12" t="s">
        <v>11</v>
      </c>
      <c r="E2" s="12" t="s">
        <v>25</v>
      </c>
      <c r="F2" s="12" t="s">
        <v>26</v>
      </c>
      <c r="G2" s="12" t="s">
        <v>27</v>
      </c>
      <c r="H2" s="13" t="s">
        <v>23</v>
      </c>
    </row>
    <row r="3" spans="1:8" s="1" customFormat="1" ht="22.9" customHeight="1">
      <c r="A3" s="10" t="s">
        <v>28</v>
      </c>
      <c r="H3" s="14">
        <f>ROUND(H4,2)</f>
        <v>0</v>
      </c>
    </row>
    <row r="4" spans="2:8" s="5" customFormat="1" ht="25.9" customHeight="1">
      <c r="B4" s="15" t="s">
        <v>14</v>
      </c>
      <c r="C4" s="16" t="s">
        <v>29</v>
      </c>
      <c r="D4" s="16" t="s">
        <v>30</v>
      </c>
      <c r="H4" s="17">
        <f>H5+H28+H31</f>
        <v>0</v>
      </c>
    </row>
    <row r="5" spans="2:8" s="5" customFormat="1" ht="22.9" customHeight="1">
      <c r="B5" s="15" t="s">
        <v>14</v>
      </c>
      <c r="C5" s="18" t="s">
        <v>31</v>
      </c>
      <c r="D5" s="18" t="s">
        <v>32</v>
      </c>
      <c r="H5" s="19">
        <f>SUM(H6:H26)</f>
        <v>0</v>
      </c>
    </row>
    <row r="6" spans="1:8" s="1" customFormat="1" ht="16.5" customHeight="1">
      <c r="A6" s="20" t="s">
        <v>15</v>
      </c>
      <c r="B6" s="20" t="s">
        <v>33</v>
      </c>
      <c r="C6" s="21" t="s">
        <v>34</v>
      </c>
      <c r="D6" s="22" t="s">
        <v>35</v>
      </c>
      <c r="E6" s="23" t="s">
        <v>36</v>
      </c>
      <c r="F6" s="24">
        <v>1</v>
      </c>
      <c r="G6" s="73">
        <v>0</v>
      </c>
      <c r="H6" s="25">
        <f>ROUND(G6*F6,2)</f>
        <v>0</v>
      </c>
    </row>
    <row r="7" spans="2:8" s="1" customFormat="1" ht="78">
      <c r="B7" s="26" t="s">
        <v>37</v>
      </c>
      <c r="D7" s="27" t="s">
        <v>38</v>
      </c>
      <c r="H7" s="44"/>
    </row>
    <row r="8" spans="1:8" s="1" customFormat="1" ht="16.5" customHeight="1">
      <c r="A8" s="20" t="s">
        <v>16</v>
      </c>
      <c r="B8" s="20" t="s">
        <v>33</v>
      </c>
      <c r="C8" s="21" t="s">
        <v>39</v>
      </c>
      <c r="D8" s="22" t="s">
        <v>40</v>
      </c>
      <c r="E8" s="23" t="s">
        <v>36</v>
      </c>
      <c r="F8" s="24">
        <v>1</v>
      </c>
      <c r="G8" s="73">
        <v>0</v>
      </c>
      <c r="H8" s="25">
        <f>ROUND(G8*F8,2)</f>
        <v>0</v>
      </c>
    </row>
    <row r="9" spans="2:8" s="1" customFormat="1" ht="68.25">
      <c r="B9" s="26" t="s">
        <v>37</v>
      </c>
      <c r="D9" s="27" t="s">
        <v>41</v>
      </c>
      <c r="H9" s="44"/>
    </row>
    <row r="10" spans="2:6" s="6" customFormat="1" ht="12">
      <c r="B10" s="26" t="s">
        <v>42</v>
      </c>
      <c r="C10" s="28" t="s">
        <v>0</v>
      </c>
      <c r="D10" s="29" t="s">
        <v>15</v>
      </c>
      <c r="F10" s="30">
        <v>1</v>
      </c>
    </row>
    <row r="11" spans="2:6" s="7" customFormat="1" ht="12">
      <c r="B11" s="26" t="s">
        <v>42</v>
      </c>
      <c r="C11" s="31" t="s">
        <v>0</v>
      </c>
      <c r="D11" s="32" t="s">
        <v>43</v>
      </c>
      <c r="F11" s="33">
        <v>1</v>
      </c>
    </row>
    <row r="12" spans="1:8" s="1" customFormat="1" ht="16.5" customHeight="1">
      <c r="A12" s="20" t="s">
        <v>45</v>
      </c>
      <c r="B12" s="20" t="s">
        <v>33</v>
      </c>
      <c r="C12" s="21" t="s">
        <v>46</v>
      </c>
      <c r="D12" s="22" t="s">
        <v>47</v>
      </c>
      <c r="E12" s="23" t="s">
        <v>36</v>
      </c>
      <c r="F12" s="24">
        <v>1</v>
      </c>
      <c r="G12" s="73">
        <v>0</v>
      </c>
      <c r="H12" s="25">
        <f>ROUND(G12*F12,2)</f>
        <v>0</v>
      </c>
    </row>
    <row r="13" spans="2:8" s="1" customFormat="1" ht="48.75">
      <c r="B13" s="26" t="s">
        <v>37</v>
      </c>
      <c r="D13" s="27" t="s">
        <v>48</v>
      </c>
      <c r="H13" s="44"/>
    </row>
    <row r="14" spans="2:6" s="6" customFormat="1" ht="12">
      <c r="B14" s="26" t="s">
        <v>42</v>
      </c>
      <c r="C14" s="28" t="s">
        <v>0</v>
      </c>
      <c r="D14" s="29" t="s">
        <v>15</v>
      </c>
      <c r="F14" s="30">
        <v>1</v>
      </c>
    </row>
    <row r="15" spans="2:6" s="7" customFormat="1" ht="12">
      <c r="B15" s="26" t="s">
        <v>42</v>
      </c>
      <c r="C15" s="31" t="s">
        <v>0</v>
      </c>
      <c r="D15" s="32" t="s">
        <v>43</v>
      </c>
      <c r="F15" s="33">
        <v>1</v>
      </c>
    </row>
    <row r="16" spans="1:8" s="1" customFormat="1" ht="16.5" customHeight="1">
      <c r="A16" s="20" t="s">
        <v>44</v>
      </c>
      <c r="B16" s="20" t="s">
        <v>33</v>
      </c>
      <c r="C16" s="21" t="s">
        <v>49</v>
      </c>
      <c r="D16" s="22" t="s">
        <v>50</v>
      </c>
      <c r="E16" s="23" t="s">
        <v>36</v>
      </c>
      <c r="F16" s="24">
        <v>1</v>
      </c>
      <c r="G16" s="73">
        <v>0</v>
      </c>
      <c r="H16" s="25">
        <f>ROUND(G16*F16,2)</f>
        <v>0</v>
      </c>
    </row>
    <row r="17" spans="2:8" s="1" customFormat="1" ht="39">
      <c r="B17" s="26" t="s">
        <v>37</v>
      </c>
      <c r="D17" s="27" t="s">
        <v>51</v>
      </c>
      <c r="H17" s="44"/>
    </row>
    <row r="18" spans="2:6" s="6" customFormat="1" ht="12">
      <c r="B18" s="26" t="s">
        <v>42</v>
      </c>
      <c r="C18" s="28" t="s">
        <v>0</v>
      </c>
      <c r="D18" s="29" t="s">
        <v>15</v>
      </c>
      <c r="F18" s="30">
        <v>1</v>
      </c>
    </row>
    <row r="19" spans="2:6" s="7" customFormat="1" ht="12">
      <c r="B19" s="26" t="s">
        <v>42</v>
      </c>
      <c r="C19" s="31" t="s">
        <v>0</v>
      </c>
      <c r="D19" s="32" t="s">
        <v>43</v>
      </c>
      <c r="F19" s="33">
        <v>1</v>
      </c>
    </row>
    <row r="20" spans="1:8" s="1" customFormat="1" ht="16.5" customHeight="1">
      <c r="A20" s="20" t="s">
        <v>52</v>
      </c>
      <c r="B20" s="20" t="s">
        <v>33</v>
      </c>
      <c r="C20" s="21" t="s">
        <v>53</v>
      </c>
      <c r="D20" s="22" t="s">
        <v>54</v>
      </c>
      <c r="E20" s="23" t="s">
        <v>36</v>
      </c>
      <c r="F20" s="24">
        <v>1</v>
      </c>
      <c r="G20" s="73">
        <v>0</v>
      </c>
      <c r="H20" s="25">
        <f>ROUND(G20*F20,2)</f>
        <v>0</v>
      </c>
    </row>
    <row r="21" spans="2:8" s="1" customFormat="1" ht="58.5">
      <c r="B21" s="26" t="s">
        <v>37</v>
      </c>
      <c r="D21" s="27" t="s">
        <v>55</v>
      </c>
      <c r="H21" s="44"/>
    </row>
    <row r="22" spans="2:6" s="6" customFormat="1" ht="12">
      <c r="B22" s="26" t="s">
        <v>42</v>
      </c>
      <c r="C22" s="28" t="s">
        <v>0</v>
      </c>
      <c r="D22" s="29" t="s">
        <v>15</v>
      </c>
      <c r="F22" s="30">
        <v>1</v>
      </c>
    </row>
    <row r="23" spans="2:6" s="7" customFormat="1" ht="12">
      <c r="B23" s="26" t="s">
        <v>42</v>
      </c>
      <c r="C23" s="31" t="s">
        <v>0</v>
      </c>
      <c r="D23" s="32" t="s">
        <v>43</v>
      </c>
      <c r="F23" s="33">
        <v>1</v>
      </c>
    </row>
    <row r="24" spans="1:8" s="1" customFormat="1" ht="16.5" customHeight="1">
      <c r="A24" s="20" t="s">
        <v>56</v>
      </c>
      <c r="B24" s="20" t="s">
        <v>33</v>
      </c>
      <c r="C24" s="21" t="s">
        <v>57</v>
      </c>
      <c r="D24" s="22" t="s">
        <v>58</v>
      </c>
      <c r="E24" s="23" t="s">
        <v>36</v>
      </c>
      <c r="F24" s="24">
        <v>1</v>
      </c>
      <c r="G24" s="73">
        <v>0</v>
      </c>
      <c r="H24" s="25">
        <f>ROUND(G24*F24,2)</f>
        <v>0</v>
      </c>
    </row>
    <row r="25" spans="2:8" s="1" customFormat="1" ht="29.25">
      <c r="B25" s="26" t="s">
        <v>37</v>
      </c>
      <c r="D25" s="27" t="s">
        <v>523</v>
      </c>
      <c r="H25" s="44"/>
    </row>
    <row r="26" spans="1:8" s="1" customFormat="1" ht="24" customHeight="1">
      <c r="A26" s="20" t="s">
        <v>59</v>
      </c>
      <c r="B26" s="20" t="s">
        <v>33</v>
      </c>
      <c r="C26" s="21" t="s">
        <v>60</v>
      </c>
      <c r="D26" s="22" t="s">
        <v>61</v>
      </c>
      <c r="E26" s="23" t="s">
        <v>36</v>
      </c>
      <c r="F26" s="24">
        <v>1</v>
      </c>
      <c r="G26" s="73">
        <v>0</v>
      </c>
      <c r="H26" s="25">
        <f>ROUND(G26*F26,2)</f>
        <v>0</v>
      </c>
    </row>
    <row r="27" spans="2:4" s="48" customFormat="1" ht="48.75">
      <c r="B27" s="26" t="s">
        <v>37</v>
      </c>
      <c r="D27" s="27" t="s">
        <v>522</v>
      </c>
    </row>
    <row r="28" spans="2:8" s="5" customFormat="1" ht="22.9" customHeight="1">
      <c r="B28" s="15" t="s">
        <v>14</v>
      </c>
      <c r="C28" s="18" t="s">
        <v>62</v>
      </c>
      <c r="D28" s="18" t="s">
        <v>63</v>
      </c>
      <c r="H28" s="19">
        <f>SUM(H29:H30)</f>
        <v>0</v>
      </c>
    </row>
    <row r="29" spans="1:8" s="1" customFormat="1" ht="16.5" customHeight="1">
      <c r="A29" s="20" t="s">
        <v>64</v>
      </c>
      <c r="B29" s="20" t="s">
        <v>33</v>
      </c>
      <c r="C29" s="21" t="s">
        <v>65</v>
      </c>
      <c r="D29" s="22" t="s">
        <v>63</v>
      </c>
      <c r="E29" s="23" t="s">
        <v>36</v>
      </c>
      <c r="F29" s="24">
        <v>1</v>
      </c>
      <c r="G29" s="73">
        <v>0</v>
      </c>
      <c r="H29" s="25">
        <f>ROUND(G29*F29,2)</f>
        <v>0</v>
      </c>
    </row>
    <row r="30" spans="2:8" s="1" customFormat="1" ht="146.25">
      <c r="B30" s="26" t="s">
        <v>37</v>
      </c>
      <c r="D30" s="27" t="s">
        <v>521</v>
      </c>
      <c r="H30" s="44"/>
    </row>
    <row r="31" spans="2:8" s="5" customFormat="1" ht="22.9" customHeight="1">
      <c r="B31" s="15" t="s">
        <v>14</v>
      </c>
      <c r="C31" s="18" t="s">
        <v>66</v>
      </c>
      <c r="D31" s="18" t="s">
        <v>67</v>
      </c>
      <c r="H31" s="19">
        <f>SUM(H32:H35)</f>
        <v>0</v>
      </c>
    </row>
    <row r="32" spans="1:8" s="1" customFormat="1" ht="16.5" customHeight="1">
      <c r="A32" s="20" t="s">
        <v>68</v>
      </c>
      <c r="B32" s="20" t="s">
        <v>33</v>
      </c>
      <c r="C32" s="21" t="s">
        <v>69</v>
      </c>
      <c r="D32" s="22" t="s">
        <v>70</v>
      </c>
      <c r="E32" s="23" t="s">
        <v>36</v>
      </c>
      <c r="F32" s="24">
        <v>1</v>
      </c>
      <c r="G32" s="73">
        <v>0</v>
      </c>
      <c r="H32" s="25">
        <f>ROUND(G32*F32,2)</f>
        <v>0</v>
      </c>
    </row>
    <row r="33" spans="2:8" s="1" customFormat="1" ht="19.5">
      <c r="B33" s="26" t="s">
        <v>37</v>
      </c>
      <c r="D33" s="27" t="s">
        <v>71</v>
      </c>
      <c r="H33" s="44"/>
    </row>
    <row r="34" spans="1:8" s="1" customFormat="1" ht="16.5" customHeight="1">
      <c r="A34" s="20" t="s">
        <v>72</v>
      </c>
      <c r="B34" s="20" t="s">
        <v>33</v>
      </c>
      <c r="C34" s="21" t="s">
        <v>73</v>
      </c>
      <c r="D34" s="22" t="s">
        <v>74</v>
      </c>
      <c r="E34" s="23" t="s">
        <v>36</v>
      </c>
      <c r="F34" s="24">
        <v>1</v>
      </c>
      <c r="G34" s="73">
        <v>0</v>
      </c>
      <c r="H34" s="25">
        <f>ROUND(G34*F34,2)</f>
        <v>0</v>
      </c>
    </row>
    <row r="35" spans="2:8" s="1" customFormat="1" ht="19.5">
      <c r="B35" s="26" t="s">
        <v>37</v>
      </c>
      <c r="D35" s="27" t="s">
        <v>75</v>
      </c>
      <c r="H35" s="44"/>
    </row>
    <row r="36" spans="1:8" s="1" customFormat="1" ht="6.95" customHeight="1">
      <c r="A36" s="9"/>
      <c r="B36" s="9"/>
      <c r="C36" s="9"/>
      <c r="D36" s="9"/>
      <c r="E36" s="9"/>
      <c r="F36" s="9"/>
      <c r="G36" s="9"/>
      <c r="H36" s="9"/>
    </row>
  </sheetData>
  <autoFilter ref="A2:H2"/>
  <mergeCells count="1">
    <mergeCell ref="C1:F1"/>
  </mergeCells>
  <printOptions/>
  <pageMargins left="0.5905511811023623" right="0.5905511811023623" top="0.3937007874015748" bottom="0.3937007874015748" header="0" footer="0"/>
  <pageSetup blackAndWhite="1" fitToHeight="100" fitToWidth="1" horizontalDpi="600" verticalDpi="600" orientation="portrait" paperSize="9" scale="84" r:id="rId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1"/>
  <sheetViews>
    <sheetView showGridLines="0" view="pageBreakPreview" zoomScale="55" zoomScaleSheetLayoutView="55" workbookViewId="0" topLeftCell="A1">
      <selection activeCell="G1" sqref="G1:G1048576"/>
    </sheetView>
  </sheetViews>
  <sheetFormatPr defaultColWidth="9.140625" defaultRowHeight="12"/>
  <cols>
    <col min="1" max="1" width="4.140625" style="0" customWidth="1"/>
    <col min="2" max="2" width="4.28125" style="0" customWidth="1"/>
    <col min="3" max="3" width="17.140625" style="0" customWidth="1"/>
    <col min="4" max="4" width="50.8515625" style="0" customWidth="1"/>
    <col min="5" max="5" width="7.00390625" style="0" customWidth="1"/>
    <col min="6" max="6" width="11.421875" style="0" customWidth="1"/>
    <col min="7" max="7" width="20.140625" style="0" customWidth="1"/>
    <col min="8" max="8" width="20.140625" style="42" customWidth="1"/>
  </cols>
  <sheetData>
    <row r="1" spans="3:8" s="1" customFormat="1" ht="12">
      <c r="C1" s="78" t="s">
        <v>76</v>
      </c>
      <c r="D1" s="79"/>
      <c r="E1" s="79"/>
      <c r="F1" s="79"/>
      <c r="H1" s="44"/>
    </row>
    <row r="2" spans="1:8" s="4" customFormat="1" ht="12">
      <c r="A2" s="11" t="s">
        <v>510</v>
      </c>
      <c r="B2" s="12" t="s">
        <v>13</v>
      </c>
      <c r="C2" s="12" t="s">
        <v>10</v>
      </c>
      <c r="D2" s="12" t="s">
        <v>11</v>
      </c>
      <c r="E2" s="12" t="s">
        <v>25</v>
      </c>
      <c r="F2" s="12" t="s">
        <v>26</v>
      </c>
      <c r="G2" s="12" t="s">
        <v>27</v>
      </c>
      <c r="H2" s="13" t="s">
        <v>23</v>
      </c>
    </row>
    <row r="3" spans="1:8" s="1" customFormat="1" ht="15.75">
      <c r="A3" s="10" t="s">
        <v>28</v>
      </c>
      <c r="H3" s="14">
        <f>ROUND((H4+H120+H145),2)</f>
        <v>0</v>
      </c>
    </row>
    <row r="4" spans="2:8" s="5" customFormat="1" ht="15">
      <c r="B4" s="15" t="s">
        <v>14</v>
      </c>
      <c r="C4" s="16" t="s">
        <v>77</v>
      </c>
      <c r="D4" s="16" t="s">
        <v>78</v>
      </c>
      <c r="H4" s="17">
        <f>H5+H24+H27+H34+H42+H64+H111</f>
        <v>0</v>
      </c>
    </row>
    <row r="5" spans="2:8" s="5" customFormat="1" ht="12.75">
      <c r="B5" s="15" t="s">
        <v>14</v>
      </c>
      <c r="C5" s="18" t="s">
        <v>15</v>
      </c>
      <c r="D5" s="18" t="s">
        <v>79</v>
      </c>
      <c r="H5" s="19">
        <f>SUM(H6:H23)</f>
        <v>0</v>
      </c>
    </row>
    <row r="6" spans="1:8" s="1" customFormat="1" ht="36">
      <c r="A6" s="20" t="s">
        <v>15</v>
      </c>
      <c r="B6" s="20" t="s">
        <v>33</v>
      </c>
      <c r="C6" s="21" t="s">
        <v>80</v>
      </c>
      <c r="D6" s="22" t="s">
        <v>81</v>
      </c>
      <c r="E6" s="23" t="s">
        <v>82</v>
      </c>
      <c r="F6" s="24">
        <v>8.4</v>
      </c>
      <c r="G6" s="73">
        <v>0</v>
      </c>
      <c r="H6" s="25">
        <f>ROUND(G6*F6,2)</f>
        <v>0</v>
      </c>
    </row>
    <row r="7" spans="2:6" s="6" customFormat="1" ht="12">
      <c r="B7" s="26" t="s">
        <v>42</v>
      </c>
      <c r="C7" s="28" t="s">
        <v>0</v>
      </c>
      <c r="D7" s="29" t="s">
        <v>83</v>
      </c>
      <c r="F7" s="30">
        <v>8.4</v>
      </c>
    </row>
    <row r="8" spans="1:8" s="1" customFormat="1" ht="24">
      <c r="A8" s="20" t="s">
        <v>16</v>
      </c>
      <c r="B8" s="20" t="s">
        <v>33</v>
      </c>
      <c r="C8" s="21" t="s">
        <v>84</v>
      </c>
      <c r="D8" s="22" t="s">
        <v>85</v>
      </c>
      <c r="E8" s="23" t="s">
        <v>82</v>
      </c>
      <c r="F8" s="24">
        <v>245.61</v>
      </c>
      <c r="G8" s="73">
        <v>0</v>
      </c>
      <c r="H8" s="25">
        <f>ROUND(G8*F8,2)</f>
        <v>0</v>
      </c>
    </row>
    <row r="9" spans="2:6" s="6" customFormat="1" ht="12">
      <c r="B9" s="26" t="s">
        <v>42</v>
      </c>
      <c r="C9" s="28" t="s">
        <v>0</v>
      </c>
      <c r="D9" s="29" t="s">
        <v>86</v>
      </c>
      <c r="F9" s="30">
        <v>245.61</v>
      </c>
    </row>
    <row r="10" spans="1:8" s="1" customFormat="1" ht="24">
      <c r="A10" s="20" t="s">
        <v>45</v>
      </c>
      <c r="B10" s="20" t="s">
        <v>33</v>
      </c>
      <c r="C10" s="21" t="s">
        <v>87</v>
      </c>
      <c r="D10" s="22" t="s">
        <v>88</v>
      </c>
      <c r="E10" s="23" t="s">
        <v>82</v>
      </c>
      <c r="F10" s="24">
        <v>245.61</v>
      </c>
      <c r="G10" s="73">
        <v>0</v>
      </c>
      <c r="H10" s="25">
        <f>ROUND(G10*F10,2)</f>
        <v>0</v>
      </c>
    </row>
    <row r="11" spans="2:6" s="6" customFormat="1" ht="12">
      <c r="B11" s="26" t="s">
        <v>42</v>
      </c>
      <c r="C11" s="28" t="s">
        <v>0</v>
      </c>
      <c r="D11" s="29" t="s">
        <v>89</v>
      </c>
      <c r="F11" s="30">
        <v>245.61</v>
      </c>
    </row>
    <row r="12" spans="1:8" s="1" customFormat="1" ht="36">
      <c r="A12" s="20" t="s">
        <v>44</v>
      </c>
      <c r="B12" s="20" t="s">
        <v>33</v>
      </c>
      <c r="C12" s="21" t="s">
        <v>90</v>
      </c>
      <c r="D12" s="22" t="s">
        <v>91</v>
      </c>
      <c r="E12" s="23" t="s">
        <v>82</v>
      </c>
      <c r="F12" s="24">
        <v>839.324</v>
      </c>
      <c r="G12" s="73">
        <v>0</v>
      </c>
      <c r="H12" s="25">
        <f>ROUND(G12*F12,2)</f>
        <v>0</v>
      </c>
    </row>
    <row r="13" spans="2:6" s="6" customFormat="1" ht="12">
      <c r="B13" s="26" t="s">
        <v>42</v>
      </c>
      <c r="C13" s="28" t="s">
        <v>0</v>
      </c>
      <c r="D13" s="29" t="s">
        <v>92</v>
      </c>
      <c r="F13" s="30">
        <v>798.124</v>
      </c>
    </row>
    <row r="14" spans="2:6" s="6" customFormat="1" ht="12">
      <c r="B14" s="26" t="s">
        <v>42</v>
      </c>
      <c r="C14" s="28" t="s">
        <v>0</v>
      </c>
      <c r="D14" s="29" t="s">
        <v>93</v>
      </c>
      <c r="F14" s="30">
        <v>41.2</v>
      </c>
    </row>
    <row r="15" spans="2:7" s="7" customFormat="1" ht="12">
      <c r="B15" s="26" t="s">
        <v>42</v>
      </c>
      <c r="C15" s="31" t="s">
        <v>0</v>
      </c>
      <c r="D15" s="32" t="s">
        <v>43</v>
      </c>
      <c r="F15" s="33">
        <v>839.324</v>
      </c>
      <c r="G15" s="74"/>
    </row>
    <row r="16" spans="1:8" s="1" customFormat="1" ht="24">
      <c r="A16" s="20" t="s">
        <v>52</v>
      </c>
      <c r="B16" s="20" t="s">
        <v>33</v>
      </c>
      <c r="C16" s="21" t="s">
        <v>94</v>
      </c>
      <c r="D16" s="22" t="s">
        <v>95</v>
      </c>
      <c r="E16" s="23" t="s">
        <v>82</v>
      </c>
      <c r="F16" s="24">
        <v>839.324</v>
      </c>
      <c r="G16" s="73">
        <v>0</v>
      </c>
      <c r="H16" s="25">
        <f>ROUND(G16*F16,2)</f>
        <v>0</v>
      </c>
    </row>
    <row r="17" spans="2:6" s="6" customFormat="1" ht="12">
      <c r="B17" s="26" t="s">
        <v>42</v>
      </c>
      <c r="C17" s="28" t="s">
        <v>0</v>
      </c>
      <c r="D17" s="29" t="s">
        <v>92</v>
      </c>
      <c r="F17" s="30">
        <v>798.124</v>
      </c>
    </row>
    <row r="18" spans="2:6" s="6" customFormat="1" ht="12">
      <c r="B18" s="26" t="s">
        <v>42</v>
      </c>
      <c r="C18" s="28" t="s">
        <v>0</v>
      </c>
      <c r="D18" s="29" t="s">
        <v>93</v>
      </c>
      <c r="F18" s="30">
        <v>41.2</v>
      </c>
    </row>
    <row r="19" spans="2:6" s="7" customFormat="1" ht="12">
      <c r="B19" s="26" t="s">
        <v>42</v>
      </c>
      <c r="C19" s="31" t="s">
        <v>0</v>
      </c>
      <c r="D19" s="32" t="s">
        <v>43</v>
      </c>
      <c r="F19" s="33">
        <v>839.324</v>
      </c>
    </row>
    <row r="20" spans="1:8" s="1" customFormat="1" ht="12">
      <c r="A20" s="34" t="s">
        <v>56</v>
      </c>
      <c r="B20" s="34" t="s">
        <v>96</v>
      </c>
      <c r="C20" s="35" t="s">
        <v>97</v>
      </c>
      <c r="D20" s="36" t="s">
        <v>98</v>
      </c>
      <c r="E20" s="37" t="s">
        <v>99</v>
      </c>
      <c r="F20" s="38">
        <v>16.786</v>
      </c>
      <c r="G20" s="75">
        <v>0</v>
      </c>
      <c r="H20" s="39">
        <f>ROUND(G20*F20,2)</f>
        <v>0</v>
      </c>
    </row>
    <row r="21" spans="2:6" s="6" customFormat="1" ht="12">
      <c r="B21" s="26" t="s">
        <v>42</v>
      </c>
      <c r="C21" s="28" t="s">
        <v>0</v>
      </c>
      <c r="D21" s="29" t="s">
        <v>100</v>
      </c>
      <c r="F21" s="30">
        <v>16.786</v>
      </c>
    </row>
    <row r="22" spans="1:8" s="1" customFormat="1" ht="24">
      <c r="A22" s="20" t="s">
        <v>59</v>
      </c>
      <c r="B22" s="20" t="s">
        <v>33</v>
      </c>
      <c r="C22" s="21" t="s">
        <v>101</v>
      </c>
      <c r="D22" s="22" t="s">
        <v>102</v>
      </c>
      <c r="E22" s="23" t="s">
        <v>82</v>
      </c>
      <c r="F22" s="24">
        <v>245.61</v>
      </c>
      <c r="G22" s="73">
        <v>0</v>
      </c>
      <c r="H22" s="25">
        <f>ROUND(G22*F22,2)</f>
        <v>0</v>
      </c>
    </row>
    <row r="23" spans="2:6" s="6" customFormat="1" ht="12">
      <c r="B23" s="26" t="s">
        <v>42</v>
      </c>
      <c r="C23" s="28" t="s">
        <v>0</v>
      </c>
      <c r="D23" s="29" t="s">
        <v>104</v>
      </c>
      <c r="F23" s="30">
        <v>245.61</v>
      </c>
    </row>
    <row r="24" spans="2:8" s="5" customFormat="1" ht="12.75">
      <c r="B24" s="15" t="s">
        <v>14</v>
      </c>
      <c r="C24" s="18" t="s">
        <v>16</v>
      </c>
      <c r="D24" s="18" t="s">
        <v>105</v>
      </c>
      <c r="H24" s="19">
        <f>SUM(H25:H26)</f>
        <v>0</v>
      </c>
    </row>
    <row r="25" spans="1:8" s="1" customFormat="1" ht="24">
      <c r="A25" s="20" t="s">
        <v>64</v>
      </c>
      <c r="B25" s="20" t="s">
        <v>33</v>
      </c>
      <c r="C25" s="21" t="s">
        <v>106</v>
      </c>
      <c r="D25" s="22" t="s">
        <v>107</v>
      </c>
      <c r="E25" s="23" t="s">
        <v>108</v>
      </c>
      <c r="F25" s="24">
        <v>49.122</v>
      </c>
      <c r="G25" s="73">
        <v>0</v>
      </c>
      <c r="H25" s="25">
        <f>ROUND(G25*F25,2)</f>
        <v>0</v>
      </c>
    </row>
    <row r="26" spans="2:6" s="6" customFormat="1" ht="12">
      <c r="B26" s="26" t="s">
        <v>42</v>
      </c>
      <c r="C26" s="28" t="s">
        <v>0</v>
      </c>
      <c r="D26" s="29" t="s">
        <v>109</v>
      </c>
      <c r="F26" s="30">
        <v>49.122</v>
      </c>
    </row>
    <row r="27" spans="2:8" s="5" customFormat="1" ht="12.75">
      <c r="B27" s="15" t="s">
        <v>14</v>
      </c>
      <c r="C27" s="18" t="s">
        <v>44</v>
      </c>
      <c r="D27" s="18" t="s">
        <v>110</v>
      </c>
      <c r="H27" s="19">
        <f>SUM(H28:H33)</f>
        <v>0</v>
      </c>
    </row>
    <row r="28" spans="1:8" s="1" customFormat="1" ht="24">
      <c r="A28" s="20" t="s">
        <v>68</v>
      </c>
      <c r="B28" s="20" t="s">
        <v>33</v>
      </c>
      <c r="C28" s="21" t="s">
        <v>111</v>
      </c>
      <c r="D28" s="22" t="s">
        <v>112</v>
      </c>
      <c r="E28" s="23" t="s">
        <v>82</v>
      </c>
      <c r="F28" s="24">
        <v>46.7</v>
      </c>
      <c r="G28" s="73">
        <v>0</v>
      </c>
      <c r="H28" s="25">
        <f>ROUND(G28*F28,2)</f>
        <v>0</v>
      </c>
    </row>
    <row r="29" spans="2:6" s="6" customFormat="1" ht="12">
      <c r="B29" s="26" t="s">
        <v>42</v>
      </c>
      <c r="C29" s="28" t="s">
        <v>0</v>
      </c>
      <c r="D29" s="29" t="s">
        <v>113</v>
      </c>
      <c r="F29" s="30">
        <v>46.7</v>
      </c>
    </row>
    <row r="30" spans="1:8" s="1" customFormat="1" ht="24">
      <c r="A30" s="20" t="s">
        <v>72</v>
      </c>
      <c r="B30" s="20" t="s">
        <v>33</v>
      </c>
      <c r="C30" s="21" t="s">
        <v>114</v>
      </c>
      <c r="D30" s="22" t="s">
        <v>115</v>
      </c>
      <c r="E30" s="23" t="s">
        <v>82</v>
      </c>
      <c r="F30" s="24">
        <v>186.8</v>
      </c>
      <c r="G30" s="73">
        <v>0</v>
      </c>
      <c r="H30" s="25">
        <f>ROUND(G30*F30,2)</f>
        <v>0</v>
      </c>
    </row>
    <row r="31" spans="2:6" s="6" customFormat="1" ht="12">
      <c r="B31" s="26" t="s">
        <v>42</v>
      </c>
      <c r="C31" s="28" t="s">
        <v>0</v>
      </c>
      <c r="D31" s="29" t="s">
        <v>116</v>
      </c>
      <c r="F31" s="30">
        <v>186.8</v>
      </c>
    </row>
    <row r="32" spans="1:8" s="1" customFormat="1" ht="36">
      <c r="A32" s="20" t="s">
        <v>117</v>
      </c>
      <c r="B32" s="20" t="s">
        <v>33</v>
      </c>
      <c r="C32" s="21" t="s">
        <v>118</v>
      </c>
      <c r="D32" s="22" t="s">
        <v>119</v>
      </c>
      <c r="E32" s="23" t="s">
        <v>82</v>
      </c>
      <c r="F32" s="24">
        <v>198.91</v>
      </c>
      <c r="G32" s="73">
        <v>0</v>
      </c>
      <c r="H32" s="25">
        <f>ROUND(G32*F32,2)</f>
        <v>0</v>
      </c>
    </row>
    <row r="33" spans="2:6" s="6" customFormat="1" ht="12">
      <c r="B33" s="26" t="s">
        <v>42</v>
      </c>
      <c r="C33" s="28" t="s">
        <v>0</v>
      </c>
      <c r="D33" s="29" t="s">
        <v>120</v>
      </c>
      <c r="F33" s="30">
        <v>198.91</v>
      </c>
    </row>
    <row r="34" spans="2:8" s="5" customFormat="1" ht="12.75">
      <c r="B34" s="15" t="s">
        <v>14</v>
      </c>
      <c r="C34" s="18" t="s">
        <v>52</v>
      </c>
      <c r="D34" s="18" t="s">
        <v>121</v>
      </c>
      <c r="H34" s="19">
        <f>SUM(H35:H41)</f>
        <v>0</v>
      </c>
    </row>
    <row r="35" spans="1:8" s="1" customFormat="1" ht="24">
      <c r="A35" s="20" t="s">
        <v>122</v>
      </c>
      <c r="B35" s="20" t="s">
        <v>33</v>
      </c>
      <c r="C35" s="21" t="s">
        <v>123</v>
      </c>
      <c r="D35" s="22" t="s">
        <v>124</v>
      </c>
      <c r="E35" s="23" t="s">
        <v>82</v>
      </c>
      <c r="F35" s="24">
        <v>8.4</v>
      </c>
      <c r="G35" s="73">
        <v>0</v>
      </c>
      <c r="H35" s="25">
        <f>ROUND(G35*F35,2)</f>
        <v>0</v>
      </c>
    </row>
    <row r="36" spans="2:6" s="6" customFormat="1" ht="12">
      <c r="B36" s="26" t="s">
        <v>42</v>
      </c>
      <c r="C36" s="28" t="s">
        <v>0</v>
      </c>
      <c r="D36" s="29" t="s">
        <v>83</v>
      </c>
      <c r="F36" s="30">
        <v>8.4</v>
      </c>
    </row>
    <row r="37" spans="1:8" s="1" customFormat="1" ht="24">
      <c r="A37" s="20" t="s">
        <v>125</v>
      </c>
      <c r="B37" s="20" t="s">
        <v>33</v>
      </c>
      <c r="C37" s="21" t="s">
        <v>126</v>
      </c>
      <c r="D37" s="22" t="s">
        <v>127</v>
      </c>
      <c r="E37" s="23" t="s">
        <v>82</v>
      </c>
      <c r="F37" s="24">
        <v>6.825</v>
      </c>
      <c r="G37" s="73">
        <v>0</v>
      </c>
      <c r="H37" s="25">
        <f>ROUND(G37*F37,2)</f>
        <v>0</v>
      </c>
    </row>
    <row r="38" spans="2:6" s="6" customFormat="1" ht="22.5">
      <c r="B38" s="26" t="s">
        <v>42</v>
      </c>
      <c r="C38" s="28" t="s">
        <v>0</v>
      </c>
      <c r="D38" s="29" t="s">
        <v>128</v>
      </c>
      <c r="F38" s="30">
        <v>6.825</v>
      </c>
    </row>
    <row r="39" spans="1:8" s="1" customFormat="1" ht="12">
      <c r="A39" s="34" t="s">
        <v>129</v>
      </c>
      <c r="B39" s="34" t="s">
        <v>96</v>
      </c>
      <c r="C39" s="35" t="s">
        <v>130</v>
      </c>
      <c r="D39" s="36" t="s">
        <v>131</v>
      </c>
      <c r="E39" s="37" t="s">
        <v>82</v>
      </c>
      <c r="F39" s="38">
        <v>6.825</v>
      </c>
      <c r="G39" s="75">
        <v>0</v>
      </c>
      <c r="H39" s="39">
        <f>ROUND(G39*F39,2)</f>
        <v>0</v>
      </c>
    </row>
    <row r="40" spans="2:8" s="1" customFormat="1" ht="19.5">
      <c r="B40" s="26" t="s">
        <v>37</v>
      </c>
      <c r="D40" s="27" t="s">
        <v>75</v>
      </c>
      <c r="H40" s="44"/>
    </row>
    <row r="41" spans="2:6" s="6" customFormat="1" ht="22.5">
      <c r="B41" s="26" t="s">
        <v>42</v>
      </c>
      <c r="C41" s="28" t="s">
        <v>0</v>
      </c>
      <c r="D41" s="29" t="s">
        <v>128</v>
      </c>
      <c r="F41" s="30">
        <v>6.825</v>
      </c>
    </row>
    <row r="42" spans="2:8" s="5" customFormat="1" ht="12.75">
      <c r="B42" s="15" t="s">
        <v>14</v>
      </c>
      <c r="C42" s="18" t="s">
        <v>56</v>
      </c>
      <c r="D42" s="18" t="s">
        <v>132</v>
      </c>
      <c r="H42" s="19">
        <f>SUM(H43:H63)</f>
        <v>0</v>
      </c>
    </row>
    <row r="43" spans="1:8" s="1" customFormat="1" ht="24">
      <c r="A43" s="20" t="s">
        <v>2</v>
      </c>
      <c r="B43" s="20" t="s">
        <v>33</v>
      </c>
      <c r="C43" s="21" t="s">
        <v>133</v>
      </c>
      <c r="D43" s="22" t="s">
        <v>134</v>
      </c>
      <c r="E43" s="23" t="s">
        <v>82</v>
      </c>
      <c r="F43" s="24">
        <v>42.71</v>
      </c>
      <c r="G43" s="73">
        <v>0</v>
      </c>
      <c r="H43" s="25">
        <f>ROUND(G43*F43,2)</f>
        <v>0</v>
      </c>
    </row>
    <row r="44" spans="2:6" s="6" customFormat="1" ht="12">
      <c r="B44" s="26" t="s">
        <v>42</v>
      </c>
      <c r="C44" s="28" t="s">
        <v>0</v>
      </c>
      <c r="D44" s="29" t="s">
        <v>135</v>
      </c>
      <c r="F44" s="30">
        <v>23.6</v>
      </c>
    </row>
    <row r="45" spans="2:6" s="6" customFormat="1" ht="12">
      <c r="B45" s="26" t="s">
        <v>42</v>
      </c>
      <c r="C45" s="28" t="s">
        <v>0</v>
      </c>
      <c r="D45" s="29" t="s">
        <v>136</v>
      </c>
      <c r="F45" s="30">
        <v>19.11</v>
      </c>
    </row>
    <row r="46" spans="2:6" s="7" customFormat="1" ht="12">
      <c r="B46" s="26" t="s">
        <v>42</v>
      </c>
      <c r="C46" s="31" t="s">
        <v>0</v>
      </c>
      <c r="D46" s="32" t="s">
        <v>43</v>
      </c>
      <c r="F46" s="33">
        <v>42.71</v>
      </c>
    </row>
    <row r="47" spans="1:8" s="1" customFormat="1" ht="36">
      <c r="A47" s="20" t="s">
        <v>137</v>
      </c>
      <c r="B47" s="20" t="s">
        <v>33</v>
      </c>
      <c r="C47" s="21" t="s">
        <v>138</v>
      </c>
      <c r="D47" s="22" t="s">
        <v>139</v>
      </c>
      <c r="E47" s="23" t="s">
        <v>82</v>
      </c>
      <c r="F47" s="24">
        <v>652.5</v>
      </c>
      <c r="G47" s="73">
        <v>0</v>
      </c>
      <c r="H47" s="25">
        <f>ROUND(G47*F47,2)</f>
        <v>0</v>
      </c>
    </row>
    <row r="48" spans="1:8" s="1" customFormat="1" ht="24">
      <c r="A48" s="20" t="s">
        <v>140</v>
      </c>
      <c r="B48" s="20" t="s">
        <v>33</v>
      </c>
      <c r="C48" s="21" t="s">
        <v>141</v>
      </c>
      <c r="D48" s="22" t="s">
        <v>142</v>
      </c>
      <c r="E48" s="23" t="s">
        <v>108</v>
      </c>
      <c r="F48" s="24">
        <v>0.729</v>
      </c>
      <c r="G48" s="73">
        <v>0</v>
      </c>
      <c r="H48" s="25">
        <f>ROUND(G48*F48,2)</f>
        <v>0</v>
      </c>
    </row>
    <row r="49" spans="2:6" s="8" customFormat="1" ht="12">
      <c r="B49" s="26" t="s">
        <v>42</v>
      </c>
      <c r="C49" s="40" t="s">
        <v>0</v>
      </c>
      <c r="D49" s="41" t="s">
        <v>143</v>
      </c>
      <c r="F49" s="40" t="s">
        <v>0</v>
      </c>
    </row>
    <row r="50" spans="2:6" s="6" customFormat="1" ht="12">
      <c r="B50" s="26" t="s">
        <v>42</v>
      </c>
      <c r="C50" s="28" t="s">
        <v>0</v>
      </c>
      <c r="D50" s="29" t="s">
        <v>144</v>
      </c>
      <c r="F50" s="30">
        <v>0.729</v>
      </c>
    </row>
    <row r="51" spans="2:6" s="7" customFormat="1" ht="12">
      <c r="B51" s="26" t="s">
        <v>42</v>
      </c>
      <c r="C51" s="31" t="s">
        <v>0</v>
      </c>
      <c r="D51" s="32" t="s">
        <v>43</v>
      </c>
      <c r="F51" s="33">
        <v>0.729</v>
      </c>
    </row>
    <row r="52" spans="1:8" s="1" customFormat="1" ht="24">
      <c r="A52" s="20" t="s">
        <v>145</v>
      </c>
      <c r="B52" s="20" t="s">
        <v>33</v>
      </c>
      <c r="C52" s="21" t="s">
        <v>146</v>
      </c>
      <c r="D52" s="22" t="s">
        <v>147</v>
      </c>
      <c r="E52" s="23" t="s">
        <v>108</v>
      </c>
      <c r="F52" s="24">
        <v>0.729</v>
      </c>
      <c r="G52" s="73">
        <v>0</v>
      </c>
      <c r="H52" s="25">
        <f>ROUND(G52*F52,2)</f>
        <v>0</v>
      </c>
    </row>
    <row r="53" spans="1:8" s="1" customFormat="1" ht="12">
      <c r="A53" s="20" t="s">
        <v>148</v>
      </c>
      <c r="B53" s="20" t="s">
        <v>33</v>
      </c>
      <c r="C53" s="21" t="s">
        <v>149</v>
      </c>
      <c r="D53" s="22" t="s">
        <v>150</v>
      </c>
      <c r="E53" s="23" t="s">
        <v>108</v>
      </c>
      <c r="F53" s="24">
        <v>0.729</v>
      </c>
      <c r="G53" s="73">
        <v>0</v>
      </c>
      <c r="H53" s="25">
        <f>ROUND(G53*F53,2)</f>
        <v>0</v>
      </c>
    </row>
    <row r="54" spans="1:8" s="1" customFormat="1" ht="24">
      <c r="A54" s="20" t="s">
        <v>151</v>
      </c>
      <c r="B54" s="20" t="s">
        <v>33</v>
      </c>
      <c r="C54" s="21" t="s">
        <v>152</v>
      </c>
      <c r="D54" s="22" t="s">
        <v>153</v>
      </c>
      <c r="E54" s="23" t="s">
        <v>108</v>
      </c>
      <c r="F54" s="24">
        <v>0.729</v>
      </c>
      <c r="G54" s="73">
        <v>0</v>
      </c>
      <c r="H54" s="25">
        <f>ROUND(G54*F54,2)</f>
        <v>0</v>
      </c>
    </row>
    <row r="55" spans="1:8" s="1" customFormat="1" ht="24">
      <c r="A55" s="20" t="s">
        <v>1</v>
      </c>
      <c r="B55" s="20" t="s">
        <v>33</v>
      </c>
      <c r="C55" s="21" t="s">
        <v>154</v>
      </c>
      <c r="D55" s="22" t="s">
        <v>155</v>
      </c>
      <c r="E55" s="23" t="s">
        <v>108</v>
      </c>
      <c r="F55" s="24">
        <v>4.967</v>
      </c>
      <c r="G55" s="73">
        <v>0</v>
      </c>
      <c r="H55" s="25">
        <f>ROUND(G55*F55,2)</f>
        <v>0</v>
      </c>
    </row>
    <row r="56" spans="1:8" s="1" customFormat="1" ht="12">
      <c r="A56" s="20" t="s">
        <v>156</v>
      </c>
      <c r="B56" s="20" t="s">
        <v>33</v>
      </c>
      <c r="C56" s="21" t="s">
        <v>157</v>
      </c>
      <c r="D56" s="22" t="s">
        <v>158</v>
      </c>
      <c r="E56" s="23" t="s">
        <v>82</v>
      </c>
      <c r="F56" s="24">
        <v>406.89</v>
      </c>
      <c r="G56" s="73">
        <v>0</v>
      </c>
      <c r="H56" s="25">
        <f>ROUND(G56*F56,2)</f>
        <v>0</v>
      </c>
    </row>
    <row r="57" spans="2:6" s="8" customFormat="1" ht="12">
      <c r="B57" s="26" t="s">
        <v>42</v>
      </c>
      <c r="C57" s="40" t="s">
        <v>0</v>
      </c>
      <c r="D57" s="41" t="s">
        <v>159</v>
      </c>
      <c r="F57" s="40" t="s">
        <v>0</v>
      </c>
    </row>
    <row r="58" spans="2:6" s="6" customFormat="1" ht="12">
      <c r="B58" s="26" t="s">
        <v>42</v>
      </c>
      <c r="C58" s="28" t="s">
        <v>0</v>
      </c>
      <c r="D58" s="29" t="s">
        <v>160</v>
      </c>
      <c r="F58" s="30">
        <v>406.89</v>
      </c>
    </row>
    <row r="59" spans="2:6" s="7" customFormat="1" ht="12">
      <c r="B59" s="26" t="s">
        <v>42</v>
      </c>
      <c r="C59" s="31" t="s">
        <v>0</v>
      </c>
      <c r="D59" s="32" t="s">
        <v>43</v>
      </c>
      <c r="F59" s="33">
        <v>406.89</v>
      </c>
    </row>
    <row r="60" spans="1:8" s="1" customFormat="1" ht="24">
      <c r="A60" s="20" t="s">
        <v>161</v>
      </c>
      <c r="B60" s="20" t="s">
        <v>33</v>
      </c>
      <c r="C60" s="21" t="s">
        <v>162</v>
      </c>
      <c r="D60" s="22" t="s">
        <v>163</v>
      </c>
      <c r="E60" s="23" t="s">
        <v>82</v>
      </c>
      <c r="F60" s="24">
        <v>262.84</v>
      </c>
      <c r="G60" s="73">
        <v>0</v>
      </c>
      <c r="H60" s="25">
        <f>ROUND(G60*F60,2)</f>
        <v>0</v>
      </c>
    </row>
    <row r="61" spans="2:6" s="6" customFormat="1" ht="12">
      <c r="B61" s="26" t="s">
        <v>42</v>
      </c>
      <c r="C61" s="28" t="s">
        <v>0</v>
      </c>
      <c r="D61" s="29" t="s">
        <v>164</v>
      </c>
      <c r="F61" s="30">
        <v>262.84</v>
      </c>
    </row>
    <row r="62" spans="1:8" s="1" customFormat="1" ht="12">
      <c r="A62" s="20" t="s">
        <v>165</v>
      </c>
      <c r="B62" s="20" t="s">
        <v>33</v>
      </c>
      <c r="C62" s="21" t="s">
        <v>166</v>
      </c>
      <c r="D62" s="22" t="s">
        <v>167</v>
      </c>
      <c r="E62" s="23" t="s">
        <v>168</v>
      </c>
      <c r="F62" s="24">
        <v>245.61</v>
      </c>
      <c r="G62" s="73">
        <v>0</v>
      </c>
      <c r="H62" s="25">
        <f>ROUND(G62*F62,2)</f>
        <v>0</v>
      </c>
    </row>
    <row r="63" spans="2:6" s="6" customFormat="1" ht="12">
      <c r="B63" s="26" t="s">
        <v>42</v>
      </c>
      <c r="C63" s="28" t="s">
        <v>0</v>
      </c>
      <c r="D63" s="29" t="s">
        <v>89</v>
      </c>
      <c r="F63" s="30">
        <v>245.61</v>
      </c>
    </row>
    <row r="64" spans="2:8" s="5" customFormat="1" ht="12.75">
      <c r="B64" s="15" t="s">
        <v>14</v>
      </c>
      <c r="C64" s="18" t="s">
        <v>68</v>
      </c>
      <c r="D64" s="18" t="s">
        <v>169</v>
      </c>
      <c r="H64" s="19">
        <f>SUM(H65:H110)</f>
        <v>0</v>
      </c>
    </row>
    <row r="65" spans="1:8" s="1" customFormat="1" ht="12">
      <c r="A65" s="20" t="s">
        <v>170</v>
      </c>
      <c r="B65" s="20" t="s">
        <v>33</v>
      </c>
      <c r="C65" s="21" t="s">
        <v>171</v>
      </c>
      <c r="D65" s="22" t="s">
        <v>172</v>
      </c>
      <c r="E65" s="23" t="s">
        <v>36</v>
      </c>
      <c r="F65" s="24">
        <v>3</v>
      </c>
      <c r="G65" s="73">
        <v>0</v>
      </c>
      <c r="H65" s="25">
        <f>ROUND(G65*F65,2)</f>
        <v>0</v>
      </c>
    </row>
    <row r="66" spans="2:6" s="8" customFormat="1" ht="12">
      <c r="B66" s="26" t="s">
        <v>42</v>
      </c>
      <c r="C66" s="40" t="s">
        <v>0</v>
      </c>
      <c r="D66" s="41" t="s">
        <v>173</v>
      </c>
      <c r="F66" s="40" t="s">
        <v>0</v>
      </c>
    </row>
    <row r="67" spans="2:6" s="6" customFormat="1" ht="12">
      <c r="B67" s="26" t="s">
        <v>42</v>
      </c>
      <c r="C67" s="28" t="s">
        <v>0</v>
      </c>
      <c r="D67" s="29" t="s">
        <v>16</v>
      </c>
      <c r="F67" s="30">
        <v>2</v>
      </c>
    </row>
    <row r="68" spans="2:6" s="8" customFormat="1" ht="12">
      <c r="B68" s="26" t="s">
        <v>42</v>
      </c>
      <c r="C68" s="40" t="s">
        <v>0</v>
      </c>
      <c r="D68" s="41" t="s">
        <v>174</v>
      </c>
      <c r="F68" s="40" t="s">
        <v>0</v>
      </c>
    </row>
    <row r="69" spans="2:6" s="6" customFormat="1" ht="12">
      <c r="B69" s="26" t="s">
        <v>42</v>
      </c>
      <c r="C69" s="28" t="s">
        <v>0</v>
      </c>
      <c r="D69" s="29" t="s">
        <v>15</v>
      </c>
      <c r="F69" s="30">
        <v>1</v>
      </c>
    </row>
    <row r="70" spans="2:6" s="7" customFormat="1" ht="12">
      <c r="B70" s="26" t="s">
        <v>42</v>
      </c>
      <c r="C70" s="31" t="s">
        <v>0</v>
      </c>
      <c r="D70" s="32" t="s">
        <v>43</v>
      </c>
      <c r="F70" s="33">
        <v>3</v>
      </c>
    </row>
    <row r="71" spans="1:8" s="1" customFormat="1" ht="24">
      <c r="A71" s="20" t="s">
        <v>175</v>
      </c>
      <c r="B71" s="20" t="s">
        <v>33</v>
      </c>
      <c r="C71" s="21" t="s">
        <v>176</v>
      </c>
      <c r="D71" s="22" t="s">
        <v>177</v>
      </c>
      <c r="E71" s="23" t="s">
        <v>168</v>
      </c>
      <c r="F71" s="24">
        <v>579.216</v>
      </c>
      <c r="G71" s="73">
        <v>0</v>
      </c>
      <c r="H71" s="25">
        <f>ROUND(G71*F71,2)</f>
        <v>0</v>
      </c>
    </row>
    <row r="72" spans="2:6" s="6" customFormat="1" ht="12">
      <c r="B72" s="26" t="s">
        <v>42</v>
      </c>
      <c r="C72" s="28" t="s">
        <v>0</v>
      </c>
      <c r="D72" s="29" t="s">
        <v>178</v>
      </c>
      <c r="F72" s="30">
        <v>301.18</v>
      </c>
    </row>
    <row r="73" spans="2:6" s="6" customFormat="1" ht="12">
      <c r="B73" s="26" t="s">
        <v>42</v>
      </c>
      <c r="C73" s="28" t="s">
        <v>0</v>
      </c>
      <c r="D73" s="29" t="s">
        <v>179</v>
      </c>
      <c r="F73" s="30">
        <v>278.036</v>
      </c>
    </row>
    <row r="74" spans="2:6" s="7" customFormat="1" ht="12">
      <c r="B74" s="26" t="s">
        <v>42</v>
      </c>
      <c r="C74" s="31" t="s">
        <v>0</v>
      </c>
      <c r="D74" s="32" t="s">
        <v>43</v>
      </c>
      <c r="F74" s="33">
        <v>579.216</v>
      </c>
    </row>
    <row r="75" spans="1:8" s="1" customFormat="1" ht="24">
      <c r="A75" s="34" t="s">
        <v>180</v>
      </c>
      <c r="B75" s="34" t="s">
        <v>96</v>
      </c>
      <c r="C75" s="35" t="s">
        <v>181</v>
      </c>
      <c r="D75" s="36" t="s">
        <v>182</v>
      </c>
      <c r="E75" s="37" t="s">
        <v>168</v>
      </c>
      <c r="F75" s="38">
        <v>579.216</v>
      </c>
      <c r="G75" s="75">
        <v>0</v>
      </c>
      <c r="H75" s="39">
        <f>ROUND(G75*F75,2)</f>
        <v>0</v>
      </c>
    </row>
    <row r="76" spans="2:6" s="6" customFormat="1" ht="12">
      <c r="B76" s="26" t="s">
        <v>42</v>
      </c>
      <c r="C76" s="28" t="s">
        <v>0</v>
      </c>
      <c r="D76" s="29" t="s">
        <v>178</v>
      </c>
      <c r="F76" s="30">
        <v>301.18</v>
      </c>
    </row>
    <row r="77" spans="2:6" s="6" customFormat="1" ht="12">
      <c r="B77" s="26" t="s">
        <v>42</v>
      </c>
      <c r="C77" s="28" t="s">
        <v>0</v>
      </c>
      <c r="D77" s="29" t="s">
        <v>179</v>
      </c>
      <c r="F77" s="30">
        <v>278.036</v>
      </c>
    </row>
    <row r="78" spans="2:6" s="7" customFormat="1" ht="12">
      <c r="B78" s="26" t="s">
        <v>42</v>
      </c>
      <c r="C78" s="31" t="s">
        <v>0</v>
      </c>
      <c r="D78" s="32" t="s">
        <v>43</v>
      </c>
      <c r="F78" s="33">
        <v>579.216</v>
      </c>
    </row>
    <row r="79" spans="1:8" s="1" customFormat="1" ht="12">
      <c r="A79" s="20" t="s">
        <v>183</v>
      </c>
      <c r="B79" s="20" t="s">
        <v>33</v>
      </c>
      <c r="C79" s="21" t="s">
        <v>184</v>
      </c>
      <c r="D79" s="22" t="s">
        <v>185</v>
      </c>
      <c r="E79" s="23" t="s">
        <v>82</v>
      </c>
      <c r="F79" s="24">
        <v>193.47</v>
      </c>
      <c r="G79" s="73">
        <v>0</v>
      </c>
      <c r="H79" s="25">
        <f>ROUND(G79*F79,2)</f>
        <v>0</v>
      </c>
    </row>
    <row r="80" spans="2:6" s="6" customFormat="1" ht="12">
      <c r="B80" s="26" t="s">
        <v>42</v>
      </c>
      <c r="C80" s="28" t="s">
        <v>0</v>
      </c>
      <c r="D80" s="29" t="s">
        <v>135</v>
      </c>
      <c r="F80" s="30">
        <v>23.6</v>
      </c>
    </row>
    <row r="81" spans="2:6" s="6" customFormat="1" ht="12">
      <c r="B81" s="26" t="s">
        <v>42</v>
      </c>
      <c r="C81" s="28" t="s">
        <v>0</v>
      </c>
      <c r="D81" s="29" t="s">
        <v>186</v>
      </c>
      <c r="F81" s="30">
        <v>27.3</v>
      </c>
    </row>
    <row r="82" spans="2:6" s="6" customFormat="1" ht="12">
      <c r="B82" s="26" t="s">
        <v>42</v>
      </c>
      <c r="C82" s="28" t="s">
        <v>0</v>
      </c>
      <c r="D82" s="29" t="s">
        <v>187</v>
      </c>
      <c r="F82" s="30">
        <v>142.57</v>
      </c>
    </row>
    <row r="83" spans="2:6" s="7" customFormat="1" ht="12">
      <c r="B83" s="26" t="s">
        <v>42</v>
      </c>
      <c r="C83" s="31" t="s">
        <v>0</v>
      </c>
      <c r="D83" s="32" t="s">
        <v>43</v>
      </c>
      <c r="F83" s="33">
        <v>193.47</v>
      </c>
    </row>
    <row r="84" spans="1:8" s="1" customFormat="1" ht="24">
      <c r="A84" s="20" t="s">
        <v>188</v>
      </c>
      <c r="B84" s="20" t="s">
        <v>33</v>
      </c>
      <c r="C84" s="21" t="s">
        <v>189</v>
      </c>
      <c r="D84" s="22" t="s">
        <v>190</v>
      </c>
      <c r="E84" s="23" t="s">
        <v>168</v>
      </c>
      <c r="F84" s="24">
        <v>7.231</v>
      </c>
      <c r="G84" s="73">
        <v>0</v>
      </c>
      <c r="H84" s="25">
        <f>ROUND(G84*F84,2)</f>
        <v>0</v>
      </c>
    </row>
    <row r="85" spans="2:8" s="1" customFormat="1" ht="19.5">
      <c r="B85" s="26" t="s">
        <v>37</v>
      </c>
      <c r="D85" s="27" t="s">
        <v>75</v>
      </c>
      <c r="H85" s="44"/>
    </row>
    <row r="86" spans="2:6" s="6" customFormat="1" ht="12">
      <c r="B86" s="26" t="s">
        <v>42</v>
      </c>
      <c r="C86" s="28" t="s">
        <v>0</v>
      </c>
      <c r="D86" s="29" t="s">
        <v>191</v>
      </c>
      <c r="F86" s="30">
        <v>7.231</v>
      </c>
    </row>
    <row r="87" spans="1:8" s="1" customFormat="1" ht="24">
      <c r="A87" s="20" t="s">
        <v>192</v>
      </c>
      <c r="B87" s="20" t="s">
        <v>33</v>
      </c>
      <c r="C87" s="21" t="s">
        <v>193</v>
      </c>
      <c r="D87" s="22" t="s">
        <v>194</v>
      </c>
      <c r="E87" s="23" t="s">
        <v>108</v>
      </c>
      <c r="F87" s="24">
        <v>1.548</v>
      </c>
      <c r="G87" s="73">
        <v>0</v>
      </c>
      <c r="H87" s="25">
        <f>ROUND(G87*F87,2)</f>
        <v>0</v>
      </c>
    </row>
    <row r="88" spans="2:6" s="8" customFormat="1" ht="12">
      <c r="B88" s="26" t="s">
        <v>42</v>
      </c>
      <c r="C88" s="40" t="s">
        <v>0</v>
      </c>
      <c r="D88" s="41" t="s">
        <v>195</v>
      </c>
      <c r="F88" s="40" t="s">
        <v>0</v>
      </c>
    </row>
    <row r="89" spans="2:6" s="6" customFormat="1" ht="12">
      <c r="B89" s="26" t="s">
        <v>42</v>
      </c>
      <c r="C89" s="28" t="s">
        <v>0</v>
      </c>
      <c r="D89" s="29" t="s">
        <v>144</v>
      </c>
      <c r="F89" s="30">
        <v>0.729</v>
      </c>
    </row>
    <row r="90" spans="2:6" s="8" customFormat="1" ht="22.5">
      <c r="B90" s="26" t="s">
        <v>42</v>
      </c>
      <c r="C90" s="40" t="s">
        <v>0</v>
      </c>
      <c r="D90" s="41" t="s">
        <v>196</v>
      </c>
      <c r="F90" s="40" t="s">
        <v>0</v>
      </c>
    </row>
    <row r="91" spans="2:6" s="6" customFormat="1" ht="12">
      <c r="B91" s="26" t="s">
        <v>42</v>
      </c>
      <c r="C91" s="28" t="s">
        <v>0</v>
      </c>
      <c r="D91" s="29" t="s">
        <v>197</v>
      </c>
      <c r="F91" s="30">
        <v>0.819</v>
      </c>
    </row>
    <row r="92" spans="2:6" s="7" customFormat="1" ht="12">
      <c r="B92" s="26" t="s">
        <v>42</v>
      </c>
      <c r="C92" s="31" t="s">
        <v>0</v>
      </c>
      <c r="D92" s="32" t="s">
        <v>43</v>
      </c>
      <c r="F92" s="33">
        <v>1.548</v>
      </c>
    </row>
    <row r="93" spans="1:8" s="1" customFormat="1" ht="12">
      <c r="A93" s="20" t="s">
        <v>198</v>
      </c>
      <c r="B93" s="20" t="s">
        <v>33</v>
      </c>
      <c r="C93" s="21" t="s">
        <v>199</v>
      </c>
      <c r="D93" s="22" t="s">
        <v>200</v>
      </c>
      <c r="E93" s="23" t="s">
        <v>108</v>
      </c>
      <c r="F93" s="24">
        <v>4.967</v>
      </c>
      <c r="G93" s="73">
        <v>0</v>
      </c>
      <c r="H93" s="25">
        <f>ROUND(G93*F93,2)</f>
        <v>0</v>
      </c>
    </row>
    <row r="94" spans="2:6" s="8" customFormat="1" ht="12">
      <c r="B94" s="26" t="s">
        <v>42</v>
      </c>
      <c r="C94" s="40" t="s">
        <v>0</v>
      </c>
      <c r="D94" s="41" t="s">
        <v>201</v>
      </c>
      <c r="F94" s="40" t="s">
        <v>0</v>
      </c>
    </row>
    <row r="95" spans="2:6" s="6" customFormat="1" ht="12">
      <c r="B95" s="26" t="s">
        <v>42</v>
      </c>
      <c r="C95" s="28" t="s">
        <v>0</v>
      </c>
      <c r="D95" s="29" t="s">
        <v>202</v>
      </c>
      <c r="F95" s="30">
        <v>4.967</v>
      </c>
    </row>
    <row r="96" spans="2:6" s="7" customFormat="1" ht="12">
      <c r="B96" s="26" t="s">
        <v>42</v>
      </c>
      <c r="C96" s="31" t="s">
        <v>0</v>
      </c>
      <c r="D96" s="32" t="s">
        <v>43</v>
      </c>
      <c r="F96" s="33">
        <v>4.967</v>
      </c>
    </row>
    <row r="97" spans="1:8" s="1" customFormat="1" ht="24">
      <c r="A97" s="20" t="s">
        <v>203</v>
      </c>
      <c r="B97" s="20" t="s">
        <v>33</v>
      </c>
      <c r="C97" s="21" t="s">
        <v>204</v>
      </c>
      <c r="D97" s="22" t="s">
        <v>205</v>
      </c>
      <c r="E97" s="23" t="s">
        <v>168</v>
      </c>
      <c r="F97" s="24">
        <v>20.927</v>
      </c>
      <c r="G97" s="73">
        <v>0</v>
      </c>
      <c r="H97" s="25">
        <f>ROUND(G97*F97,2)</f>
        <v>0</v>
      </c>
    </row>
    <row r="98" spans="2:8" s="1" customFormat="1" ht="58.5">
      <c r="B98" s="26" t="s">
        <v>37</v>
      </c>
      <c r="D98" s="27" t="s">
        <v>206</v>
      </c>
      <c r="H98" s="44"/>
    </row>
    <row r="99" spans="2:6" s="6" customFormat="1" ht="33.75">
      <c r="B99" s="26" t="s">
        <v>42</v>
      </c>
      <c r="C99" s="28" t="s">
        <v>0</v>
      </c>
      <c r="D99" s="29" t="s">
        <v>207</v>
      </c>
      <c r="F99" s="30">
        <v>20.927</v>
      </c>
    </row>
    <row r="100" spans="2:6" s="7" customFormat="1" ht="12">
      <c r="B100" s="26" t="s">
        <v>42</v>
      </c>
      <c r="C100" s="31" t="s">
        <v>0</v>
      </c>
      <c r="D100" s="32" t="s">
        <v>43</v>
      </c>
      <c r="F100" s="33">
        <v>20.927</v>
      </c>
    </row>
    <row r="101" spans="1:8" s="1" customFormat="1" ht="24">
      <c r="A101" s="20" t="s">
        <v>208</v>
      </c>
      <c r="B101" s="20" t="s">
        <v>33</v>
      </c>
      <c r="C101" s="21" t="s">
        <v>209</v>
      </c>
      <c r="D101" s="22" t="s">
        <v>210</v>
      </c>
      <c r="E101" s="23" t="s">
        <v>211</v>
      </c>
      <c r="F101" s="24">
        <v>1</v>
      </c>
      <c r="G101" s="73">
        <v>0</v>
      </c>
      <c r="H101" s="25">
        <f>ROUND(G101*F101,2)</f>
        <v>0</v>
      </c>
    </row>
    <row r="102" spans="1:8" s="1" customFormat="1" ht="24">
      <c r="A102" s="20" t="s">
        <v>212</v>
      </c>
      <c r="B102" s="20" t="s">
        <v>33</v>
      </c>
      <c r="C102" s="21" t="s">
        <v>213</v>
      </c>
      <c r="D102" s="22" t="s">
        <v>214</v>
      </c>
      <c r="E102" s="23" t="s">
        <v>168</v>
      </c>
      <c r="F102" s="24">
        <v>2</v>
      </c>
      <c r="G102" s="73">
        <v>0</v>
      </c>
      <c r="H102" s="25">
        <f>ROUND(G102*F102,2)</f>
        <v>0</v>
      </c>
    </row>
    <row r="103" spans="1:8" s="1" customFormat="1" ht="24">
      <c r="A103" s="20" t="s">
        <v>215</v>
      </c>
      <c r="B103" s="20" t="s">
        <v>33</v>
      </c>
      <c r="C103" s="21" t="s">
        <v>216</v>
      </c>
      <c r="D103" s="22" t="s">
        <v>217</v>
      </c>
      <c r="E103" s="23" t="s">
        <v>168</v>
      </c>
      <c r="F103" s="24">
        <v>2</v>
      </c>
      <c r="G103" s="73">
        <v>0</v>
      </c>
      <c r="H103" s="25">
        <f>ROUND(G103*F103,2)</f>
        <v>0</v>
      </c>
    </row>
    <row r="104" spans="1:8" s="1" customFormat="1" ht="24">
      <c r="A104" s="20" t="s">
        <v>218</v>
      </c>
      <c r="B104" s="20" t="s">
        <v>33</v>
      </c>
      <c r="C104" s="21" t="s">
        <v>219</v>
      </c>
      <c r="D104" s="22" t="s">
        <v>220</v>
      </c>
      <c r="E104" s="23" t="s">
        <v>211</v>
      </c>
      <c r="F104" s="24">
        <v>2</v>
      </c>
      <c r="G104" s="73">
        <v>0</v>
      </c>
      <c r="H104" s="25">
        <f>ROUND(G104*F104,2)</f>
        <v>0</v>
      </c>
    </row>
    <row r="105" spans="2:8" s="1" customFormat="1" ht="19.5">
      <c r="B105" s="26" t="s">
        <v>37</v>
      </c>
      <c r="D105" s="27" t="s">
        <v>75</v>
      </c>
      <c r="H105" s="44"/>
    </row>
    <row r="106" spans="2:6" s="6" customFormat="1" ht="12">
      <c r="B106" s="26" t="s">
        <v>42</v>
      </c>
      <c r="C106" s="28" t="s">
        <v>0</v>
      </c>
      <c r="D106" s="29" t="s">
        <v>16</v>
      </c>
      <c r="F106" s="30">
        <v>2</v>
      </c>
    </row>
    <row r="107" spans="2:6" s="7" customFormat="1" ht="12">
      <c r="B107" s="26" t="s">
        <v>42</v>
      </c>
      <c r="C107" s="31" t="s">
        <v>0</v>
      </c>
      <c r="D107" s="32" t="s">
        <v>43</v>
      </c>
      <c r="F107" s="33">
        <v>2</v>
      </c>
    </row>
    <row r="108" spans="1:8" s="1" customFormat="1" ht="12">
      <c r="A108" s="20" t="s">
        <v>221</v>
      </c>
      <c r="B108" s="20" t="s">
        <v>33</v>
      </c>
      <c r="C108" s="21" t="s">
        <v>222</v>
      </c>
      <c r="D108" s="22" t="s">
        <v>223</v>
      </c>
      <c r="E108" s="23" t="s">
        <v>82</v>
      </c>
      <c r="F108" s="24">
        <v>652.5</v>
      </c>
      <c r="G108" s="73">
        <v>0</v>
      </c>
      <c r="H108" s="25">
        <f>ROUND(G108*F108,2)</f>
        <v>0</v>
      </c>
    </row>
    <row r="109" spans="2:6" s="6" customFormat="1" ht="12">
      <c r="B109" s="26" t="s">
        <v>42</v>
      </c>
      <c r="C109" s="28" t="s">
        <v>0</v>
      </c>
      <c r="D109" s="29" t="s">
        <v>224</v>
      </c>
      <c r="F109" s="30">
        <v>652.5</v>
      </c>
    </row>
    <row r="110" spans="2:6" s="7" customFormat="1" ht="12">
      <c r="B110" s="26" t="s">
        <v>42</v>
      </c>
      <c r="C110" s="31" t="s">
        <v>0</v>
      </c>
      <c r="D110" s="32" t="s">
        <v>43</v>
      </c>
      <c r="F110" s="33">
        <v>652.5</v>
      </c>
    </row>
    <row r="111" spans="2:8" s="5" customFormat="1" ht="12.75">
      <c r="B111" s="15" t="s">
        <v>14</v>
      </c>
      <c r="C111" s="18" t="s">
        <v>225</v>
      </c>
      <c r="D111" s="18" t="s">
        <v>226</v>
      </c>
      <c r="H111" s="19">
        <f>SUM(H112:H119)</f>
        <v>0</v>
      </c>
    </row>
    <row r="112" spans="1:8" s="1" customFormat="1" ht="24">
      <c r="A112" s="20" t="s">
        <v>227</v>
      </c>
      <c r="B112" s="20" t="s">
        <v>33</v>
      </c>
      <c r="C112" s="21" t="s">
        <v>228</v>
      </c>
      <c r="D112" s="22" t="s">
        <v>229</v>
      </c>
      <c r="E112" s="23" t="s">
        <v>230</v>
      </c>
      <c r="F112" s="24">
        <v>685.69</v>
      </c>
      <c r="G112" s="73">
        <v>0</v>
      </c>
      <c r="H112" s="25">
        <f>ROUND(G112*F112,2)</f>
        <v>0</v>
      </c>
    </row>
    <row r="113" spans="1:8" s="1" customFormat="1" ht="24">
      <c r="A113" s="20" t="s">
        <v>231</v>
      </c>
      <c r="B113" s="20" t="s">
        <v>33</v>
      </c>
      <c r="C113" s="21" t="s">
        <v>232</v>
      </c>
      <c r="D113" s="22" t="s">
        <v>233</v>
      </c>
      <c r="E113" s="23" t="s">
        <v>230</v>
      </c>
      <c r="F113" s="24">
        <v>685.69</v>
      </c>
      <c r="G113" s="73">
        <v>0</v>
      </c>
      <c r="H113" s="25">
        <f>ROUND(G113*F113,2)</f>
        <v>0</v>
      </c>
    </row>
    <row r="114" spans="1:8" s="1" customFormat="1" ht="24">
      <c r="A114" s="20" t="s">
        <v>234</v>
      </c>
      <c r="B114" s="20" t="s">
        <v>33</v>
      </c>
      <c r="C114" s="21" t="s">
        <v>235</v>
      </c>
      <c r="D114" s="22" t="s">
        <v>236</v>
      </c>
      <c r="E114" s="23" t="s">
        <v>230</v>
      </c>
      <c r="F114" s="24">
        <v>6171.21</v>
      </c>
      <c r="G114" s="73">
        <v>0</v>
      </c>
      <c r="H114" s="25">
        <f>ROUND(G114*F114,2)</f>
        <v>0</v>
      </c>
    </row>
    <row r="115" spans="2:6" s="6" customFormat="1" ht="12">
      <c r="B115" s="26" t="s">
        <v>42</v>
      </c>
      <c r="C115" s="28" t="s">
        <v>0</v>
      </c>
      <c r="D115" s="29" t="s">
        <v>237</v>
      </c>
      <c r="F115" s="30">
        <v>6171.21</v>
      </c>
    </row>
    <row r="116" spans="2:6" s="7" customFormat="1" ht="12">
      <c r="B116" s="26" t="s">
        <v>42</v>
      </c>
      <c r="C116" s="31" t="s">
        <v>0</v>
      </c>
      <c r="D116" s="32" t="s">
        <v>43</v>
      </c>
      <c r="F116" s="33">
        <v>6171.21</v>
      </c>
    </row>
    <row r="117" spans="1:8" s="1" customFormat="1" ht="24">
      <c r="A117" s="20" t="s">
        <v>238</v>
      </c>
      <c r="B117" s="20" t="s">
        <v>33</v>
      </c>
      <c r="C117" s="21" t="s">
        <v>239</v>
      </c>
      <c r="D117" s="22" t="s">
        <v>240</v>
      </c>
      <c r="E117" s="23" t="s">
        <v>230</v>
      </c>
      <c r="F117" s="24">
        <v>685.69</v>
      </c>
      <c r="G117" s="73">
        <v>0</v>
      </c>
      <c r="H117" s="25">
        <f>ROUND(G117*F117,2)</f>
        <v>0</v>
      </c>
    </row>
    <row r="118" spans="2:6" s="6" customFormat="1" ht="12">
      <c r="B118" s="26" t="s">
        <v>42</v>
      </c>
      <c r="C118" s="28" t="s">
        <v>0</v>
      </c>
      <c r="D118" s="29" t="s">
        <v>241</v>
      </c>
      <c r="F118" s="30">
        <v>685.69</v>
      </c>
    </row>
    <row r="119" spans="2:6" s="7" customFormat="1" ht="12">
      <c r="B119" s="26" t="s">
        <v>42</v>
      </c>
      <c r="C119" s="31" t="s">
        <v>0</v>
      </c>
      <c r="D119" s="32" t="s">
        <v>43</v>
      </c>
      <c r="F119" s="33">
        <v>685.69</v>
      </c>
    </row>
    <row r="120" spans="2:8" s="5" customFormat="1" ht="15">
      <c r="B120" s="15" t="s">
        <v>14</v>
      </c>
      <c r="C120" s="16" t="s">
        <v>242</v>
      </c>
      <c r="D120" s="16" t="s">
        <v>243</v>
      </c>
      <c r="H120" s="17">
        <f>H121+H132+H143</f>
        <v>0</v>
      </c>
    </row>
    <row r="121" spans="2:8" s="5" customFormat="1" ht="12.75">
      <c r="B121" s="15" t="s">
        <v>14</v>
      </c>
      <c r="C121" s="18" t="s">
        <v>244</v>
      </c>
      <c r="D121" s="18" t="s">
        <v>245</v>
      </c>
      <c r="H121" s="19">
        <f>SUM(H122:H131)</f>
        <v>0</v>
      </c>
    </row>
    <row r="122" spans="1:8" s="1" customFormat="1" ht="12">
      <c r="A122" s="20" t="s">
        <v>246</v>
      </c>
      <c r="B122" s="20" t="s">
        <v>33</v>
      </c>
      <c r="C122" s="21" t="s">
        <v>247</v>
      </c>
      <c r="D122" s="22" t="s">
        <v>248</v>
      </c>
      <c r="E122" s="23" t="s">
        <v>82</v>
      </c>
      <c r="F122" s="24">
        <v>4.557</v>
      </c>
      <c r="G122" s="73">
        <v>0</v>
      </c>
      <c r="H122" s="25">
        <f>ROUND(G122*F122,2)</f>
        <v>0</v>
      </c>
    </row>
    <row r="123" spans="2:6" s="8" customFormat="1" ht="12">
      <c r="B123" s="26" t="s">
        <v>42</v>
      </c>
      <c r="C123" s="40" t="s">
        <v>0</v>
      </c>
      <c r="D123" s="41" t="s">
        <v>249</v>
      </c>
      <c r="F123" s="40" t="s">
        <v>0</v>
      </c>
    </row>
    <row r="124" spans="2:6" s="6" customFormat="1" ht="12">
      <c r="B124" s="26" t="s">
        <v>42</v>
      </c>
      <c r="C124" s="28" t="s">
        <v>0</v>
      </c>
      <c r="D124" s="29" t="s">
        <v>250</v>
      </c>
      <c r="F124" s="30">
        <v>4.557</v>
      </c>
    </row>
    <row r="125" spans="2:6" s="7" customFormat="1" ht="12">
      <c r="B125" s="26" t="s">
        <v>42</v>
      </c>
      <c r="C125" s="31" t="s">
        <v>0</v>
      </c>
      <c r="D125" s="32" t="s">
        <v>43</v>
      </c>
      <c r="F125" s="33">
        <v>4.557</v>
      </c>
    </row>
    <row r="126" spans="1:8" s="1" customFormat="1" ht="24">
      <c r="A126" s="20" t="s">
        <v>251</v>
      </c>
      <c r="B126" s="20" t="s">
        <v>33</v>
      </c>
      <c r="C126" s="21" t="s">
        <v>252</v>
      </c>
      <c r="D126" s="22" t="s">
        <v>253</v>
      </c>
      <c r="E126" s="23" t="s">
        <v>82</v>
      </c>
      <c r="F126" s="24">
        <v>4.557</v>
      </c>
      <c r="G126" s="73">
        <v>0</v>
      </c>
      <c r="H126" s="25">
        <f>ROUND(G126*F126,2)</f>
        <v>0</v>
      </c>
    </row>
    <row r="127" spans="1:8" s="1" customFormat="1" ht="12">
      <c r="A127" s="34" t="s">
        <v>254</v>
      </c>
      <c r="B127" s="34" t="s">
        <v>96</v>
      </c>
      <c r="C127" s="35" t="s">
        <v>255</v>
      </c>
      <c r="D127" s="36" t="s">
        <v>256</v>
      </c>
      <c r="E127" s="37" t="s">
        <v>230</v>
      </c>
      <c r="F127" s="38">
        <v>0.001</v>
      </c>
      <c r="G127" s="75">
        <v>0</v>
      </c>
      <c r="H127" s="39">
        <f>ROUND(G127*F127,2)</f>
        <v>0</v>
      </c>
    </row>
    <row r="128" spans="2:6" s="6" customFormat="1" ht="12">
      <c r="B128" s="26" t="s">
        <v>42</v>
      </c>
      <c r="D128" s="29" t="s">
        <v>257</v>
      </c>
      <c r="F128" s="30">
        <v>0.001</v>
      </c>
    </row>
    <row r="129" spans="1:8" s="1" customFormat="1" ht="24">
      <c r="A129" s="20" t="s">
        <v>258</v>
      </c>
      <c r="B129" s="20" t="s">
        <v>33</v>
      </c>
      <c r="C129" s="21" t="s">
        <v>259</v>
      </c>
      <c r="D129" s="22" t="s">
        <v>260</v>
      </c>
      <c r="E129" s="23" t="s">
        <v>82</v>
      </c>
      <c r="F129" s="24">
        <v>4.557</v>
      </c>
      <c r="G129" s="73">
        <v>0</v>
      </c>
      <c r="H129" s="25">
        <f>ROUND(G129*F129,2)</f>
        <v>0</v>
      </c>
    </row>
    <row r="130" spans="1:8" s="1" customFormat="1" ht="36">
      <c r="A130" s="34" t="s">
        <v>261</v>
      </c>
      <c r="B130" s="34" t="s">
        <v>96</v>
      </c>
      <c r="C130" s="35" t="s">
        <v>262</v>
      </c>
      <c r="D130" s="36" t="s">
        <v>263</v>
      </c>
      <c r="E130" s="37" t="s">
        <v>82</v>
      </c>
      <c r="F130" s="38">
        <v>5.241</v>
      </c>
      <c r="G130" s="75">
        <v>0</v>
      </c>
      <c r="H130" s="39">
        <f>ROUND(G130*F130,2)</f>
        <v>0</v>
      </c>
    </row>
    <row r="131" spans="2:6" s="6" customFormat="1" ht="12">
      <c r="B131" s="26" t="s">
        <v>42</v>
      </c>
      <c r="D131" s="29" t="s">
        <v>264</v>
      </c>
      <c r="F131" s="30">
        <v>5.241</v>
      </c>
    </row>
    <row r="132" spans="2:8" s="5" customFormat="1" ht="12.75">
      <c r="B132" s="15" t="s">
        <v>14</v>
      </c>
      <c r="C132" s="18" t="s">
        <v>265</v>
      </c>
      <c r="D132" s="18" t="s">
        <v>266</v>
      </c>
      <c r="H132" s="19">
        <f>SUM(H133:H142)</f>
        <v>0</v>
      </c>
    </row>
    <row r="133" spans="1:8" s="1" customFormat="1" ht="12">
      <c r="A133" s="20" t="s">
        <v>267</v>
      </c>
      <c r="B133" s="20" t="s">
        <v>33</v>
      </c>
      <c r="C133" s="21" t="s">
        <v>268</v>
      </c>
      <c r="D133" s="22" t="s">
        <v>269</v>
      </c>
      <c r="E133" s="23" t="s">
        <v>82</v>
      </c>
      <c r="F133" s="24">
        <v>8.78</v>
      </c>
      <c r="G133" s="73">
        <v>0</v>
      </c>
      <c r="H133" s="25">
        <f>ROUND(G133*F133,2)</f>
        <v>0</v>
      </c>
    </row>
    <row r="134" spans="2:6" s="8" customFormat="1" ht="12">
      <c r="B134" s="26" t="s">
        <v>42</v>
      </c>
      <c r="C134" s="40" t="s">
        <v>0</v>
      </c>
      <c r="D134" s="41" t="s">
        <v>249</v>
      </c>
      <c r="F134" s="40" t="s">
        <v>0</v>
      </c>
    </row>
    <row r="135" spans="2:6" s="6" customFormat="1" ht="12">
      <c r="B135" s="26" t="s">
        <v>42</v>
      </c>
      <c r="C135" s="28" t="s">
        <v>0</v>
      </c>
      <c r="D135" s="29" t="s">
        <v>270</v>
      </c>
      <c r="F135" s="30">
        <v>8.78</v>
      </c>
    </row>
    <row r="136" spans="2:6" s="7" customFormat="1" ht="12">
      <c r="B136" s="26" t="s">
        <v>42</v>
      </c>
      <c r="C136" s="31" t="s">
        <v>0</v>
      </c>
      <c r="D136" s="32" t="s">
        <v>43</v>
      </c>
      <c r="F136" s="33">
        <v>8.78</v>
      </c>
    </row>
    <row r="137" spans="1:8" s="1" customFormat="1" ht="24">
      <c r="A137" s="20" t="s">
        <v>271</v>
      </c>
      <c r="B137" s="20" t="s">
        <v>33</v>
      </c>
      <c r="C137" s="21" t="s">
        <v>272</v>
      </c>
      <c r="D137" s="22" t="s">
        <v>273</v>
      </c>
      <c r="E137" s="23" t="s">
        <v>82</v>
      </c>
      <c r="F137" s="24">
        <v>8.78</v>
      </c>
      <c r="G137" s="73">
        <v>0</v>
      </c>
      <c r="H137" s="25">
        <f>ROUND(G137*F137,2)</f>
        <v>0</v>
      </c>
    </row>
    <row r="138" spans="1:8" s="1" customFormat="1" ht="24">
      <c r="A138" s="34" t="s">
        <v>274</v>
      </c>
      <c r="B138" s="34" t="s">
        <v>96</v>
      </c>
      <c r="C138" s="35" t="s">
        <v>275</v>
      </c>
      <c r="D138" s="36" t="s">
        <v>276</v>
      </c>
      <c r="E138" s="37" t="s">
        <v>82</v>
      </c>
      <c r="F138" s="38">
        <v>9.658</v>
      </c>
      <c r="G138" s="75">
        <v>0</v>
      </c>
      <c r="H138" s="39">
        <f>ROUND(G138*F138,2)</f>
        <v>0</v>
      </c>
    </row>
    <row r="139" spans="2:6" s="6" customFormat="1" ht="12">
      <c r="B139" s="26" t="s">
        <v>42</v>
      </c>
      <c r="D139" s="29" t="s">
        <v>277</v>
      </c>
      <c r="F139" s="30">
        <v>9.658</v>
      </c>
    </row>
    <row r="140" spans="1:8" s="1" customFormat="1" ht="24">
      <c r="A140" s="20" t="s">
        <v>278</v>
      </c>
      <c r="B140" s="20" t="s">
        <v>33</v>
      </c>
      <c r="C140" s="21" t="s">
        <v>279</v>
      </c>
      <c r="D140" s="22" t="s">
        <v>280</v>
      </c>
      <c r="E140" s="23" t="s">
        <v>82</v>
      </c>
      <c r="F140" s="24">
        <v>8.78</v>
      </c>
      <c r="G140" s="73">
        <v>0</v>
      </c>
      <c r="H140" s="25">
        <f>ROUND(G140*F140,2)</f>
        <v>0</v>
      </c>
    </row>
    <row r="141" spans="1:8" s="1" customFormat="1" ht="24">
      <c r="A141" s="20" t="s">
        <v>281</v>
      </c>
      <c r="B141" s="20" t="s">
        <v>33</v>
      </c>
      <c r="C141" s="21" t="s">
        <v>282</v>
      </c>
      <c r="D141" s="22" t="s">
        <v>283</v>
      </c>
      <c r="E141" s="23" t="s">
        <v>82</v>
      </c>
      <c r="F141" s="24">
        <v>8.78</v>
      </c>
      <c r="G141" s="73">
        <v>0</v>
      </c>
      <c r="H141" s="25">
        <f>ROUND(G141*F141,2)</f>
        <v>0</v>
      </c>
    </row>
    <row r="142" spans="1:8" s="1" customFormat="1" ht="24">
      <c r="A142" s="20" t="s">
        <v>284</v>
      </c>
      <c r="B142" s="20" t="s">
        <v>33</v>
      </c>
      <c r="C142" s="21" t="s">
        <v>285</v>
      </c>
      <c r="D142" s="22" t="s">
        <v>286</v>
      </c>
      <c r="E142" s="23" t="s">
        <v>82</v>
      </c>
      <c r="F142" s="24">
        <v>8.78</v>
      </c>
      <c r="G142" s="73">
        <v>0</v>
      </c>
      <c r="H142" s="25">
        <f>ROUND(G142*F142,2)</f>
        <v>0</v>
      </c>
    </row>
    <row r="143" spans="2:8" s="5" customFormat="1" ht="12.75">
      <c r="B143" s="15" t="s">
        <v>14</v>
      </c>
      <c r="C143" s="18" t="s">
        <v>287</v>
      </c>
      <c r="D143" s="18" t="s">
        <v>288</v>
      </c>
      <c r="H143" s="19">
        <f>H144</f>
        <v>0</v>
      </c>
    </row>
    <row r="144" spans="1:8" s="1" customFormat="1" ht="12">
      <c r="A144" s="20" t="s">
        <v>289</v>
      </c>
      <c r="B144" s="20" t="s">
        <v>33</v>
      </c>
      <c r="C144" s="21" t="s">
        <v>290</v>
      </c>
      <c r="D144" s="22" t="s">
        <v>291</v>
      </c>
      <c r="E144" s="23" t="s">
        <v>230</v>
      </c>
      <c r="F144" s="24">
        <v>661.945</v>
      </c>
      <c r="G144" s="73">
        <v>0</v>
      </c>
      <c r="H144" s="25">
        <f>ROUND(G144*F144,2)</f>
        <v>0</v>
      </c>
    </row>
    <row r="145" spans="2:8" s="5" customFormat="1" ht="15">
      <c r="B145" s="15" t="s">
        <v>14</v>
      </c>
      <c r="C145" s="16" t="s">
        <v>96</v>
      </c>
      <c r="D145" s="16" t="s">
        <v>292</v>
      </c>
      <c r="H145" s="17">
        <f>H146+H153</f>
        <v>0</v>
      </c>
    </row>
    <row r="146" spans="2:8" s="5" customFormat="1" ht="12.75">
      <c r="B146" s="15" t="s">
        <v>14</v>
      </c>
      <c r="C146" s="18" t="s">
        <v>293</v>
      </c>
      <c r="D146" s="18" t="s">
        <v>294</v>
      </c>
      <c r="H146" s="19">
        <f>SUM(H147:H152)</f>
        <v>0</v>
      </c>
    </row>
    <row r="147" spans="1:8" s="1" customFormat="1" ht="12">
      <c r="A147" s="20" t="s">
        <v>295</v>
      </c>
      <c r="B147" s="20" t="s">
        <v>33</v>
      </c>
      <c r="C147" s="21" t="s">
        <v>296</v>
      </c>
      <c r="D147" s="22" t="s">
        <v>297</v>
      </c>
      <c r="E147" s="23" t="s">
        <v>298</v>
      </c>
      <c r="F147" s="24">
        <v>2</v>
      </c>
      <c r="G147" s="73">
        <v>0</v>
      </c>
      <c r="H147" s="25">
        <f>ROUND(G147*F147,2)</f>
        <v>0</v>
      </c>
    </row>
    <row r="148" spans="2:8" s="1" customFormat="1" ht="29.25">
      <c r="B148" s="26" t="s">
        <v>37</v>
      </c>
      <c r="D148" s="27" t="s">
        <v>299</v>
      </c>
      <c r="H148" s="44"/>
    </row>
    <row r="149" spans="2:6" s="6" customFormat="1" ht="22.5">
      <c r="B149" s="26" t="s">
        <v>42</v>
      </c>
      <c r="C149" s="28" t="s">
        <v>0</v>
      </c>
      <c r="D149" s="29" t="s">
        <v>300</v>
      </c>
      <c r="F149" s="30">
        <v>2</v>
      </c>
    </row>
    <row r="150" spans="1:8" s="1" customFormat="1" ht="12">
      <c r="A150" s="20" t="s">
        <v>301</v>
      </c>
      <c r="B150" s="20" t="s">
        <v>33</v>
      </c>
      <c r="C150" s="21" t="s">
        <v>302</v>
      </c>
      <c r="D150" s="22" t="s">
        <v>303</v>
      </c>
      <c r="E150" s="23" t="s">
        <v>304</v>
      </c>
      <c r="F150" s="24">
        <v>2</v>
      </c>
      <c r="G150" s="73">
        <v>0</v>
      </c>
      <c r="H150" s="25">
        <f>ROUND(G150*F150,2)</f>
        <v>0</v>
      </c>
    </row>
    <row r="151" spans="2:8" s="1" customFormat="1" ht="29.25">
      <c r="B151" s="26" t="s">
        <v>37</v>
      </c>
      <c r="D151" s="27" t="s">
        <v>305</v>
      </c>
      <c r="H151" s="44"/>
    </row>
    <row r="152" spans="2:6" s="6" customFormat="1" ht="22.5">
      <c r="B152" s="26" t="s">
        <v>42</v>
      </c>
      <c r="C152" s="28" t="s">
        <v>0</v>
      </c>
      <c r="D152" s="29" t="s">
        <v>306</v>
      </c>
      <c r="F152" s="30">
        <v>2</v>
      </c>
    </row>
    <row r="153" spans="2:8" s="5" customFormat="1" ht="12.75">
      <c r="B153" s="15" t="s">
        <v>14</v>
      </c>
      <c r="C153" s="18" t="s">
        <v>307</v>
      </c>
      <c r="D153" s="18" t="s">
        <v>308</v>
      </c>
      <c r="H153" s="19">
        <f>SUM(H154:H160)</f>
        <v>0</v>
      </c>
    </row>
    <row r="154" spans="1:8" s="1" customFormat="1" ht="24">
      <c r="A154" s="20" t="s">
        <v>309</v>
      </c>
      <c r="B154" s="20" t="s">
        <v>33</v>
      </c>
      <c r="C154" s="21" t="s">
        <v>310</v>
      </c>
      <c r="D154" s="22" t="s">
        <v>311</v>
      </c>
      <c r="E154" s="23" t="s">
        <v>82</v>
      </c>
      <c r="F154" s="24">
        <v>65.71</v>
      </c>
      <c r="G154" s="73">
        <v>0</v>
      </c>
      <c r="H154" s="25">
        <f>ROUND(G154*F154,2)</f>
        <v>0</v>
      </c>
    </row>
    <row r="155" spans="2:8" s="1" customFormat="1" ht="19.5">
      <c r="B155" s="26" t="s">
        <v>37</v>
      </c>
      <c r="D155" s="27" t="s">
        <v>312</v>
      </c>
      <c r="H155" s="44"/>
    </row>
    <row r="156" spans="2:6" s="6" customFormat="1" ht="12">
      <c r="B156" s="26" t="s">
        <v>42</v>
      </c>
      <c r="C156" s="28" t="s">
        <v>0</v>
      </c>
      <c r="D156" s="29" t="s">
        <v>313</v>
      </c>
      <c r="F156" s="30">
        <v>65.71</v>
      </c>
    </row>
    <row r="157" spans="1:8" s="1" customFormat="1" ht="24">
      <c r="A157" s="20" t="s">
        <v>314</v>
      </c>
      <c r="B157" s="20" t="s">
        <v>33</v>
      </c>
      <c r="C157" s="21" t="s">
        <v>315</v>
      </c>
      <c r="D157" s="22" t="s">
        <v>316</v>
      </c>
      <c r="E157" s="23" t="s">
        <v>82</v>
      </c>
      <c r="F157" s="24">
        <v>46.7</v>
      </c>
      <c r="G157" s="73">
        <v>0</v>
      </c>
      <c r="H157" s="25">
        <f>ROUND(G157*F157,2)</f>
        <v>0</v>
      </c>
    </row>
    <row r="158" spans="2:6" s="6" customFormat="1" ht="12">
      <c r="B158" s="26" t="s">
        <v>42</v>
      </c>
      <c r="C158" s="28" t="s">
        <v>0</v>
      </c>
      <c r="D158" s="29" t="s">
        <v>317</v>
      </c>
      <c r="F158" s="30">
        <v>46.7</v>
      </c>
    </row>
    <row r="159" spans="1:8" s="1" customFormat="1" ht="12">
      <c r="A159" s="34" t="s">
        <v>318</v>
      </c>
      <c r="B159" s="34" t="s">
        <v>96</v>
      </c>
      <c r="C159" s="35" t="s">
        <v>319</v>
      </c>
      <c r="D159" s="36" t="s">
        <v>320</v>
      </c>
      <c r="E159" s="37" t="s">
        <v>82</v>
      </c>
      <c r="F159" s="38">
        <v>46.7</v>
      </c>
      <c r="G159" s="75">
        <v>0</v>
      </c>
      <c r="H159" s="39">
        <f>ROUND(G159*F159,2)</f>
        <v>0</v>
      </c>
    </row>
    <row r="160" spans="2:6" s="6" customFormat="1" ht="12">
      <c r="B160" s="26" t="s">
        <v>42</v>
      </c>
      <c r="C160" s="28" t="s">
        <v>0</v>
      </c>
      <c r="D160" s="29" t="s">
        <v>317</v>
      </c>
      <c r="F160" s="30">
        <v>46.7</v>
      </c>
    </row>
    <row r="161" spans="1:8" s="1" customFormat="1" ht="12">
      <c r="A161" s="9"/>
      <c r="B161" s="9"/>
      <c r="C161" s="9"/>
      <c r="D161" s="9"/>
      <c r="E161" s="9"/>
      <c r="F161" s="9"/>
      <c r="G161" s="9"/>
      <c r="H161" s="9"/>
    </row>
  </sheetData>
  <autoFilter ref="A2:H2"/>
  <mergeCells count="1">
    <mergeCell ref="C1:F1"/>
  </mergeCells>
  <printOptions/>
  <pageMargins left="0.5905511811023623" right="0.5905511811023623" top="0.7874015748031497" bottom="0.5905511811023623" header="0" footer="0"/>
  <pageSetup blackAndWhite="1" fitToHeight="3" horizontalDpi="600" verticalDpi="600" orientation="portrait" paperSize="9" scale="79" r:id="rId1"/>
  <headerFooter>
    <oddFooter>&amp;CStrana &amp;P z &amp;N</oddFooter>
  </headerFooter>
  <rowBreaks count="2" manualBreakCount="2">
    <brk id="59"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view="pageBreakPreview" zoomScaleSheetLayoutView="100" workbookViewId="0" topLeftCell="A1">
      <selection activeCell="G1" sqref="G1:G1048576"/>
    </sheetView>
  </sheetViews>
  <sheetFormatPr defaultColWidth="9.140625" defaultRowHeight="12"/>
  <cols>
    <col min="1" max="1" width="4.140625" style="0" customWidth="1"/>
    <col min="2" max="2" width="4.28125" style="0" customWidth="1"/>
    <col min="3" max="3" width="17.140625" style="0" customWidth="1"/>
    <col min="4" max="4" width="50.8515625" style="0" customWidth="1"/>
    <col min="5" max="5" width="7.00390625" style="0" customWidth="1"/>
    <col min="6" max="6" width="11.421875" style="0" customWidth="1"/>
    <col min="7" max="7" width="20.140625" style="0" customWidth="1"/>
    <col min="8" max="8" width="20.140625" style="42" customWidth="1"/>
  </cols>
  <sheetData>
    <row r="1" spans="3:8" s="1" customFormat="1" ht="12">
      <c r="C1" s="78" t="s">
        <v>321</v>
      </c>
      <c r="D1" s="79"/>
      <c r="E1" s="79"/>
      <c r="F1" s="79"/>
      <c r="H1" s="44"/>
    </row>
    <row r="2" spans="1:8" s="4" customFormat="1" ht="12">
      <c r="A2" s="11" t="s">
        <v>510</v>
      </c>
      <c r="B2" s="12" t="s">
        <v>13</v>
      </c>
      <c r="C2" s="12" t="s">
        <v>10</v>
      </c>
      <c r="D2" s="12" t="s">
        <v>11</v>
      </c>
      <c r="E2" s="12" t="s">
        <v>25</v>
      </c>
      <c r="F2" s="12" t="s">
        <v>26</v>
      </c>
      <c r="G2" s="12" t="s">
        <v>27</v>
      </c>
      <c r="H2" s="13" t="s">
        <v>23</v>
      </c>
    </row>
    <row r="3" spans="1:8" s="1" customFormat="1" ht="15.75">
      <c r="A3" s="10" t="s">
        <v>28</v>
      </c>
      <c r="H3" s="14">
        <f>ROUND((H4+H25+H32+H54+H59+H61+H66+H73+H76),2)</f>
        <v>0</v>
      </c>
    </row>
    <row r="4" spans="2:8" s="5" customFormat="1" ht="15">
      <c r="B4" s="15" t="s">
        <v>14</v>
      </c>
      <c r="C4" s="16" t="s">
        <v>322</v>
      </c>
      <c r="D4" s="16" t="s">
        <v>323</v>
      </c>
      <c r="H4" s="17">
        <f>SUM(H5:H24)</f>
        <v>0</v>
      </c>
    </row>
    <row r="5" spans="1:8" s="1" customFormat="1" ht="24">
      <c r="A5" s="20" t="s">
        <v>15</v>
      </c>
      <c r="B5" s="20" t="s">
        <v>33</v>
      </c>
      <c r="C5" s="21" t="s">
        <v>324</v>
      </c>
      <c r="D5" s="22" t="s">
        <v>325</v>
      </c>
      <c r="E5" s="23" t="s">
        <v>36</v>
      </c>
      <c r="F5" s="24">
        <v>1</v>
      </c>
      <c r="G5" s="73">
        <v>0</v>
      </c>
      <c r="H5" s="25">
        <f aca="true" t="shared" si="0" ref="H5:H24">ROUND(G5*F5,2)</f>
        <v>0</v>
      </c>
    </row>
    <row r="6" spans="1:8" s="1" customFormat="1" ht="12">
      <c r="A6" s="20" t="s">
        <v>16</v>
      </c>
      <c r="B6" s="20" t="s">
        <v>33</v>
      </c>
      <c r="C6" s="21" t="s">
        <v>326</v>
      </c>
      <c r="D6" s="22" t="s">
        <v>327</v>
      </c>
      <c r="E6" s="23" t="s">
        <v>36</v>
      </c>
      <c r="F6" s="24">
        <v>1</v>
      </c>
      <c r="G6" s="73">
        <v>0</v>
      </c>
      <c r="H6" s="25">
        <f t="shared" si="0"/>
        <v>0</v>
      </c>
    </row>
    <row r="7" spans="1:8" s="1" customFormat="1" ht="24">
      <c r="A7" s="20" t="s">
        <v>45</v>
      </c>
      <c r="B7" s="20" t="s">
        <v>33</v>
      </c>
      <c r="C7" s="21" t="s">
        <v>328</v>
      </c>
      <c r="D7" s="22" t="s">
        <v>329</v>
      </c>
      <c r="E7" s="23" t="s">
        <v>36</v>
      </c>
      <c r="F7" s="24">
        <v>1</v>
      </c>
      <c r="G7" s="73">
        <v>0</v>
      </c>
      <c r="H7" s="25">
        <f t="shared" si="0"/>
        <v>0</v>
      </c>
    </row>
    <row r="8" spans="1:8" s="1" customFormat="1" ht="24">
      <c r="A8" s="20" t="s">
        <v>44</v>
      </c>
      <c r="B8" s="20" t="s">
        <v>33</v>
      </c>
      <c r="C8" s="21" t="s">
        <v>330</v>
      </c>
      <c r="D8" s="22" t="s">
        <v>331</v>
      </c>
      <c r="E8" s="23" t="s">
        <v>36</v>
      </c>
      <c r="F8" s="24">
        <v>1</v>
      </c>
      <c r="G8" s="73">
        <v>0</v>
      </c>
      <c r="H8" s="25">
        <f t="shared" si="0"/>
        <v>0</v>
      </c>
    </row>
    <row r="9" spans="1:8" s="1" customFormat="1" ht="12">
      <c r="A9" s="20" t="s">
        <v>52</v>
      </c>
      <c r="B9" s="20" t="s">
        <v>33</v>
      </c>
      <c r="C9" s="21" t="s">
        <v>332</v>
      </c>
      <c r="D9" s="22" t="s">
        <v>333</v>
      </c>
      <c r="E9" s="23" t="s">
        <v>36</v>
      </c>
      <c r="F9" s="24">
        <v>1</v>
      </c>
      <c r="G9" s="73">
        <v>0</v>
      </c>
      <c r="H9" s="25">
        <f t="shared" si="0"/>
        <v>0</v>
      </c>
    </row>
    <row r="10" spans="1:8" s="1" customFormat="1" ht="24">
      <c r="A10" s="20" t="s">
        <v>56</v>
      </c>
      <c r="B10" s="20" t="s">
        <v>33</v>
      </c>
      <c r="C10" s="21" t="s">
        <v>334</v>
      </c>
      <c r="D10" s="22" t="s">
        <v>335</v>
      </c>
      <c r="E10" s="23" t="s">
        <v>36</v>
      </c>
      <c r="F10" s="24">
        <v>5</v>
      </c>
      <c r="G10" s="73">
        <v>0</v>
      </c>
      <c r="H10" s="25">
        <f t="shared" si="0"/>
        <v>0</v>
      </c>
    </row>
    <row r="11" spans="1:8" s="1" customFormat="1" ht="12">
      <c r="A11" s="20" t="s">
        <v>59</v>
      </c>
      <c r="B11" s="20" t="s">
        <v>33</v>
      </c>
      <c r="C11" s="21" t="s">
        <v>336</v>
      </c>
      <c r="D11" s="22" t="s">
        <v>337</v>
      </c>
      <c r="E11" s="23" t="s">
        <v>36</v>
      </c>
      <c r="F11" s="24">
        <v>3</v>
      </c>
      <c r="G11" s="73">
        <v>0</v>
      </c>
      <c r="H11" s="25">
        <f t="shared" si="0"/>
        <v>0</v>
      </c>
    </row>
    <row r="12" spans="1:8" s="1" customFormat="1" ht="12">
      <c r="A12" s="20" t="s">
        <v>64</v>
      </c>
      <c r="B12" s="20" t="s">
        <v>33</v>
      </c>
      <c r="C12" s="21" t="s">
        <v>338</v>
      </c>
      <c r="D12" s="22" t="s">
        <v>339</v>
      </c>
      <c r="E12" s="23" t="s">
        <v>36</v>
      </c>
      <c r="F12" s="24">
        <v>3</v>
      </c>
      <c r="G12" s="73">
        <v>0</v>
      </c>
      <c r="H12" s="25">
        <f t="shared" si="0"/>
        <v>0</v>
      </c>
    </row>
    <row r="13" spans="1:8" s="1" customFormat="1" ht="24">
      <c r="A13" s="20" t="s">
        <v>68</v>
      </c>
      <c r="B13" s="20" t="s">
        <v>33</v>
      </c>
      <c r="C13" s="21" t="s">
        <v>340</v>
      </c>
      <c r="D13" s="22" t="s">
        <v>341</v>
      </c>
      <c r="E13" s="23" t="s">
        <v>36</v>
      </c>
      <c r="F13" s="24">
        <v>4</v>
      </c>
      <c r="G13" s="73">
        <v>0</v>
      </c>
      <c r="H13" s="25">
        <f t="shared" si="0"/>
        <v>0</v>
      </c>
    </row>
    <row r="14" spans="1:8" s="1" customFormat="1" ht="24">
      <c r="A14" s="20" t="s">
        <v>72</v>
      </c>
      <c r="B14" s="20" t="s">
        <v>33</v>
      </c>
      <c r="C14" s="21" t="s">
        <v>342</v>
      </c>
      <c r="D14" s="22" t="s">
        <v>343</v>
      </c>
      <c r="E14" s="23" t="s">
        <v>36</v>
      </c>
      <c r="F14" s="24">
        <v>1</v>
      </c>
      <c r="G14" s="73">
        <v>0</v>
      </c>
      <c r="H14" s="25">
        <f t="shared" si="0"/>
        <v>0</v>
      </c>
    </row>
    <row r="15" spans="1:8" s="1" customFormat="1" ht="12">
      <c r="A15" s="20" t="s">
        <v>117</v>
      </c>
      <c r="B15" s="20" t="s">
        <v>33</v>
      </c>
      <c r="C15" s="21" t="s">
        <v>344</v>
      </c>
      <c r="D15" s="22" t="s">
        <v>345</v>
      </c>
      <c r="E15" s="23" t="s">
        <v>36</v>
      </c>
      <c r="F15" s="24">
        <v>2</v>
      </c>
      <c r="G15" s="73">
        <v>0</v>
      </c>
      <c r="H15" s="25">
        <f t="shared" si="0"/>
        <v>0</v>
      </c>
    </row>
    <row r="16" spans="1:8" s="1" customFormat="1" ht="12">
      <c r="A16" s="20" t="s">
        <v>122</v>
      </c>
      <c r="B16" s="20" t="s">
        <v>33</v>
      </c>
      <c r="C16" s="21" t="s">
        <v>346</v>
      </c>
      <c r="D16" s="22" t="s">
        <v>347</v>
      </c>
      <c r="E16" s="23" t="s">
        <v>36</v>
      </c>
      <c r="F16" s="24">
        <v>1</v>
      </c>
      <c r="G16" s="73">
        <v>0</v>
      </c>
      <c r="H16" s="25">
        <f t="shared" si="0"/>
        <v>0</v>
      </c>
    </row>
    <row r="17" spans="1:8" s="1" customFormat="1" ht="24">
      <c r="A17" s="20" t="s">
        <v>125</v>
      </c>
      <c r="B17" s="20" t="s">
        <v>33</v>
      </c>
      <c r="C17" s="21" t="s">
        <v>348</v>
      </c>
      <c r="D17" s="22" t="s">
        <v>349</v>
      </c>
      <c r="E17" s="23" t="s">
        <v>36</v>
      </c>
      <c r="F17" s="24">
        <v>1</v>
      </c>
      <c r="G17" s="73">
        <v>0</v>
      </c>
      <c r="H17" s="25">
        <f t="shared" si="0"/>
        <v>0</v>
      </c>
    </row>
    <row r="18" spans="1:8" s="1" customFormat="1" ht="24">
      <c r="A18" s="20" t="s">
        <v>129</v>
      </c>
      <c r="B18" s="20" t="s">
        <v>33</v>
      </c>
      <c r="C18" s="21" t="s">
        <v>350</v>
      </c>
      <c r="D18" s="22" t="s">
        <v>351</v>
      </c>
      <c r="E18" s="23" t="s">
        <v>36</v>
      </c>
      <c r="F18" s="24">
        <v>2</v>
      </c>
      <c r="G18" s="73">
        <v>0</v>
      </c>
      <c r="H18" s="25">
        <f t="shared" si="0"/>
        <v>0</v>
      </c>
    </row>
    <row r="19" spans="1:8" s="1" customFormat="1" ht="12">
      <c r="A19" s="20" t="s">
        <v>2</v>
      </c>
      <c r="B19" s="20" t="s">
        <v>33</v>
      </c>
      <c r="C19" s="21" t="s">
        <v>352</v>
      </c>
      <c r="D19" s="22" t="s">
        <v>353</v>
      </c>
      <c r="E19" s="23" t="s">
        <v>36</v>
      </c>
      <c r="F19" s="24">
        <v>1</v>
      </c>
      <c r="G19" s="73">
        <v>0</v>
      </c>
      <c r="H19" s="25">
        <f t="shared" si="0"/>
        <v>0</v>
      </c>
    </row>
    <row r="20" spans="1:8" s="1" customFormat="1" ht="12">
      <c r="A20" s="20" t="s">
        <v>137</v>
      </c>
      <c r="B20" s="20" t="s">
        <v>33</v>
      </c>
      <c r="C20" s="21" t="s">
        <v>354</v>
      </c>
      <c r="D20" s="22" t="s">
        <v>355</v>
      </c>
      <c r="E20" s="23" t="s">
        <v>36</v>
      </c>
      <c r="F20" s="24">
        <v>8</v>
      </c>
      <c r="G20" s="73">
        <v>0</v>
      </c>
      <c r="H20" s="25">
        <f t="shared" si="0"/>
        <v>0</v>
      </c>
    </row>
    <row r="21" spans="1:8" s="1" customFormat="1" ht="12">
      <c r="A21" s="20" t="s">
        <v>140</v>
      </c>
      <c r="B21" s="20" t="s">
        <v>33</v>
      </c>
      <c r="C21" s="21" t="s">
        <v>356</v>
      </c>
      <c r="D21" s="22" t="s">
        <v>357</v>
      </c>
      <c r="E21" s="23" t="s">
        <v>36</v>
      </c>
      <c r="F21" s="24">
        <v>8</v>
      </c>
      <c r="G21" s="73">
        <v>0</v>
      </c>
      <c r="H21" s="25">
        <f t="shared" si="0"/>
        <v>0</v>
      </c>
    </row>
    <row r="22" spans="1:8" s="1" customFormat="1" ht="24">
      <c r="A22" s="20" t="s">
        <v>145</v>
      </c>
      <c r="B22" s="20" t="s">
        <v>33</v>
      </c>
      <c r="C22" s="21" t="s">
        <v>358</v>
      </c>
      <c r="D22" s="22" t="s">
        <v>359</v>
      </c>
      <c r="E22" s="23" t="s">
        <v>36</v>
      </c>
      <c r="F22" s="24">
        <v>1</v>
      </c>
      <c r="G22" s="73">
        <v>0</v>
      </c>
      <c r="H22" s="25">
        <f t="shared" si="0"/>
        <v>0</v>
      </c>
    </row>
    <row r="23" spans="1:8" s="1" customFormat="1" ht="24">
      <c r="A23" s="20" t="s">
        <v>148</v>
      </c>
      <c r="B23" s="20" t="s">
        <v>33</v>
      </c>
      <c r="C23" s="21" t="s">
        <v>360</v>
      </c>
      <c r="D23" s="22" t="s">
        <v>361</v>
      </c>
      <c r="E23" s="23" t="s">
        <v>36</v>
      </c>
      <c r="F23" s="24">
        <v>1</v>
      </c>
      <c r="G23" s="73">
        <v>0</v>
      </c>
      <c r="H23" s="25">
        <f t="shared" si="0"/>
        <v>0</v>
      </c>
    </row>
    <row r="24" spans="1:8" s="1" customFormat="1" ht="12">
      <c r="A24" s="20" t="s">
        <v>151</v>
      </c>
      <c r="B24" s="20" t="s">
        <v>33</v>
      </c>
      <c r="C24" s="21" t="s">
        <v>362</v>
      </c>
      <c r="D24" s="22" t="s">
        <v>363</v>
      </c>
      <c r="E24" s="23" t="s">
        <v>36</v>
      </c>
      <c r="F24" s="24">
        <v>1</v>
      </c>
      <c r="G24" s="73">
        <v>0</v>
      </c>
      <c r="H24" s="25">
        <f t="shared" si="0"/>
        <v>0</v>
      </c>
    </row>
    <row r="25" spans="2:8" s="5" customFormat="1" ht="15">
      <c r="B25" s="15" t="s">
        <v>14</v>
      </c>
      <c r="C25" s="16" t="s">
        <v>572</v>
      </c>
      <c r="D25" s="16" t="s">
        <v>365</v>
      </c>
      <c r="H25" s="17">
        <f>SUM(H26:H31)</f>
        <v>0</v>
      </c>
    </row>
    <row r="26" spans="1:8" s="1" customFormat="1" ht="36">
      <c r="A26" s="20" t="s">
        <v>1</v>
      </c>
      <c r="B26" s="20" t="s">
        <v>33</v>
      </c>
      <c r="C26" s="21" t="s">
        <v>366</v>
      </c>
      <c r="D26" s="22" t="s">
        <v>367</v>
      </c>
      <c r="E26" s="23" t="s">
        <v>36</v>
      </c>
      <c r="F26" s="24">
        <v>4</v>
      </c>
      <c r="G26" s="73">
        <v>0</v>
      </c>
      <c r="H26" s="25">
        <f aca="true" t="shared" si="1" ref="H26:H31">ROUND(G26*F26,2)</f>
        <v>0</v>
      </c>
    </row>
    <row r="27" spans="1:8" s="1" customFormat="1" ht="24">
      <c r="A27" s="20" t="s">
        <v>156</v>
      </c>
      <c r="B27" s="20" t="s">
        <v>33</v>
      </c>
      <c r="C27" s="21" t="s">
        <v>368</v>
      </c>
      <c r="D27" s="22" t="s">
        <v>369</v>
      </c>
      <c r="E27" s="23" t="s">
        <v>36</v>
      </c>
      <c r="F27" s="24">
        <v>4</v>
      </c>
      <c r="G27" s="73">
        <v>0</v>
      </c>
      <c r="H27" s="25">
        <f t="shared" si="1"/>
        <v>0</v>
      </c>
    </row>
    <row r="28" spans="1:8" s="1" customFormat="1" ht="24">
      <c r="A28" s="20" t="s">
        <v>161</v>
      </c>
      <c r="B28" s="20" t="s">
        <v>33</v>
      </c>
      <c r="C28" s="21" t="s">
        <v>370</v>
      </c>
      <c r="D28" s="22" t="s">
        <v>371</v>
      </c>
      <c r="E28" s="23" t="s">
        <v>36</v>
      </c>
      <c r="F28" s="24">
        <v>1</v>
      </c>
      <c r="G28" s="73">
        <v>0</v>
      </c>
      <c r="H28" s="25">
        <f t="shared" si="1"/>
        <v>0</v>
      </c>
    </row>
    <row r="29" spans="1:8" s="1" customFormat="1" ht="24">
      <c r="A29" s="20" t="s">
        <v>165</v>
      </c>
      <c r="B29" s="20" t="s">
        <v>33</v>
      </c>
      <c r="C29" s="21" t="s">
        <v>372</v>
      </c>
      <c r="D29" s="22" t="s">
        <v>373</v>
      </c>
      <c r="E29" s="23" t="s">
        <v>36</v>
      </c>
      <c r="F29" s="24">
        <v>1</v>
      </c>
      <c r="G29" s="73">
        <v>0</v>
      </c>
      <c r="H29" s="25">
        <f t="shared" si="1"/>
        <v>0</v>
      </c>
    </row>
    <row r="30" spans="1:8" s="1" customFormat="1" ht="24">
      <c r="A30" s="20" t="s">
        <v>170</v>
      </c>
      <c r="B30" s="20" t="s">
        <v>33</v>
      </c>
      <c r="C30" s="21" t="s">
        <v>374</v>
      </c>
      <c r="D30" s="22" t="s">
        <v>375</v>
      </c>
      <c r="E30" s="23" t="s">
        <v>36</v>
      </c>
      <c r="F30" s="24">
        <v>1</v>
      </c>
      <c r="G30" s="73">
        <v>0</v>
      </c>
      <c r="H30" s="25">
        <f t="shared" si="1"/>
        <v>0</v>
      </c>
    </row>
    <row r="31" spans="1:8" s="1" customFormat="1" ht="24">
      <c r="A31" s="20" t="s">
        <v>175</v>
      </c>
      <c r="B31" s="20" t="s">
        <v>33</v>
      </c>
      <c r="C31" s="21" t="s">
        <v>376</v>
      </c>
      <c r="D31" s="22" t="s">
        <v>377</v>
      </c>
      <c r="E31" s="23" t="s">
        <v>36</v>
      </c>
      <c r="F31" s="24">
        <v>1</v>
      </c>
      <c r="G31" s="73">
        <v>0</v>
      </c>
      <c r="H31" s="25">
        <f t="shared" si="1"/>
        <v>0</v>
      </c>
    </row>
    <row r="32" spans="2:8" s="5" customFormat="1" ht="15">
      <c r="B32" s="15" t="s">
        <v>14</v>
      </c>
      <c r="C32" s="16" t="s">
        <v>364</v>
      </c>
      <c r="D32" s="16" t="s">
        <v>379</v>
      </c>
      <c r="H32" s="17">
        <f>SUM(H33:H53)</f>
        <v>0</v>
      </c>
    </row>
    <row r="33" spans="1:8" s="1" customFormat="1" ht="12">
      <c r="A33" s="20" t="s">
        <v>180</v>
      </c>
      <c r="B33" s="20" t="s">
        <v>33</v>
      </c>
      <c r="C33" s="21" t="s">
        <v>380</v>
      </c>
      <c r="D33" s="22" t="s">
        <v>381</v>
      </c>
      <c r="E33" s="23" t="s">
        <v>168</v>
      </c>
      <c r="F33" s="24">
        <v>144</v>
      </c>
      <c r="G33" s="73">
        <v>0</v>
      </c>
      <c r="H33" s="25">
        <f aca="true" t="shared" si="2" ref="H33:H53">ROUND(G33*F33,2)</f>
        <v>0</v>
      </c>
    </row>
    <row r="34" spans="1:8" s="1" customFormat="1" ht="12">
      <c r="A34" s="20" t="s">
        <v>183</v>
      </c>
      <c r="B34" s="20" t="s">
        <v>33</v>
      </c>
      <c r="C34" s="21" t="s">
        <v>382</v>
      </c>
      <c r="D34" s="22" t="s">
        <v>383</v>
      </c>
      <c r="E34" s="23" t="s">
        <v>36</v>
      </c>
      <c r="F34" s="24">
        <v>20</v>
      </c>
      <c r="G34" s="73">
        <v>0</v>
      </c>
      <c r="H34" s="25">
        <f t="shared" si="2"/>
        <v>0</v>
      </c>
    </row>
    <row r="35" spans="1:8" s="1" customFormat="1" ht="12">
      <c r="A35" s="20" t="s">
        <v>188</v>
      </c>
      <c r="B35" s="20" t="s">
        <v>33</v>
      </c>
      <c r="C35" s="21" t="s">
        <v>384</v>
      </c>
      <c r="D35" s="22" t="s">
        <v>385</v>
      </c>
      <c r="E35" s="23" t="s">
        <v>36</v>
      </c>
      <c r="F35" s="24">
        <v>5</v>
      </c>
      <c r="G35" s="73">
        <v>0</v>
      </c>
      <c r="H35" s="25">
        <f t="shared" si="2"/>
        <v>0</v>
      </c>
    </row>
    <row r="36" spans="1:8" s="1" customFormat="1" ht="24">
      <c r="A36" s="20" t="s">
        <v>192</v>
      </c>
      <c r="B36" s="20" t="s">
        <v>33</v>
      </c>
      <c r="C36" s="21" t="s">
        <v>387</v>
      </c>
      <c r="D36" s="22" t="s">
        <v>525</v>
      </c>
      <c r="E36" s="23" t="s">
        <v>36</v>
      </c>
      <c r="F36" s="24">
        <v>1</v>
      </c>
      <c r="G36" s="73">
        <v>0</v>
      </c>
      <c r="H36" s="25">
        <f t="shared" si="2"/>
        <v>0</v>
      </c>
    </row>
    <row r="37" spans="1:8" s="1" customFormat="1" ht="12">
      <c r="A37" s="20" t="s">
        <v>198</v>
      </c>
      <c r="B37" s="20" t="s">
        <v>33</v>
      </c>
      <c r="C37" s="21" t="s">
        <v>389</v>
      </c>
      <c r="D37" s="22" t="s">
        <v>390</v>
      </c>
      <c r="E37" s="23" t="s">
        <v>168</v>
      </c>
      <c r="F37" s="24">
        <v>455</v>
      </c>
      <c r="G37" s="73">
        <v>0</v>
      </c>
      <c r="H37" s="25">
        <f t="shared" si="2"/>
        <v>0</v>
      </c>
    </row>
    <row r="38" spans="1:8" s="1" customFormat="1" ht="12">
      <c r="A38" s="20" t="s">
        <v>203</v>
      </c>
      <c r="B38" s="20" t="s">
        <v>33</v>
      </c>
      <c r="C38" s="21" t="s">
        <v>392</v>
      </c>
      <c r="D38" s="22" t="s">
        <v>393</v>
      </c>
      <c r="E38" s="23" t="s">
        <v>168</v>
      </c>
      <c r="F38" s="24">
        <v>455</v>
      </c>
      <c r="G38" s="73">
        <v>0</v>
      </c>
      <c r="H38" s="25">
        <f t="shared" si="2"/>
        <v>0</v>
      </c>
    </row>
    <row r="39" spans="1:8" s="1" customFormat="1" ht="12">
      <c r="A39" s="20" t="s">
        <v>208</v>
      </c>
      <c r="B39" s="20" t="s">
        <v>33</v>
      </c>
      <c r="C39" s="21" t="s">
        <v>395</v>
      </c>
      <c r="D39" s="22" t="s">
        <v>526</v>
      </c>
      <c r="E39" s="23" t="s">
        <v>168</v>
      </c>
      <c r="F39" s="24">
        <v>15</v>
      </c>
      <c r="G39" s="73">
        <v>0</v>
      </c>
      <c r="H39" s="25">
        <f t="shared" si="2"/>
        <v>0</v>
      </c>
    </row>
    <row r="40" spans="1:8" s="1" customFormat="1" ht="24">
      <c r="A40" s="20" t="s">
        <v>212</v>
      </c>
      <c r="B40" s="20" t="s">
        <v>33</v>
      </c>
      <c r="C40" s="21" t="s">
        <v>397</v>
      </c>
      <c r="D40" s="22" t="s">
        <v>527</v>
      </c>
      <c r="E40" s="23" t="s">
        <v>36</v>
      </c>
      <c r="F40" s="24">
        <v>48</v>
      </c>
      <c r="G40" s="73">
        <v>0</v>
      </c>
      <c r="H40" s="25">
        <f t="shared" si="2"/>
        <v>0</v>
      </c>
    </row>
    <row r="41" spans="1:8" s="1" customFormat="1" ht="24">
      <c r="A41" s="20" t="s">
        <v>215</v>
      </c>
      <c r="B41" s="20" t="s">
        <v>33</v>
      </c>
      <c r="C41" s="21" t="s">
        <v>399</v>
      </c>
      <c r="D41" s="22" t="s">
        <v>528</v>
      </c>
      <c r="E41" s="23" t="s">
        <v>36</v>
      </c>
      <c r="F41" s="24">
        <v>80</v>
      </c>
      <c r="G41" s="73">
        <v>0</v>
      </c>
      <c r="H41" s="25">
        <f t="shared" si="2"/>
        <v>0</v>
      </c>
    </row>
    <row r="42" spans="1:8" s="1" customFormat="1" ht="24">
      <c r="A42" s="20" t="s">
        <v>218</v>
      </c>
      <c r="B42" s="20" t="s">
        <v>33</v>
      </c>
      <c r="C42" s="21" t="s">
        <v>401</v>
      </c>
      <c r="D42" s="22" t="s">
        <v>529</v>
      </c>
      <c r="E42" s="23" t="s">
        <v>36</v>
      </c>
      <c r="F42" s="24">
        <v>8</v>
      </c>
      <c r="G42" s="73">
        <v>0</v>
      </c>
      <c r="H42" s="25">
        <f t="shared" si="2"/>
        <v>0</v>
      </c>
    </row>
    <row r="43" spans="1:8" s="1" customFormat="1" ht="24">
      <c r="A43" s="20" t="s">
        <v>221</v>
      </c>
      <c r="B43" s="20" t="s">
        <v>33</v>
      </c>
      <c r="C43" s="21" t="s">
        <v>404</v>
      </c>
      <c r="D43" s="22" t="s">
        <v>530</v>
      </c>
      <c r="E43" s="23" t="s">
        <v>36</v>
      </c>
      <c r="F43" s="24">
        <v>16</v>
      </c>
      <c r="G43" s="73">
        <v>0</v>
      </c>
      <c r="H43" s="25">
        <f t="shared" si="2"/>
        <v>0</v>
      </c>
    </row>
    <row r="44" spans="1:8" s="1" customFormat="1" ht="24">
      <c r="A44" s="20" t="s">
        <v>227</v>
      </c>
      <c r="B44" s="20" t="s">
        <v>33</v>
      </c>
      <c r="C44" s="21" t="s">
        <v>406</v>
      </c>
      <c r="D44" s="22" t="s">
        <v>531</v>
      </c>
      <c r="E44" s="23" t="s">
        <v>36</v>
      </c>
      <c r="F44" s="24">
        <v>16</v>
      </c>
      <c r="G44" s="73">
        <v>0</v>
      </c>
      <c r="H44" s="25">
        <f t="shared" si="2"/>
        <v>0</v>
      </c>
    </row>
    <row r="45" spans="1:8" s="1" customFormat="1" ht="36">
      <c r="A45" s="20" t="s">
        <v>231</v>
      </c>
      <c r="B45" s="20" t="s">
        <v>33</v>
      </c>
      <c r="C45" s="21" t="s">
        <v>408</v>
      </c>
      <c r="D45" s="22" t="s">
        <v>532</v>
      </c>
      <c r="E45" s="23" t="s">
        <v>36</v>
      </c>
      <c r="F45" s="24">
        <v>8</v>
      </c>
      <c r="G45" s="73">
        <v>0</v>
      </c>
      <c r="H45" s="25">
        <f t="shared" si="2"/>
        <v>0</v>
      </c>
    </row>
    <row r="46" spans="1:8" s="1" customFormat="1" ht="36">
      <c r="A46" s="20" t="s">
        <v>234</v>
      </c>
      <c r="B46" s="20" t="s">
        <v>33</v>
      </c>
      <c r="C46" s="21" t="s">
        <v>411</v>
      </c>
      <c r="D46" s="22" t="s">
        <v>533</v>
      </c>
      <c r="E46" s="23" t="s">
        <v>36</v>
      </c>
      <c r="F46" s="24">
        <v>8</v>
      </c>
      <c r="G46" s="73">
        <v>0</v>
      </c>
      <c r="H46" s="25">
        <f t="shared" si="2"/>
        <v>0</v>
      </c>
    </row>
    <row r="47" spans="1:8" s="1" customFormat="1" ht="12">
      <c r="A47" s="20" t="s">
        <v>238</v>
      </c>
      <c r="B47" s="20" t="s">
        <v>33</v>
      </c>
      <c r="C47" s="21" t="s">
        <v>413</v>
      </c>
      <c r="D47" s="22" t="s">
        <v>414</v>
      </c>
      <c r="E47" s="23" t="s">
        <v>36</v>
      </c>
      <c r="F47" s="24">
        <v>8</v>
      </c>
      <c r="G47" s="73">
        <v>0</v>
      </c>
      <c r="H47" s="25">
        <f t="shared" si="2"/>
        <v>0</v>
      </c>
    </row>
    <row r="48" spans="1:8" s="1" customFormat="1" ht="12">
      <c r="A48" s="20" t="s">
        <v>246</v>
      </c>
      <c r="B48" s="20" t="s">
        <v>33</v>
      </c>
      <c r="C48" s="21" t="s">
        <v>416</v>
      </c>
      <c r="D48" s="22" t="s">
        <v>417</v>
      </c>
      <c r="E48" s="23" t="s">
        <v>36</v>
      </c>
      <c r="F48" s="24">
        <v>2</v>
      </c>
      <c r="G48" s="73">
        <v>0</v>
      </c>
      <c r="H48" s="25">
        <f t="shared" si="2"/>
        <v>0</v>
      </c>
    </row>
    <row r="49" spans="1:8" s="1" customFormat="1" ht="24">
      <c r="A49" s="20" t="s">
        <v>251</v>
      </c>
      <c r="B49" s="20" t="s">
        <v>33</v>
      </c>
      <c r="C49" s="21" t="s">
        <v>418</v>
      </c>
      <c r="D49" s="22" t="s">
        <v>534</v>
      </c>
      <c r="E49" s="23" t="s">
        <v>168</v>
      </c>
      <c r="F49" s="24">
        <v>20</v>
      </c>
      <c r="G49" s="73">
        <v>0</v>
      </c>
      <c r="H49" s="25">
        <f t="shared" si="2"/>
        <v>0</v>
      </c>
    </row>
    <row r="50" spans="1:8" s="1" customFormat="1" ht="24">
      <c r="A50" s="20" t="s">
        <v>254</v>
      </c>
      <c r="B50" s="20" t="s">
        <v>33</v>
      </c>
      <c r="C50" s="21" t="s">
        <v>419</v>
      </c>
      <c r="D50" s="22" t="s">
        <v>535</v>
      </c>
      <c r="E50" s="23" t="s">
        <v>168</v>
      </c>
      <c r="F50" s="24">
        <v>135</v>
      </c>
      <c r="G50" s="73">
        <v>0</v>
      </c>
      <c r="H50" s="25">
        <f t="shared" si="2"/>
        <v>0</v>
      </c>
    </row>
    <row r="51" spans="1:8" s="1" customFormat="1" ht="24">
      <c r="A51" s="20" t="s">
        <v>258</v>
      </c>
      <c r="B51" s="20" t="s">
        <v>33</v>
      </c>
      <c r="C51" s="21" t="s">
        <v>420</v>
      </c>
      <c r="D51" s="22" t="s">
        <v>536</v>
      </c>
      <c r="E51" s="23" t="s">
        <v>36</v>
      </c>
      <c r="F51" s="24">
        <v>6</v>
      </c>
      <c r="G51" s="73">
        <v>0</v>
      </c>
      <c r="H51" s="25">
        <f t="shared" si="2"/>
        <v>0</v>
      </c>
    </row>
    <row r="52" spans="1:8" s="1" customFormat="1" ht="24">
      <c r="A52" s="20" t="s">
        <v>261</v>
      </c>
      <c r="B52" s="20" t="s">
        <v>33</v>
      </c>
      <c r="C52" s="21" t="s">
        <v>420</v>
      </c>
      <c r="D52" s="22" t="s">
        <v>536</v>
      </c>
      <c r="E52" s="23" t="s">
        <v>36</v>
      </c>
      <c r="F52" s="24">
        <v>8</v>
      </c>
      <c r="G52" s="73">
        <v>0</v>
      </c>
      <c r="H52" s="25">
        <f t="shared" si="2"/>
        <v>0</v>
      </c>
    </row>
    <row r="53" spans="1:8" s="1" customFormat="1" ht="24">
      <c r="A53" s="20" t="s">
        <v>267</v>
      </c>
      <c r="B53" s="20" t="s">
        <v>33</v>
      </c>
      <c r="C53" s="21" t="s">
        <v>422</v>
      </c>
      <c r="D53" s="22" t="s">
        <v>537</v>
      </c>
      <c r="E53" s="23" t="s">
        <v>36</v>
      </c>
      <c r="F53" s="24">
        <v>8</v>
      </c>
      <c r="G53" s="73">
        <v>0</v>
      </c>
      <c r="H53" s="25">
        <f t="shared" si="2"/>
        <v>0</v>
      </c>
    </row>
    <row r="54" spans="2:8" s="5" customFormat="1" ht="15">
      <c r="B54" s="15" t="s">
        <v>14</v>
      </c>
      <c r="C54" s="16" t="s">
        <v>573</v>
      </c>
      <c r="D54" s="16" t="s">
        <v>539</v>
      </c>
      <c r="H54" s="17">
        <f>SUM(H55:H58)</f>
        <v>0</v>
      </c>
    </row>
    <row r="55" spans="1:8" s="1" customFormat="1" ht="24">
      <c r="A55" s="20" t="s">
        <v>271</v>
      </c>
      <c r="B55" s="20" t="s">
        <v>33</v>
      </c>
      <c r="C55" s="21" t="s">
        <v>423</v>
      </c>
      <c r="D55" s="22" t="s">
        <v>538</v>
      </c>
      <c r="E55" s="23" t="s">
        <v>36</v>
      </c>
      <c r="F55" s="24">
        <v>3</v>
      </c>
      <c r="G55" s="73">
        <v>0</v>
      </c>
      <c r="H55" s="25">
        <f>ROUND(G55*F55,2)</f>
        <v>0</v>
      </c>
    </row>
    <row r="56" spans="1:8" s="1" customFormat="1" ht="24">
      <c r="A56" s="20" t="s">
        <v>274</v>
      </c>
      <c r="B56" s="20" t="s">
        <v>33</v>
      </c>
      <c r="C56" s="21" t="s">
        <v>424</v>
      </c>
      <c r="D56" s="22" t="s">
        <v>540</v>
      </c>
      <c r="E56" s="23" t="s">
        <v>168</v>
      </c>
      <c r="F56" s="24">
        <v>1.5</v>
      </c>
      <c r="G56" s="73">
        <v>0</v>
      </c>
      <c r="H56" s="25">
        <f>ROUND(G56*F56,2)</f>
        <v>0</v>
      </c>
    </row>
    <row r="57" spans="1:8" s="1" customFormat="1" ht="12">
      <c r="A57" s="20" t="s">
        <v>278</v>
      </c>
      <c r="B57" s="20" t="s">
        <v>33</v>
      </c>
      <c r="C57" s="21" t="s">
        <v>425</v>
      </c>
      <c r="D57" s="22" t="s">
        <v>541</v>
      </c>
      <c r="E57" s="23" t="s">
        <v>82</v>
      </c>
      <c r="F57" s="24">
        <v>1.5</v>
      </c>
      <c r="G57" s="73">
        <v>0</v>
      </c>
      <c r="H57" s="25">
        <f>ROUND(G57*F57,2)</f>
        <v>0</v>
      </c>
    </row>
    <row r="58" spans="1:8" s="1" customFormat="1" ht="24">
      <c r="A58" s="20" t="s">
        <v>281</v>
      </c>
      <c r="B58" s="20" t="s">
        <v>33</v>
      </c>
      <c r="C58" s="21" t="s">
        <v>426</v>
      </c>
      <c r="D58" s="22" t="s">
        <v>542</v>
      </c>
      <c r="E58" s="23" t="s">
        <v>82</v>
      </c>
      <c r="F58" s="24">
        <v>1.5</v>
      </c>
      <c r="G58" s="73">
        <v>0</v>
      </c>
      <c r="H58" s="25">
        <f>ROUND(G58*F58,2)</f>
        <v>0</v>
      </c>
    </row>
    <row r="59" spans="2:8" s="5" customFormat="1" ht="15">
      <c r="B59" s="15" t="s">
        <v>14</v>
      </c>
      <c r="C59" s="16" t="s">
        <v>378</v>
      </c>
      <c r="D59" s="16" t="s">
        <v>543</v>
      </c>
      <c r="H59" s="17">
        <f>H60</f>
        <v>0</v>
      </c>
    </row>
    <row r="60" spans="1:8" s="1" customFormat="1" ht="12">
      <c r="A60" s="20" t="s">
        <v>284</v>
      </c>
      <c r="B60" s="20" t="s">
        <v>33</v>
      </c>
      <c r="C60" s="21" t="s">
        <v>427</v>
      </c>
      <c r="D60" s="22" t="s">
        <v>428</v>
      </c>
      <c r="E60" s="23" t="s">
        <v>429</v>
      </c>
      <c r="F60" s="24">
        <v>8</v>
      </c>
      <c r="G60" s="73">
        <v>0</v>
      </c>
      <c r="H60" s="25">
        <f>ROUND(G60*F60,2)</f>
        <v>0</v>
      </c>
    </row>
    <row r="61" spans="2:8" s="5" customFormat="1" ht="15">
      <c r="B61" s="15" t="s">
        <v>14</v>
      </c>
      <c r="C61" s="16" t="s">
        <v>386</v>
      </c>
      <c r="D61" s="16" t="s">
        <v>545</v>
      </c>
      <c r="H61" s="17">
        <f>SUM(H62:H65)</f>
        <v>0</v>
      </c>
    </row>
    <row r="62" spans="1:8" s="1" customFormat="1" ht="24">
      <c r="A62" s="20" t="s">
        <v>289</v>
      </c>
      <c r="B62" s="20" t="s">
        <v>33</v>
      </c>
      <c r="C62" s="21" t="s">
        <v>430</v>
      </c>
      <c r="D62" s="22" t="s">
        <v>544</v>
      </c>
      <c r="E62" s="23" t="s">
        <v>168</v>
      </c>
      <c r="F62" s="24">
        <v>10</v>
      </c>
      <c r="G62" s="73">
        <v>0</v>
      </c>
      <c r="H62" s="25">
        <f>ROUND(G62*F62,2)</f>
        <v>0</v>
      </c>
    </row>
    <row r="63" spans="1:8" s="1" customFormat="1" ht="24">
      <c r="A63" s="20" t="s">
        <v>295</v>
      </c>
      <c r="B63" s="20" t="s">
        <v>33</v>
      </c>
      <c r="C63" s="21" t="s">
        <v>431</v>
      </c>
      <c r="D63" s="22" t="s">
        <v>546</v>
      </c>
      <c r="E63" s="23" t="s">
        <v>168</v>
      </c>
      <c r="F63" s="24">
        <v>95</v>
      </c>
      <c r="G63" s="73">
        <v>0</v>
      </c>
      <c r="H63" s="25">
        <f>ROUND(G63*F63,2)</f>
        <v>0</v>
      </c>
    </row>
    <row r="64" spans="1:8" s="1" customFormat="1" ht="24">
      <c r="A64" s="20" t="s">
        <v>301</v>
      </c>
      <c r="B64" s="20" t="s">
        <v>33</v>
      </c>
      <c r="C64" s="21" t="s">
        <v>432</v>
      </c>
      <c r="D64" s="22" t="s">
        <v>536</v>
      </c>
      <c r="E64" s="23" t="s">
        <v>36</v>
      </c>
      <c r="F64" s="24">
        <v>14</v>
      </c>
      <c r="G64" s="73">
        <v>0</v>
      </c>
      <c r="H64" s="25">
        <f>ROUND(G64*F64,2)</f>
        <v>0</v>
      </c>
    </row>
    <row r="65" spans="1:8" s="1" customFormat="1" ht="24">
      <c r="A65" s="20" t="s">
        <v>309</v>
      </c>
      <c r="B65" s="20" t="s">
        <v>33</v>
      </c>
      <c r="C65" s="21" t="s">
        <v>433</v>
      </c>
      <c r="D65" s="22" t="s">
        <v>547</v>
      </c>
      <c r="E65" s="23" t="s">
        <v>36</v>
      </c>
      <c r="F65" s="24">
        <v>10</v>
      </c>
      <c r="G65" s="73">
        <v>0</v>
      </c>
      <c r="H65" s="25">
        <f>ROUND(G65*F65,2)</f>
        <v>0</v>
      </c>
    </row>
    <row r="66" spans="2:8" s="5" customFormat="1" ht="15">
      <c r="B66" s="15" t="s">
        <v>14</v>
      </c>
      <c r="C66" s="16" t="s">
        <v>394</v>
      </c>
      <c r="D66" s="16" t="s">
        <v>550</v>
      </c>
      <c r="H66" s="17">
        <f>SUM(H67:H72)</f>
        <v>0</v>
      </c>
    </row>
    <row r="67" spans="1:8" s="1" customFormat="1" ht="12">
      <c r="A67" s="20" t="s">
        <v>314</v>
      </c>
      <c r="B67" s="20" t="s">
        <v>33</v>
      </c>
      <c r="C67" s="21" t="s">
        <v>434</v>
      </c>
      <c r="D67" s="22" t="s">
        <v>548</v>
      </c>
      <c r="E67" s="23" t="s">
        <v>168</v>
      </c>
      <c r="F67" s="24">
        <v>150</v>
      </c>
      <c r="G67" s="73">
        <v>0</v>
      </c>
      <c r="H67" s="25">
        <f aca="true" t="shared" si="3" ref="H67:H72">ROUND(G67*F67,2)</f>
        <v>0</v>
      </c>
    </row>
    <row r="68" spans="1:8" s="1" customFormat="1" ht="36">
      <c r="A68" s="20" t="s">
        <v>318</v>
      </c>
      <c r="B68" s="20" t="s">
        <v>33</v>
      </c>
      <c r="C68" s="21" t="s">
        <v>435</v>
      </c>
      <c r="D68" s="22" t="s">
        <v>549</v>
      </c>
      <c r="E68" s="23" t="s">
        <v>36</v>
      </c>
      <c r="F68" s="24">
        <v>60</v>
      </c>
      <c r="G68" s="73">
        <v>0</v>
      </c>
      <c r="H68" s="25">
        <f t="shared" si="3"/>
        <v>0</v>
      </c>
    </row>
    <row r="69" spans="1:8" s="1" customFormat="1" ht="24">
      <c r="A69" s="20" t="s">
        <v>436</v>
      </c>
      <c r="B69" s="20" t="s">
        <v>33</v>
      </c>
      <c r="C69" s="21" t="s">
        <v>437</v>
      </c>
      <c r="D69" s="22" t="s">
        <v>551</v>
      </c>
      <c r="E69" s="23" t="s">
        <v>36</v>
      </c>
      <c r="F69" s="24">
        <v>30</v>
      </c>
      <c r="G69" s="73">
        <v>0</v>
      </c>
      <c r="H69" s="25">
        <f t="shared" si="3"/>
        <v>0</v>
      </c>
    </row>
    <row r="70" spans="1:8" s="1" customFormat="1" ht="24">
      <c r="A70" s="20" t="s">
        <v>388</v>
      </c>
      <c r="B70" s="20" t="s">
        <v>33</v>
      </c>
      <c r="C70" s="21" t="s">
        <v>408</v>
      </c>
      <c r="D70" s="22" t="s">
        <v>409</v>
      </c>
      <c r="E70" s="23" t="s">
        <v>36</v>
      </c>
      <c r="F70" s="24">
        <v>12</v>
      </c>
      <c r="G70" s="73">
        <v>0</v>
      </c>
      <c r="H70" s="25">
        <f t="shared" si="3"/>
        <v>0</v>
      </c>
    </row>
    <row r="71" spans="1:8" s="1" customFormat="1" ht="24">
      <c r="A71" s="20" t="s">
        <v>438</v>
      </c>
      <c r="B71" s="20" t="s">
        <v>33</v>
      </c>
      <c r="C71" s="21" t="s">
        <v>439</v>
      </c>
      <c r="D71" s="22" t="s">
        <v>440</v>
      </c>
      <c r="E71" s="23" t="s">
        <v>36</v>
      </c>
      <c r="F71" s="24">
        <v>12</v>
      </c>
      <c r="G71" s="73">
        <v>0</v>
      </c>
      <c r="H71" s="25">
        <f t="shared" si="3"/>
        <v>0</v>
      </c>
    </row>
    <row r="72" spans="1:8" s="1" customFormat="1" ht="12">
      <c r="A72" s="20" t="s">
        <v>391</v>
      </c>
      <c r="B72" s="20" t="s">
        <v>33</v>
      </c>
      <c r="C72" s="21" t="s">
        <v>441</v>
      </c>
      <c r="D72" s="22" t="s">
        <v>442</v>
      </c>
      <c r="E72" s="23" t="s">
        <v>36</v>
      </c>
      <c r="F72" s="24">
        <v>2</v>
      </c>
      <c r="G72" s="73">
        <v>0</v>
      </c>
      <c r="H72" s="25">
        <f t="shared" si="3"/>
        <v>0</v>
      </c>
    </row>
    <row r="73" spans="2:8" s="5" customFormat="1" ht="15">
      <c r="B73" s="15" t="s">
        <v>14</v>
      </c>
      <c r="C73" s="16" t="s">
        <v>396</v>
      </c>
      <c r="D73" s="16" t="s">
        <v>554</v>
      </c>
      <c r="H73" s="17">
        <f>SUM(H74:H75)</f>
        <v>0</v>
      </c>
    </row>
    <row r="74" spans="1:8" s="1" customFormat="1" ht="36">
      <c r="A74" s="20" t="s">
        <v>443</v>
      </c>
      <c r="B74" s="20" t="s">
        <v>33</v>
      </c>
      <c r="C74" s="21" t="s">
        <v>444</v>
      </c>
      <c r="D74" s="22" t="s">
        <v>552</v>
      </c>
      <c r="E74" s="23" t="s">
        <v>36</v>
      </c>
      <c r="F74" s="24">
        <v>1</v>
      </c>
      <c r="G74" s="73">
        <v>0</v>
      </c>
      <c r="H74" s="25">
        <f>ROUND(G74*F74,2)</f>
        <v>0</v>
      </c>
    </row>
    <row r="75" spans="1:8" s="1" customFormat="1" ht="36">
      <c r="A75" s="20" t="s">
        <v>103</v>
      </c>
      <c r="B75" s="20" t="s">
        <v>33</v>
      </c>
      <c r="C75" s="21" t="s">
        <v>445</v>
      </c>
      <c r="D75" s="22" t="s">
        <v>553</v>
      </c>
      <c r="E75" s="23" t="s">
        <v>36</v>
      </c>
      <c r="F75" s="24">
        <v>1</v>
      </c>
      <c r="G75" s="73">
        <v>0</v>
      </c>
      <c r="H75" s="25">
        <f>ROUND(G75*F75,2)</f>
        <v>0</v>
      </c>
    </row>
    <row r="76" spans="2:8" s="5" customFormat="1" ht="15">
      <c r="B76" s="15" t="s">
        <v>14</v>
      </c>
      <c r="C76" s="16" t="s">
        <v>403</v>
      </c>
      <c r="D76" s="16" t="s">
        <v>446</v>
      </c>
      <c r="H76" s="17">
        <f>SUM(H77:H96)</f>
        <v>0</v>
      </c>
    </row>
    <row r="77" spans="1:8" s="1" customFormat="1" ht="12">
      <c r="A77" s="20" t="s">
        <v>447</v>
      </c>
      <c r="B77" s="20" t="s">
        <v>33</v>
      </c>
      <c r="C77" s="21" t="s">
        <v>448</v>
      </c>
      <c r="D77" s="22" t="s">
        <v>555</v>
      </c>
      <c r="E77" s="23" t="s">
        <v>82</v>
      </c>
      <c r="F77" s="24">
        <v>110</v>
      </c>
      <c r="G77" s="73">
        <v>0</v>
      </c>
      <c r="H77" s="25">
        <f>ROUND(G77*F77,2)</f>
        <v>0</v>
      </c>
    </row>
    <row r="78" spans="1:8" s="1" customFormat="1" ht="12">
      <c r="A78" s="20" t="s">
        <v>398</v>
      </c>
      <c r="B78" s="20" t="s">
        <v>33</v>
      </c>
      <c r="C78" s="21" t="s">
        <v>449</v>
      </c>
      <c r="D78" s="22" t="s">
        <v>556</v>
      </c>
      <c r="E78" s="23" t="s">
        <v>168</v>
      </c>
      <c r="F78" s="24">
        <v>6</v>
      </c>
      <c r="G78" s="73">
        <v>0</v>
      </c>
      <c r="H78" s="25">
        <f>ROUND(G78*F78,2)</f>
        <v>0</v>
      </c>
    </row>
    <row r="79" spans="1:8" s="1" customFormat="1" ht="24">
      <c r="A79" s="20" t="s">
        <v>450</v>
      </c>
      <c r="B79" s="20" t="s">
        <v>33</v>
      </c>
      <c r="C79" s="21" t="s">
        <v>451</v>
      </c>
      <c r="D79" s="22" t="s">
        <v>557</v>
      </c>
      <c r="E79" s="23" t="s">
        <v>108</v>
      </c>
      <c r="F79" s="24">
        <v>6.5</v>
      </c>
      <c r="G79" s="73">
        <v>0</v>
      </c>
      <c r="H79" s="25">
        <f>ROUND(G79*F79,2)</f>
        <v>0</v>
      </c>
    </row>
    <row r="80" spans="1:8" s="1" customFormat="1" ht="24">
      <c r="A80" s="20" t="s">
        <v>400</v>
      </c>
      <c r="B80" s="20" t="s">
        <v>33</v>
      </c>
      <c r="C80" s="21" t="s">
        <v>452</v>
      </c>
      <c r="D80" s="22" t="s">
        <v>558</v>
      </c>
      <c r="E80" s="23" t="s">
        <v>108</v>
      </c>
      <c r="F80" s="24">
        <v>1.28</v>
      </c>
      <c r="G80" s="73">
        <v>0</v>
      </c>
      <c r="H80" s="25">
        <f>ROUND(G80*F80,2)</f>
        <v>0</v>
      </c>
    </row>
    <row r="81" spans="1:8" s="1" customFormat="1" ht="24">
      <c r="A81" s="20" t="s">
        <v>453</v>
      </c>
      <c r="B81" s="20" t="s">
        <v>33</v>
      </c>
      <c r="C81" s="21" t="s">
        <v>454</v>
      </c>
      <c r="D81" s="22" t="s">
        <v>559</v>
      </c>
      <c r="E81" s="23" t="s">
        <v>168</v>
      </c>
      <c r="F81" s="24">
        <v>221</v>
      </c>
      <c r="G81" s="73">
        <v>0</v>
      </c>
      <c r="H81" s="25">
        <f>ROUND(G81*F81,2)</f>
        <v>0</v>
      </c>
    </row>
    <row r="82" spans="2:8" s="1" customFormat="1" ht="19.5">
      <c r="B82" s="26" t="s">
        <v>37</v>
      </c>
      <c r="D82" s="27" t="s">
        <v>455</v>
      </c>
      <c r="H82" s="44"/>
    </row>
    <row r="83" spans="1:8" s="1" customFormat="1" ht="24">
      <c r="A83" s="20" t="s">
        <v>402</v>
      </c>
      <c r="B83" s="20" t="s">
        <v>33</v>
      </c>
      <c r="C83" s="21" t="s">
        <v>456</v>
      </c>
      <c r="D83" s="22" t="s">
        <v>560</v>
      </c>
      <c r="E83" s="23" t="s">
        <v>168</v>
      </c>
      <c r="F83" s="24">
        <v>3</v>
      </c>
      <c r="G83" s="73">
        <v>0</v>
      </c>
      <c r="H83" s="25">
        <f>ROUND(G83*F83,2)</f>
        <v>0</v>
      </c>
    </row>
    <row r="84" spans="2:8" s="1" customFormat="1" ht="19.5">
      <c r="B84" s="26" t="s">
        <v>37</v>
      </c>
      <c r="D84" s="27" t="s">
        <v>457</v>
      </c>
      <c r="H84" s="44"/>
    </row>
    <row r="85" spans="1:8" s="1" customFormat="1" ht="24">
      <c r="A85" s="20" t="s">
        <v>458</v>
      </c>
      <c r="B85" s="20" t="s">
        <v>33</v>
      </c>
      <c r="C85" s="21" t="s">
        <v>459</v>
      </c>
      <c r="D85" s="22" t="s">
        <v>561</v>
      </c>
      <c r="E85" s="23" t="s">
        <v>168</v>
      </c>
      <c r="F85" s="24">
        <v>12</v>
      </c>
      <c r="G85" s="73">
        <v>0</v>
      </c>
      <c r="H85" s="25">
        <f>ROUND(G85*F85,2)</f>
        <v>0</v>
      </c>
    </row>
    <row r="86" spans="2:8" s="1" customFormat="1" ht="19.5">
      <c r="B86" s="26" t="s">
        <v>37</v>
      </c>
      <c r="D86" s="27" t="s">
        <v>460</v>
      </c>
      <c r="H86" s="44"/>
    </row>
    <row r="87" spans="1:8" s="1" customFormat="1" ht="24">
      <c r="A87" s="20" t="s">
        <v>405</v>
      </c>
      <c r="B87" s="20" t="s">
        <v>33</v>
      </c>
      <c r="C87" s="21" t="s">
        <v>461</v>
      </c>
      <c r="D87" s="22" t="s">
        <v>562</v>
      </c>
      <c r="E87" s="23" t="s">
        <v>168</v>
      </c>
      <c r="F87" s="24">
        <v>221</v>
      </c>
      <c r="G87" s="73">
        <v>0</v>
      </c>
      <c r="H87" s="25">
        <f aca="true" t="shared" si="4" ref="H87:H96">ROUND(G87*F87,2)</f>
        <v>0</v>
      </c>
    </row>
    <row r="88" spans="1:8" s="1" customFormat="1" ht="12">
      <c r="A88" s="20" t="s">
        <v>462</v>
      </c>
      <c r="B88" s="20" t="s">
        <v>33</v>
      </c>
      <c r="C88" s="21" t="s">
        <v>463</v>
      </c>
      <c r="D88" s="22" t="s">
        <v>563</v>
      </c>
      <c r="E88" s="23" t="s">
        <v>168</v>
      </c>
      <c r="F88" s="24">
        <v>472</v>
      </c>
      <c r="G88" s="73">
        <v>0</v>
      </c>
      <c r="H88" s="25">
        <f t="shared" si="4"/>
        <v>0</v>
      </c>
    </row>
    <row r="89" spans="1:8" s="1" customFormat="1" ht="24">
      <c r="A89" s="20" t="s">
        <v>407</v>
      </c>
      <c r="B89" s="20" t="s">
        <v>33</v>
      </c>
      <c r="C89" s="21" t="s">
        <v>464</v>
      </c>
      <c r="D89" s="22" t="s">
        <v>564</v>
      </c>
      <c r="E89" s="23" t="s">
        <v>168</v>
      </c>
      <c r="F89" s="24">
        <v>144</v>
      </c>
      <c r="G89" s="73">
        <v>0</v>
      </c>
      <c r="H89" s="25">
        <f t="shared" si="4"/>
        <v>0</v>
      </c>
    </row>
    <row r="90" spans="1:8" s="1" customFormat="1" ht="24">
      <c r="A90" s="20" t="s">
        <v>465</v>
      </c>
      <c r="B90" s="20" t="s">
        <v>33</v>
      </c>
      <c r="C90" s="21" t="s">
        <v>466</v>
      </c>
      <c r="D90" s="22" t="s">
        <v>565</v>
      </c>
      <c r="E90" s="23" t="s">
        <v>168</v>
      </c>
      <c r="F90" s="24">
        <v>221</v>
      </c>
      <c r="G90" s="73">
        <v>0</v>
      </c>
      <c r="H90" s="25">
        <f t="shared" si="4"/>
        <v>0</v>
      </c>
    </row>
    <row r="91" spans="1:8" s="1" customFormat="1" ht="24">
      <c r="A91" s="20" t="s">
        <v>410</v>
      </c>
      <c r="B91" s="20" t="s">
        <v>33</v>
      </c>
      <c r="C91" s="21" t="s">
        <v>467</v>
      </c>
      <c r="D91" s="22" t="s">
        <v>566</v>
      </c>
      <c r="E91" s="23" t="s">
        <v>168</v>
      </c>
      <c r="F91" s="24">
        <v>3</v>
      </c>
      <c r="G91" s="73">
        <v>0</v>
      </c>
      <c r="H91" s="25">
        <f t="shared" si="4"/>
        <v>0</v>
      </c>
    </row>
    <row r="92" spans="1:8" s="1" customFormat="1" ht="24">
      <c r="A92" s="20" t="s">
        <v>468</v>
      </c>
      <c r="B92" s="20" t="s">
        <v>33</v>
      </c>
      <c r="C92" s="21" t="s">
        <v>469</v>
      </c>
      <c r="D92" s="22" t="s">
        <v>567</v>
      </c>
      <c r="E92" s="23" t="s">
        <v>168</v>
      </c>
      <c r="F92" s="24">
        <v>12</v>
      </c>
      <c r="G92" s="73">
        <v>0</v>
      </c>
      <c r="H92" s="25">
        <f t="shared" si="4"/>
        <v>0</v>
      </c>
    </row>
    <row r="93" spans="1:8" s="1" customFormat="1" ht="24">
      <c r="A93" s="20" t="s">
        <v>412</v>
      </c>
      <c r="B93" s="20" t="s">
        <v>33</v>
      </c>
      <c r="C93" s="21" t="s">
        <v>470</v>
      </c>
      <c r="D93" s="22" t="s">
        <v>568</v>
      </c>
      <c r="E93" s="23" t="s">
        <v>108</v>
      </c>
      <c r="F93" s="24">
        <v>5.5</v>
      </c>
      <c r="G93" s="73">
        <v>0</v>
      </c>
      <c r="H93" s="25">
        <f t="shared" si="4"/>
        <v>0</v>
      </c>
    </row>
    <row r="94" spans="1:8" s="1" customFormat="1" ht="12">
      <c r="A94" s="20" t="s">
        <v>471</v>
      </c>
      <c r="B94" s="20" t="s">
        <v>33</v>
      </c>
      <c r="C94" s="21" t="s">
        <v>472</v>
      </c>
      <c r="D94" s="22" t="s">
        <v>569</v>
      </c>
      <c r="E94" s="23" t="s">
        <v>82</v>
      </c>
      <c r="F94" s="24">
        <v>110</v>
      </c>
      <c r="G94" s="73">
        <v>0</v>
      </c>
      <c r="H94" s="25">
        <f t="shared" si="4"/>
        <v>0</v>
      </c>
    </row>
    <row r="95" spans="1:8" s="1" customFormat="1" ht="24">
      <c r="A95" s="20" t="s">
        <v>415</v>
      </c>
      <c r="B95" s="20" t="s">
        <v>33</v>
      </c>
      <c r="C95" s="21" t="s">
        <v>473</v>
      </c>
      <c r="D95" s="22" t="s">
        <v>570</v>
      </c>
      <c r="E95" s="23" t="s">
        <v>82</v>
      </c>
      <c r="F95" s="24">
        <v>1.5</v>
      </c>
      <c r="G95" s="73">
        <v>0</v>
      </c>
      <c r="H95" s="25">
        <f t="shared" si="4"/>
        <v>0</v>
      </c>
    </row>
    <row r="96" spans="1:8" s="1" customFormat="1" ht="24">
      <c r="A96" s="20" t="s">
        <v>474</v>
      </c>
      <c r="B96" s="20" t="s">
        <v>33</v>
      </c>
      <c r="C96" s="21" t="s">
        <v>475</v>
      </c>
      <c r="D96" s="22" t="s">
        <v>571</v>
      </c>
      <c r="E96" s="23" t="s">
        <v>108</v>
      </c>
      <c r="F96" s="24">
        <v>3.9</v>
      </c>
      <c r="G96" s="73">
        <v>0</v>
      </c>
      <c r="H96" s="25">
        <f t="shared" si="4"/>
        <v>0</v>
      </c>
    </row>
    <row r="97" spans="1:8" s="1" customFormat="1" ht="12">
      <c r="A97" s="9"/>
      <c r="B97" s="9"/>
      <c r="C97" s="9"/>
      <c r="D97" s="9"/>
      <c r="E97" s="9"/>
      <c r="F97" s="9"/>
      <c r="G97" s="9"/>
      <c r="H97" s="9"/>
    </row>
  </sheetData>
  <autoFilter ref="A2:H96"/>
  <mergeCells count="1">
    <mergeCell ref="C1:F1"/>
  </mergeCells>
  <printOptions/>
  <pageMargins left="0.5905511811023623" right="0.5905511811023623" top="0.7874015748031497" bottom="0.5905511811023623" header="0" footer="0"/>
  <pageSetup blackAndWhite="1" fitToHeight="2" horizontalDpi="600" verticalDpi="600" orientation="portrait" paperSize="9" scale="84" r:id="rId1"/>
  <headerFooter>
    <oddFooter>&amp;CStrana &amp;P z &amp;N</oddFooter>
  </headerFooter>
  <rowBreaks count="2" manualBreakCount="2">
    <brk id="48"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view="pageBreakPreview" zoomScale="60" workbookViewId="0" topLeftCell="A7">
      <selection activeCell="G23" sqref="G23"/>
    </sheetView>
  </sheetViews>
  <sheetFormatPr defaultColWidth="9.140625" defaultRowHeight="12"/>
  <cols>
    <col min="1" max="1" width="4.140625" style="0" customWidth="1"/>
    <col min="2" max="2" width="4.28125" style="0" customWidth="1"/>
    <col min="3" max="3" width="17.140625" style="0" customWidth="1"/>
    <col min="4" max="4" width="50.8515625" style="0" customWidth="1"/>
    <col min="5" max="5" width="7.00390625" style="0" customWidth="1"/>
    <col min="6" max="6" width="11.421875" style="0" customWidth="1"/>
    <col min="7" max="7" width="20.140625" style="0" customWidth="1"/>
    <col min="8" max="8" width="20.140625" style="42" customWidth="1"/>
  </cols>
  <sheetData>
    <row r="1" spans="3:8" s="1" customFormat="1" ht="12">
      <c r="C1" s="78" t="s">
        <v>476</v>
      </c>
      <c r="D1" s="79"/>
      <c r="E1" s="79"/>
      <c r="F1" s="79"/>
      <c r="H1" s="44"/>
    </row>
    <row r="2" spans="1:8" s="4" customFormat="1" ht="12">
      <c r="A2" s="11" t="s">
        <v>24</v>
      </c>
      <c r="B2" s="12" t="s">
        <v>13</v>
      </c>
      <c r="C2" s="12" t="s">
        <v>10</v>
      </c>
      <c r="D2" s="12" t="s">
        <v>11</v>
      </c>
      <c r="E2" s="12" t="s">
        <v>25</v>
      </c>
      <c r="F2" s="12" t="s">
        <v>26</v>
      </c>
      <c r="G2" s="12" t="s">
        <v>27</v>
      </c>
      <c r="H2" s="13" t="s">
        <v>23</v>
      </c>
    </row>
    <row r="3" spans="1:8" s="1" customFormat="1" ht="15.75">
      <c r="A3" s="10" t="s">
        <v>28</v>
      </c>
      <c r="H3" s="14">
        <f>ROUND((H4+H7+H11),2)</f>
        <v>0</v>
      </c>
    </row>
    <row r="4" spans="2:8" s="5" customFormat="1" ht="15">
      <c r="B4" s="15" t="s">
        <v>14</v>
      </c>
      <c r="C4" s="16" t="s">
        <v>477</v>
      </c>
      <c r="D4" s="16" t="s">
        <v>478</v>
      </c>
      <c r="H4" s="17">
        <f>SUM(H5:H6)</f>
        <v>0</v>
      </c>
    </row>
    <row r="5" spans="1:8" s="1" customFormat="1" ht="24">
      <c r="A5" s="20" t="s">
        <v>15</v>
      </c>
      <c r="B5" s="20" t="s">
        <v>33</v>
      </c>
      <c r="C5" s="21" t="s">
        <v>479</v>
      </c>
      <c r="D5" s="22" t="s">
        <v>480</v>
      </c>
      <c r="E5" s="23" t="s">
        <v>168</v>
      </c>
      <c r="F5" s="24">
        <v>89</v>
      </c>
      <c r="G5" s="73">
        <v>0</v>
      </c>
      <c r="H5" s="25">
        <f>ROUND(G5*F5,2)</f>
        <v>0</v>
      </c>
    </row>
    <row r="6" spans="2:8" s="1" customFormat="1" ht="107.25">
      <c r="B6" s="26" t="s">
        <v>37</v>
      </c>
      <c r="D6" s="27" t="s">
        <v>481</v>
      </c>
      <c r="H6" s="44"/>
    </row>
    <row r="7" spans="2:8" s="5" customFormat="1" ht="15">
      <c r="B7" s="15" t="s">
        <v>14</v>
      </c>
      <c r="C7" s="16" t="s">
        <v>482</v>
      </c>
      <c r="D7" s="16" t="s">
        <v>483</v>
      </c>
      <c r="H7" s="17">
        <f>SUM(H8:H10)</f>
        <v>0</v>
      </c>
    </row>
    <row r="8" spans="1:8" s="1" customFormat="1" ht="12">
      <c r="A8" s="20" t="s">
        <v>16</v>
      </c>
      <c r="B8" s="20" t="s">
        <v>33</v>
      </c>
      <c r="C8" s="21" t="s">
        <v>484</v>
      </c>
      <c r="D8" s="22" t="s">
        <v>485</v>
      </c>
      <c r="E8" s="23" t="s">
        <v>168</v>
      </c>
      <c r="F8" s="24">
        <v>1</v>
      </c>
      <c r="G8" s="73">
        <v>0</v>
      </c>
      <c r="H8" s="25">
        <f>ROUND(G8*F8,2)</f>
        <v>0</v>
      </c>
    </row>
    <row r="9" spans="1:8" s="1" customFormat="1" ht="36">
      <c r="A9" s="20" t="s">
        <v>45</v>
      </c>
      <c r="B9" s="20" t="s">
        <v>33</v>
      </c>
      <c r="C9" s="21" t="s">
        <v>486</v>
      </c>
      <c r="D9" s="22" t="s">
        <v>487</v>
      </c>
      <c r="E9" s="23" t="s">
        <v>304</v>
      </c>
      <c r="F9" s="24">
        <v>15</v>
      </c>
      <c r="G9" s="73">
        <v>0</v>
      </c>
      <c r="H9" s="25">
        <f>ROUND(G9*F9,2)</f>
        <v>0</v>
      </c>
    </row>
    <row r="10" spans="1:8" s="1" customFormat="1" ht="36">
      <c r="A10" s="20" t="s">
        <v>44</v>
      </c>
      <c r="B10" s="20" t="s">
        <v>33</v>
      </c>
      <c r="C10" s="21" t="s">
        <v>488</v>
      </c>
      <c r="D10" s="22" t="s">
        <v>489</v>
      </c>
      <c r="E10" s="23" t="s">
        <v>304</v>
      </c>
      <c r="F10" s="24">
        <v>1</v>
      </c>
      <c r="G10" s="73">
        <v>0</v>
      </c>
      <c r="H10" s="25">
        <f>ROUND(G10*F10,2)</f>
        <v>0</v>
      </c>
    </row>
    <row r="11" spans="2:8" s="5" customFormat="1" ht="15">
      <c r="B11" s="15" t="s">
        <v>14</v>
      </c>
      <c r="C11" s="16" t="s">
        <v>421</v>
      </c>
      <c r="D11" s="16" t="s">
        <v>490</v>
      </c>
      <c r="H11" s="17">
        <f>SUM(H12:H23)</f>
        <v>0</v>
      </c>
    </row>
    <row r="12" spans="1:8" s="1" customFormat="1" ht="24">
      <c r="A12" s="20" t="s">
        <v>52</v>
      </c>
      <c r="B12" s="20" t="s">
        <v>33</v>
      </c>
      <c r="C12" s="21" t="s">
        <v>491</v>
      </c>
      <c r="D12" s="22" t="s">
        <v>492</v>
      </c>
      <c r="E12" s="23" t="s">
        <v>168</v>
      </c>
      <c r="F12" s="24">
        <v>46</v>
      </c>
      <c r="G12" s="73">
        <v>0</v>
      </c>
      <c r="H12" s="25">
        <f>ROUND(G12*F12,2)</f>
        <v>0</v>
      </c>
    </row>
    <row r="13" spans="2:8" s="1" customFormat="1" ht="97.5">
      <c r="B13" s="26" t="s">
        <v>37</v>
      </c>
      <c r="D13" s="27" t="s">
        <v>512</v>
      </c>
      <c r="H13" s="44"/>
    </row>
    <row r="14" spans="1:8" s="1" customFormat="1" ht="24">
      <c r="A14" s="20" t="s">
        <v>56</v>
      </c>
      <c r="B14" s="20" t="s">
        <v>33</v>
      </c>
      <c r="C14" s="21" t="s">
        <v>494</v>
      </c>
      <c r="D14" s="22" t="s">
        <v>495</v>
      </c>
      <c r="E14" s="23" t="s">
        <v>168</v>
      </c>
      <c r="F14" s="24">
        <v>72</v>
      </c>
      <c r="G14" s="73">
        <v>0</v>
      </c>
      <c r="H14" s="25">
        <f>ROUND(G14*F14,2)</f>
        <v>0</v>
      </c>
    </row>
    <row r="15" spans="2:8" s="1" customFormat="1" ht="78">
      <c r="B15" s="26" t="s">
        <v>37</v>
      </c>
      <c r="D15" s="27" t="s">
        <v>493</v>
      </c>
      <c r="H15" s="44"/>
    </row>
    <row r="16" spans="1:8" s="1" customFormat="1" ht="24">
      <c r="A16" s="20" t="s">
        <v>59</v>
      </c>
      <c r="B16" s="20" t="s">
        <v>33</v>
      </c>
      <c r="C16" s="21" t="s">
        <v>496</v>
      </c>
      <c r="D16" s="22" t="s">
        <v>497</v>
      </c>
      <c r="E16" s="23" t="s">
        <v>168</v>
      </c>
      <c r="F16" s="24">
        <v>64</v>
      </c>
      <c r="G16" s="73">
        <v>0</v>
      </c>
      <c r="H16" s="25">
        <f>ROUND(G16*F16,2)</f>
        <v>0</v>
      </c>
    </row>
    <row r="17" spans="2:8" s="1" customFormat="1" ht="107.25">
      <c r="B17" s="26" t="s">
        <v>37</v>
      </c>
      <c r="D17" s="27" t="s">
        <v>498</v>
      </c>
      <c r="H17" s="44"/>
    </row>
    <row r="18" spans="1:8" s="1" customFormat="1" ht="24">
      <c r="A18" s="20" t="s">
        <v>64</v>
      </c>
      <c r="B18" s="20" t="s">
        <v>33</v>
      </c>
      <c r="C18" s="21" t="s">
        <v>499</v>
      </c>
      <c r="D18" s="22" t="s">
        <v>500</v>
      </c>
      <c r="E18" s="23" t="s">
        <v>168</v>
      </c>
      <c r="F18" s="24">
        <v>27</v>
      </c>
      <c r="G18" s="73">
        <v>0</v>
      </c>
      <c r="H18" s="25">
        <f>ROUND(G18*F18,2)</f>
        <v>0</v>
      </c>
    </row>
    <row r="19" spans="2:8" s="1" customFormat="1" ht="97.5">
      <c r="B19" s="26" t="s">
        <v>37</v>
      </c>
      <c r="D19" s="27" t="s">
        <v>501</v>
      </c>
      <c r="H19" s="44"/>
    </row>
    <row r="20" spans="1:8" s="1" customFormat="1" ht="24">
      <c r="A20" s="20" t="s">
        <v>68</v>
      </c>
      <c r="B20" s="20" t="s">
        <v>33</v>
      </c>
      <c r="C20" s="21" t="s">
        <v>502</v>
      </c>
      <c r="D20" s="22" t="s">
        <v>503</v>
      </c>
      <c r="E20" s="23" t="s">
        <v>168</v>
      </c>
      <c r="F20" s="24">
        <v>20</v>
      </c>
      <c r="G20" s="73">
        <v>0</v>
      </c>
      <c r="H20" s="25">
        <f>ROUND(G20*F20,2)</f>
        <v>0</v>
      </c>
    </row>
    <row r="21" spans="2:8" s="1" customFormat="1" ht="107.25">
      <c r="B21" s="26" t="s">
        <v>37</v>
      </c>
      <c r="D21" s="27" t="s">
        <v>504</v>
      </c>
      <c r="H21" s="44"/>
    </row>
    <row r="22" spans="1:8" s="1" customFormat="1" ht="24">
      <c r="A22" s="20" t="s">
        <v>72</v>
      </c>
      <c r="B22" s="20" t="s">
        <v>33</v>
      </c>
      <c r="C22" s="21" t="s">
        <v>505</v>
      </c>
      <c r="D22" s="22" t="s">
        <v>506</v>
      </c>
      <c r="E22" s="23" t="s">
        <v>168</v>
      </c>
      <c r="F22" s="24">
        <v>23</v>
      </c>
      <c r="G22" s="73">
        <v>0</v>
      </c>
      <c r="H22" s="25">
        <f>ROUND(G22*F22,2)</f>
        <v>0</v>
      </c>
    </row>
    <row r="23" spans="2:8" s="1" customFormat="1" ht="97.5">
      <c r="B23" s="26" t="s">
        <v>37</v>
      </c>
      <c r="D23" s="27" t="s">
        <v>507</v>
      </c>
      <c r="H23" s="44"/>
    </row>
    <row r="24" spans="1:8" s="1" customFormat="1" ht="12">
      <c r="A24" s="9"/>
      <c r="B24" s="9"/>
      <c r="C24" s="9"/>
      <c r="D24" s="9"/>
      <c r="E24" s="9"/>
      <c r="F24" s="9"/>
      <c r="G24" s="9"/>
      <c r="H24" s="9"/>
    </row>
  </sheetData>
  <autoFilter ref="A2:H2"/>
  <mergeCells count="1">
    <mergeCell ref="C1:F1"/>
  </mergeCells>
  <printOptions/>
  <pageMargins left="0.5905511811023623" right="0.5905511811023623" top="0.7874015748031497" bottom="0.5905511811023623" header="0" footer="0"/>
  <pageSetup blackAndWhite="1" fitToHeight="100" horizontalDpi="600" verticalDpi="600" orientation="portrait" paperSize="9" scale="84" r:id="rId1"/>
  <headerFooter>
    <oddFooter>&amp;CStrana &amp;P z &amp;N</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Jindra</dc:creator>
  <cp:keywords/>
  <dc:description/>
  <cp:lastModifiedBy>Zedník Ctirad</cp:lastModifiedBy>
  <cp:lastPrinted>2020-08-19T07:38:43Z</cp:lastPrinted>
  <dcterms:created xsi:type="dcterms:W3CDTF">2020-08-09T17:04:50Z</dcterms:created>
  <dcterms:modified xsi:type="dcterms:W3CDTF">2020-08-20T08:17:53Z</dcterms:modified>
  <cp:category/>
  <cp:version/>
  <cp:contentType/>
  <cp:contentStatus/>
</cp:coreProperties>
</file>