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BEZC3" sheetId="1" r:id="rId1"/>
  </sheets>
  <definedNames/>
  <calcPr fullCalcOnLoad="1"/>
</workbook>
</file>

<file path=xl/sharedStrings.xml><?xml version="1.0" encoding="utf-8"?>
<sst xmlns="http://schemas.openxmlformats.org/spreadsheetml/2006/main" count="214" uniqueCount="148">
  <si>
    <t>---</t>
  </si>
  <si>
    <t>------------</t>
  </si>
  <si>
    <t>--------</t>
  </si>
  <si>
    <t>-------</t>
  </si>
  <si>
    <t>Výk</t>
  </si>
  <si>
    <t>Výp</t>
  </si>
  <si>
    <t>***</t>
  </si>
  <si>
    <t>************</t>
  </si>
  <si>
    <t>********</t>
  </si>
  <si>
    <t>*******</t>
  </si>
  <si>
    <t>***********</t>
  </si>
  <si>
    <t>*********</t>
  </si>
  <si>
    <t>PF</t>
  </si>
  <si>
    <t>STANIČEN</t>
  </si>
  <si>
    <t>Í  VZD</t>
  </si>
  <si>
    <t>PLOCHA</t>
  </si>
  <si>
    <t>OBJEM</t>
  </si>
  <si>
    <t>čís</t>
  </si>
  <si>
    <t>lo</t>
  </si>
  <si>
    <t>VÝKOP</t>
  </si>
  <si>
    <t>NÁSYP</t>
  </si>
  <si>
    <t>TĚLESO</t>
  </si>
  <si>
    <t>[km]</t>
  </si>
  <si>
    <t>[m]</t>
  </si>
  <si>
    <t>+[m2]</t>
  </si>
  <si>
    <t>-[m2]</t>
  </si>
  <si>
    <t>-[m3]</t>
  </si>
  <si>
    <t>Sum</t>
  </si>
  <si>
    <t>a:</t>
  </si>
  <si>
    <t>PŮ</t>
  </si>
  <si>
    <t>DORYSNÁ</t>
  </si>
  <si>
    <t>DĚLKA</t>
  </si>
  <si>
    <t>+[m]</t>
  </si>
  <si>
    <t>----------</t>
  </si>
  <si>
    <t>is chybových</t>
  </si>
  <si>
    <t>hlášení</t>
  </si>
  <si>
    <t>v průb</t>
  </si>
  <si>
    <t>ěhu výpočtu</t>
  </si>
  <si>
    <t>kubatur</t>
  </si>
  <si>
    <t>LEG</t>
  </si>
  <si>
    <t>ENDA</t>
  </si>
  <si>
    <t>******</t>
  </si>
  <si>
    <t>PF.</t>
  </si>
  <si>
    <t>............</t>
  </si>
  <si>
    <t>....čísl</t>
  </si>
  <si>
    <t>o (ozna</t>
  </si>
  <si>
    <t>čení) příčn</t>
  </si>
  <si>
    <t>ého řezu.</t>
  </si>
  <si>
    <t>NS.</t>
  </si>
  <si>
    <t>....řez</t>
  </si>
  <si>
    <t>novým s</t>
  </si>
  <si>
    <t>tavem (přík</t>
  </si>
  <si>
    <t>opy, kraj</t>
  </si>
  <si>
    <t>nice a vozo</t>
  </si>
  <si>
    <t>vka)</t>
  </si>
  <si>
    <t>Nás</t>
  </si>
  <si>
    <t>yp..........</t>
  </si>
  <si>
    <t>....souč</t>
  </si>
  <si>
    <t>et ploc</t>
  </si>
  <si>
    <t>h, kde NS j</t>
  </si>
  <si>
    <t>e nad pův</t>
  </si>
  <si>
    <t>odním terén</t>
  </si>
  <si>
    <t>em. V této</t>
  </si>
  <si>
    <t>ploše je za</t>
  </si>
  <si>
    <t>počtena i plocha tělesa vozovky.</t>
  </si>
  <si>
    <t>op..........</t>
  </si>
  <si>
    <t>e pod pův</t>
  </si>
  <si>
    <t>em. Respekt</t>
  </si>
  <si>
    <t>uje se těle</t>
  </si>
  <si>
    <t>so vozovky a maximální sklon výkopu.</t>
  </si>
  <si>
    <t>Těl</t>
  </si>
  <si>
    <t>eso.........</t>
  </si>
  <si>
    <t>....ploc</t>
  </si>
  <si>
    <t>ha těle</t>
  </si>
  <si>
    <t>sa vozovky</t>
  </si>
  <si>
    <t>Půd</t>
  </si>
  <si>
    <t>orysná délka</t>
  </si>
  <si>
    <t>et déle</t>
  </si>
  <si>
    <t>k terénu, k</t>
  </si>
  <si>
    <t>de je zad</t>
  </si>
  <si>
    <t>án NS (= se</t>
  </si>
  <si>
    <t>jmutí ornic</t>
  </si>
  <si>
    <t>e)</t>
  </si>
  <si>
    <t>Násypy jsou včetně tělesa</t>
  </si>
  <si>
    <t>Výkopy jsou včetně ornice</t>
  </si>
  <si>
    <t>KOMUNIKACE</t>
  </si>
  <si>
    <t>STAN.</t>
  </si>
  <si>
    <t>VZD</t>
  </si>
  <si>
    <t>DOPLŇ.</t>
  </si>
  <si>
    <t>číslo</t>
  </si>
  <si>
    <t>[m2]</t>
  </si>
  <si>
    <t>[m3]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</si>
  <si>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</si>
  <si>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</si>
  <si>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</si>
  <si>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</si>
  <si>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</si>
  <si>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</si>
  <si>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</si>
  <si>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</si>
  <si>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</si>
  <si>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výkop</t>
  </si>
  <si>
    <t>násyp</t>
  </si>
  <si>
    <t>těleso</t>
  </si>
  <si>
    <t>doplň.</t>
  </si>
  <si>
    <t>Násyp prostý = násyp - těleso =</t>
  </si>
  <si>
    <t>-</t>
  </si>
  <si>
    <t>=</t>
  </si>
  <si>
    <t>Násyp po skrývce ornice = (doplň.násyp)</t>
  </si>
  <si>
    <t xml:space="preserve">Násyp celkový = </t>
  </si>
  <si>
    <t>m3</t>
  </si>
  <si>
    <r>
      <t>skrývka ornice</t>
    </r>
    <r>
      <rPr>
        <sz val="10"/>
        <rFont val="Arial"/>
        <family val="0"/>
      </rPr>
      <t xml:space="preserve"> </t>
    </r>
  </si>
  <si>
    <t xml:space="preserve"> =</t>
  </si>
  <si>
    <t>celkem</t>
  </si>
  <si>
    <r>
      <t>Výkop v trase celkem</t>
    </r>
    <r>
      <rPr>
        <sz val="10"/>
        <rFont val="Arial CE"/>
        <family val="2"/>
      </rPr>
      <t xml:space="preserve"> : v - o =</t>
    </r>
  </si>
  <si>
    <t>Výhybny a sjezdy</t>
  </si>
  <si>
    <t>skrývka</t>
  </si>
  <si>
    <t>ks</t>
  </si>
  <si>
    <t>m2</t>
  </si>
  <si>
    <t>m</t>
  </si>
  <si>
    <t>výhybna</t>
  </si>
  <si>
    <t>x</t>
  </si>
  <si>
    <t>sjezd prostý</t>
  </si>
  <si>
    <t>sjezd s propustkem</t>
  </si>
  <si>
    <t xml:space="preserve"> </t>
  </si>
  <si>
    <t xml:space="preserve">Ornice celkem </t>
  </si>
  <si>
    <t>Výkop prostý celkem</t>
  </si>
  <si>
    <t>Konstrukce vozovky:</t>
  </si>
  <si>
    <t>mocnost (m)</t>
  </si>
  <si>
    <t>km      x</t>
  </si>
  <si>
    <t>ABS II</t>
  </si>
  <si>
    <t>ŠD 0-63</t>
  </si>
  <si>
    <t>krajnice</t>
  </si>
  <si>
    <t xml:space="preserve">rozšířený nájezd </t>
  </si>
  <si>
    <t>rozšíření tělesa</t>
  </si>
  <si>
    <t>výhybny</t>
  </si>
  <si>
    <t>sjezdy</t>
  </si>
  <si>
    <t>celkem:</t>
  </si>
  <si>
    <t>trubní propustek DN 400</t>
  </si>
  <si>
    <t>trubní propustek DN 600</t>
  </si>
  <si>
    <t>dopravní značky</t>
  </si>
  <si>
    <t>směrové sloupky</t>
  </si>
  <si>
    <t>chránička sděl.kabelu</t>
  </si>
  <si>
    <t>Suma</t>
  </si>
  <si>
    <t>v trase o mocnosti =</t>
  </si>
  <si>
    <t xml:space="preserve">PMH </t>
  </si>
  <si>
    <t>B20a, P4,P6</t>
  </si>
  <si>
    <t>Tabulka hmot a ploch HPC3 Bezno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</si>
</sst>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 CE"/>
      <family val="2"/>
    </font>
    <font>
      <b/>
      <sz val="10"/>
      <name val="Arial"/>
      <family val="0"/>
    </font>
    <font>
      <sz val="10"/>
      <name val="Arial CE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2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1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4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6.140625" style="0" customWidth="1"/>
    <col min="4" max="4" width="8.421875" style="0" customWidth="1"/>
    <col min="5" max="5" width="8.57421875" style="0" customWidth="1"/>
    <col min="6" max="7" width="8.421875" style="0" customWidth="1"/>
    <col min="8" max="8" width="8.28125" style="0" customWidth="1"/>
    <col min="9" max="9" width="9.140625" style="0" customWidth="1"/>
    <col min="10" max="10" width="8.57421875" style="0" customWidth="1"/>
    <col min="11" max="11" width="8.28125" style="0" customWidth="1"/>
  </cols>
  <sheetData>
    <row r="1" ht="20.25">
      <c r="A1" s="1" t="s">
        <v>147</v>
      </c>
    </row>
    <row r="3" spans="1:12" ht="12.75">
      <c r="A3" s="2" t="s">
        <v>83</v>
      </c>
      <c r="C3" s="3"/>
      <c r="D3" s="4"/>
      <c r="E3" s="4"/>
      <c r="F3" s="4"/>
      <c r="G3" s="4"/>
      <c r="H3" s="3"/>
      <c r="I3" s="4"/>
      <c r="J3" s="4"/>
      <c r="K3" s="4"/>
      <c r="L3" s="4"/>
    </row>
    <row r="4" spans="1:12" ht="12.75">
      <c r="A4" s="2" t="s">
        <v>84</v>
      </c>
      <c r="C4" s="3"/>
      <c r="D4" s="4"/>
      <c r="E4" s="4"/>
      <c r="F4" s="4"/>
      <c r="G4" s="4"/>
      <c r="H4" s="3"/>
      <c r="I4" s="4"/>
      <c r="J4" s="4"/>
      <c r="K4" s="4"/>
      <c r="L4" s="4"/>
    </row>
    <row r="5" spans="1:12" ht="12.75">
      <c r="A5" s="2"/>
      <c r="C5" s="3"/>
      <c r="D5" s="4"/>
      <c r="E5" s="4"/>
      <c r="F5" s="4"/>
      <c r="G5" s="4"/>
      <c r="H5" s="3"/>
      <c r="I5" s="4"/>
      <c r="J5" s="4"/>
      <c r="K5" s="4"/>
      <c r="L5" s="4"/>
    </row>
    <row r="6" spans="1:11" ht="12.75">
      <c r="A6" s="5" t="s">
        <v>85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22" s="7" customFormat="1" ht="12.75">
      <c r="A7" s="7" t="s">
        <v>12</v>
      </c>
      <c r="B7" s="7" t="s">
        <v>86</v>
      </c>
      <c r="C7" s="8" t="s">
        <v>87</v>
      </c>
      <c r="D7" s="9"/>
      <c r="E7" s="10" t="s">
        <v>15</v>
      </c>
      <c r="F7" s="10"/>
      <c r="G7" s="11" t="s">
        <v>88</v>
      </c>
      <c r="H7" s="10"/>
      <c r="I7" s="7" t="s">
        <v>16</v>
      </c>
      <c r="J7" s="10"/>
      <c r="K7" s="9" t="s">
        <v>88</v>
      </c>
      <c r="L7" s="9"/>
      <c r="N7"/>
      <c r="O7"/>
      <c r="P7"/>
      <c r="Q7"/>
      <c r="R7"/>
      <c r="S7"/>
      <c r="T7"/>
      <c r="U7"/>
      <c r="V7"/>
    </row>
    <row r="8" spans="1:22" s="7" customFormat="1" ht="12.75">
      <c r="A8" s="7" t="s">
        <v>89</v>
      </c>
      <c r="C8" s="8"/>
      <c r="D8" s="9" t="s">
        <v>19</v>
      </c>
      <c r="E8" s="7" t="s">
        <v>20</v>
      </c>
      <c r="F8" s="10" t="s">
        <v>21</v>
      </c>
      <c r="G8" s="11" t="s">
        <v>20</v>
      </c>
      <c r="H8" s="10" t="s">
        <v>19</v>
      </c>
      <c r="I8" s="7" t="s">
        <v>20</v>
      </c>
      <c r="J8" s="10" t="s">
        <v>21</v>
      </c>
      <c r="K8" s="9" t="s">
        <v>20</v>
      </c>
      <c r="L8" s="9"/>
      <c r="N8"/>
      <c r="O8"/>
      <c r="P8"/>
      <c r="Q8"/>
      <c r="R8"/>
      <c r="S8"/>
      <c r="T8"/>
      <c r="U8"/>
      <c r="V8"/>
    </row>
    <row r="9" spans="1:22" s="7" customFormat="1" ht="12.75">
      <c r="A9" s="12"/>
      <c r="B9" s="12" t="s">
        <v>22</v>
      </c>
      <c r="C9" s="13" t="s">
        <v>23</v>
      </c>
      <c r="D9" s="14" t="s">
        <v>24</v>
      </c>
      <c r="E9" s="12" t="s">
        <v>25</v>
      </c>
      <c r="F9" s="12" t="s">
        <v>24</v>
      </c>
      <c r="G9" s="15" t="s">
        <v>90</v>
      </c>
      <c r="H9" s="12" t="s">
        <v>91</v>
      </c>
      <c r="I9" s="12" t="s">
        <v>26</v>
      </c>
      <c r="J9" s="12" t="s">
        <v>91</v>
      </c>
      <c r="K9" s="14" t="s">
        <v>91</v>
      </c>
      <c r="L9" s="9"/>
      <c r="N9"/>
      <c r="O9"/>
      <c r="P9"/>
      <c r="Q9"/>
      <c r="R9"/>
      <c r="S9"/>
      <c r="T9"/>
      <c r="U9"/>
      <c r="V9"/>
    </row>
    <row r="10" spans="1:22" s="7" customFormat="1" ht="12.75">
      <c r="A10" s="10"/>
      <c r="B10" s="10"/>
      <c r="C10" s="16" t="s">
        <v>92</v>
      </c>
      <c r="D10" s="9" t="s">
        <v>93</v>
      </c>
      <c r="E10" s="10" t="s">
        <v>94</v>
      </c>
      <c r="F10" s="10" t="s">
        <v>95</v>
      </c>
      <c r="G10" s="11" t="s">
        <v>96</v>
      </c>
      <c r="H10" s="10" t="s">
        <v>97</v>
      </c>
      <c r="I10" s="10" t="s">
        <v>98</v>
      </c>
      <c r="J10" s="10" t="s">
        <v>99</v>
      </c>
      <c r="K10" s="17" t="s">
        <v>100</v>
      </c>
      <c r="L10" s="9"/>
      <c r="N10"/>
      <c r="O10"/>
      <c r="P10"/>
      <c r="Q10"/>
      <c r="R10"/>
      <c r="S10"/>
      <c r="T10"/>
      <c r="U10"/>
      <c r="V10"/>
    </row>
    <row r="11" spans="1:7" ht="12.75">
      <c r="A11">
        <v>1</v>
      </c>
      <c r="B11">
        <v>0</v>
      </c>
      <c r="D11">
        <v>0</v>
      </c>
      <c r="E11">
        <v>-0.11</v>
      </c>
      <c r="F11">
        <v>0</v>
      </c>
      <c r="G11">
        <v>0</v>
      </c>
    </row>
    <row r="12" spans="3:11" ht="12.75">
      <c r="C12">
        <v>6</v>
      </c>
      <c r="H12">
        <v>2.65</v>
      </c>
      <c r="I12">
        <v>-9.08</v>
      </c>
      <c r="J12">
        <v>8.27</v>
      </c>
      <c r="K12" s="76">
        <f aca="true" t="shared" si="0" ref="K12:K46">C12*((G11+G13)/2)</f>
        <v>0.42000000000000004</v>
      </c>
    </row>
    <row r="13" spans="1:7" ht="12.75">
      <c r="A13">
        <v>2</v>
      </c>
      <c r="B13">
        <v>0.006</v>
      </c>
      <c r="D13">
        <v>0.88</v>
      </c>
      <c r="E13">
        <v>-2.92</v>
      </c>
      <c r="F13">
        <v>2.76</v>
      </c>
      <c r="G13">
        <v>0.14</v>
      </c>
    </row>
    <row r="14" spans="3:11" ht="12.75">
      <c r="C14">
        <v>34</v>
      </c>
      <c r="H14">
        <v>68.6</v>
      </c>
      <c r="I14">
        <v>-121.36</v>
      </c>
      <c r="J14">
        <v>93.78</v>
      </c>
      <c r="K14" s="76">
        <f t="shared" si="0"/>
        <v>34.68</v>
      </c>
    </row>
    <row r="15" spans="1:7" ht="12.75">
      <c r="A15">
        <v>3</v>
      </c>
      <c r="B15">
        <v>0.04</v>
      </c>
      <c r="D15">
        <v>3.15</v>
      </c>
      <c r="E15">
        <v>-4.22</v>
      </c>
      <c r="F15">
        <v>2.76</v>
      </c>
      <c r="G15">
        <v>1.9</v>
      </c>
    </row>
    <row r="16" spans="3:11" ht="12.75">
      <c r="C16">
        <v>40</v>
      </c>
      <c r="H16">
        <v>129.43</v>
      </c>
      <c r="I16">
        <v>-169.87</v>
      </c>
      <c r="J16">
        <v>110.37</v>
      </c>
      <c r="K16" s="76">
        <f t="shared" si="0"/>
        <v>42</v>
      </c>
    </row>
    <row r="17" spans="1:7" ht="12.75">
      <c r="A17">
        <v>4</v>
      </c>
      <c r="B17">
        <v>0.08</v>
      </c>
      <c r="D17">
        <v>3.32</v>
      </c>
      <c r="E17">
        <v>-4.27</v>
      </c>
      <c r="F17">
        <v>2.76</v>
      </c>
      <c r="G17">
        <v>0.2</v>
      </c>
    </row>
    <row r="18" spans="3:11" ht="12.75">
      <c r="C18">
        <v>40</v>
      </c>
      <c r="H18">
        <v>134.58</v>
      </c>
      <c r="I18">
        <v>-170.63</v>
      </c>
      <c r="J18">
        <v>110.37</v>
      </c>
      <c r="K18" s="76">
        <f t="shared" si="0"/>
        <v>6.800000000000001</v>
      </c>
    </row>
    <row r="19" spans="1:7" ht="12.75">
      <c r="A19">
        <v>5</v>
      </c>
      <c r="B19">
        <v>0.12</v>
      </c>
      <c r="D19">
        <v>3.41</v>
      </c>
      <c r="E19">
        <v>-4.26</v>
      </c>
      <c r="F19">
        <v>2.76</v>
      </c>
      <c r="G19">
        <v>0.14</v>
      </c>
    </row>
    <row r="20" spans="3:11" ht="12.75">
      <c r="C20">
        <v>40</v>
      </c>
      <c r="H20">
        <v>133.14</v>
      </c>
      <c r="I20">
        <v>-166.03</v>
      </c>
      <c r="J20">
        <v>110.37</v>
      </c>
      <c r="K20" s="76">
        <f t="shared" si="0"/>
        <v>5.6000000000000005</v>
      </c>
    </row>
    <row r="21" spans="1:7" ht="12.75">
      <c r="A21">
        <v>6</v>
      </c>
      <c r="B21">
        <v>0.16</v>
      </c>
      <c r="D21">
        <v>3.24</v>
      </c>
      <c r="E21">
        <v>-4.04</v>
      </c>
      <c r="F21">
        <v>2.76</v>
      </c>
      <c r="G21">
        <v>0.14</v>
      </c>
    </row>
    <row r="22" spans="3:11" ht="12.75">
      <c r="C22">
        <v>40</v>
      </c>
      <c r="H22">
        <v>123.06</v>
      </c>
      <c r="I22">
        <v>-161.55</v>
      </c>
      <c r="J22">
        <v>110.37</v>
      </c>
      <c r="K22" s="76">
        <f t="shared" si="0"/>
        <v>6.800000000000001</v>
      </c>
    </row>
    <row r="23" spans="1:7" ht="12.75">
      <c r="A23">
        <v>7</v>
      </c>
      <c r="B23">
        <v>0.2</v>
      </c>
      <c r="D23">
        <v>2.91</v>
      </c>
      <c r="E23">
        <v>-4.03</v>
      </c>
      <c r="F23">
        <v>2.76</v>
      </c>
      <c r="G23">
        <v>0.2</v>
      </c>
    </row>
    <row r="24" spans="3:11" ht="12.75">
      <c r="C24">
        <v>40</v>
      </c>
      <c r="H24">
        <v>116.84</v>
      </c>
      <c r="I24">
        <v>-161.8</v>
      </c>
      <c r="J24">
        <v>110.37</v>
      </c>
      <c r="K24" s="76">
        <f t="shared" si="0"/>
        <v>8</v>
      </c>
    </row>
    <row r="25" spans="1:7" ht="12.75">
      <c r="A25">
        <v>8</v>
      </c>
      <c r="B25">
        <v>0.24</v>
      </c>
      <c r="D25">
        <v>2.93</v>
      </c>
      <c r="E25">
        <v>-4.06</v>
      </c>
      <c r="F25">
        <v>2.76</v>
      </c>
      <c r="G25">
        <v>0.2</v>
      </c>
    </row>
    <row r="26" spans="3:11" ht="12.75">
      <c r="C26">
        <v>40</v>
      </c>
      <c r="H26">
        <v>132.09</v>
      </c>
      <c r="I26">
        <v>-168.12</v>
      </c>
      <c r="J26">
        <v>110.37</v>
      </c>
      <c r="K26" s="76">
        <f t="shared" si="0"/>
        <v>6.800000000000001</v>
      </c>
    </row>
    <row r="27" spans="1:7" ht="12.75">
      <c r="A27">
        <v>9</v>
      </c>
      <c r="B27">
        <v>0.28</v>
      </c>
      <c r="D27">
        <v>3.67</v>
      </c>
      <c r="E27">
        <v>-4.35</v>
      </c>
      <c r="F27">
        <v>2.76</v>
      </c>
      <c r="G27">
        <v>0.14</v>
      </c>
    </row>
    <row r="28" spans="3:11" ht="12.75">
      <c r="C28">
        <v>40</v>
      </c>
      <c r="H28">
        <v>143.22</v>
      </c>
      <c r="I28">
        <v>-172.46</v>
      </c>
      <c r="J28">
        <v>110.37</v>
      </c>
      <c r="K28" s="76">
        <f t="shared" si="0"/>
        <v>5.6000000000000005</v>
      </c>
    </row>
    <row r="29" spans="1:7" ht="12.75">
      <c r="A29">
        <v>10</v>
      </c>
      <c r="B29">
        <v>0.32</v>
      </c>
      <c r="D29">
        <v>3.49</v>
      </c>
      <c r="E29">
        <v>-4.27</v>
      </c>
      <c r="F29">
        <v>2.76</v>
      </c>
      <c r="G29">
        <v>0.14</v>
      </c>
    </row>
    <row r="30" spans="3:11" ht="12.75">
      <c r="C30">
        <v>40</v>
      </c>
      <c r="H30">
        <v>138.1</v>
      </c>
      <c r="I30">
        <v>-170.51</v>
      </c>
      <c r="J30">
        <v>110.37</v>
      </c>
      <c r="K30" s="76">
        <f t="shared" si="0"/>
        <v>5.800000000000001</v>
      </c>
    </row>
    <row r="31" spans="1:7" ht="12.75">
      <c r="A31">
        <v>11</v>
      </c>
      <c r="B31">
        <v>0.36</v>
      </c>
      <c r="D31">
        <v>3.41</v>
      </c>
      <c r="E31">
        <v>-4.25</v>
      </c>
      <c r="F31">
        <v>2.76</v>
      </c>
      <c r="G31">
        <v>0.15</v>
      </c>
    </row>
    <row r="32" spans="3:11" ht="12.75">
      <c r="C32">
        <v>40</v>
      </c>
      <c r="H32">
        <v>123.76</v>
      </c>
      <c r="I32">
        <v>-159.3</v>
      </c>
      <c r="J32">
        <v>110.37</v>
      </c>
      <c r="K32" s="76">
        <f t="shared" si="0"/>
        <v>10</v>
      </c>
    </row>
    <row r="33" spans="1:7" ht="12.75">
      <c r="A33">
        <v>12</v>
      </c>
      <c r="B33">
        <v>0.4</v>
      </c>
      <c r="D33">
        <v>2.77</v>
      </c>
      <c r="E33">
        <v>-3.71</v>
      </c>
      <c r="F33">
        <v>2.76</v>
      </c>
      <c r="G33">
        <v>0.35</v>
      </c>
    </row>
    <row r="34" spans="3:11" ht="12.75">
      <c r="C34">
        <v>40</v>
      </c>
      <c r="H34">
        <v>115.86</v>
      </c>
      <c r="I34">
        <v>-157.07</v>
      </c>
      <c r="J34">
        <v>110.37</v>
      </c>
      <c r="K34" s="76">
        <f t="shared" si="0"/>
        <v>12</v>
      </c>
    </row>
    <row r="35" spans="1:7" ht="12.75">
      <c r="A35">
        <v>13</v>
      </c>
      <c r="B35">
        <v>0.44</v>
      </c>
      <c r="D35">
        <v>3.02</v>
      </c>
      <c r="E35">
        <v>-4.14</v>
      </c>
      <c r="F35">
        <v>2.76</v>
      </c>
      <c r="G35">
        <v>0.25</v>
      </c>
    </row>
    <row r="36" spans="3:11" ht="12.75">
      <c r="C36">
        <v>40</v>
      </c>
      <c r="H36">
        <v>130.86</v>
      </c>
      <c r="I36">
        <v>-169.37</v>
      </c>
      <c r="J36">
        <v>110.37</v>
      </c>
      <c r="K36" s="76">
        <f t="shared" si="0"/>
        <v>8.200000000000001</v>
      </c>
    </row>
    <row r="37" spans="1:7" ht="12.75">
      <c r="A37">
        <v>14</v>
      </c>
      <c r="B37">
        <v>0.48</v>
      </c>
      <c r="D37">
        <v>3.52</v>
      </c>
      <c r="E37">
        <v>-4.33</v>
      </c>
      <c r="F37">
        <v>2.76</v>
      </c>
      <c r="G37">
        <v>0.16</v>
      </c>
    </row>
    <row r="38" spans="3:11" ht="12.75">
      <c r="C38">
        <v>40</v>
      </c>
      <c r="H38">
        <v>135</v>
      </c>
      <c r="I38">
        <v>-144.22</v>
      </c>
      <c r="J38">
        <v>110.37</v>
      </c>
      <c r="K38" s="76">
        <f t="shared" si="0"/>
        <v>7.199999999999999</v>
      </c>
    </row>
    <row r="39" spans="1:7" ht="12.75">
      <c r="A39">
        <v>15</v>
      </c>
      <c r="B39">
        <v>0.52</v>
      </c>
      <c r="D39">
        <v>3.23</v>
      </c>
      <c r="E39">
        <v>-2.88</v>
      </c>
      <c r="F39">
        <v>2.76</v>
      </c>
      <c r="G39">
        <v>0.2</v>
      </c>
    </row>
    <row r="40" spans="3:11" ht="12.75">
      <c r="C40">
        <v>40</v>
      </c>
      <c r="H40">
        <v>115.94</v>
      </c>
      <c r="I40">
        <v>-114.9</v>
      </c>
      <c r="J40">
        <v>110.37</v>
      </c>
      <c r="K40" s="76">
        <f t="shared" si="0"/>
        <v>11</v>
      </c>
    </row>
    <row r="41" spans="1:7" ht="12.75">
      <c r="A41">
        <v>16</v>
      </c>
      <c r="B41">
        <v>0.56</v>
      </c>
      <c r="D41">
        <v>2.57</v>
      </c>
      <c r="E41">
        <v>-2.86</v>
      </c>
      <c r="F41">
        <v>2.76</v>
      </c>
      <c r="G41">
        <v>0.35</v>
      </c>
    </row>
    <row r="42" spans="3:11" ht="12.75">
      <c r="C42">
        <v>40</v>
      </c>
      <c r="H42">
        <v>106.02</v>
      </c>
      <c r="I42">
        <v>-117.68</v>
      </c>
      <c r="J42">
        <v>110.37</v>
      </c>
      <c r="K42" s="76">
        <f t="shared" si="0"/>
        <v>15</v>
      </c>
    </row>
    <row r="43" spans="1:7" ht="12.75">
      <c r="A43">
        <v>17</v>
      </c>
      <c r="B43">
        <v>0.6</v>
      </c>
      <c r="D43">
        <v>2.73</v>
      </c>
      <c r="E43">
        <v>-3.02</v>
      </c>
      <c r="F43">
        <v>2.76</v>
      </c>
      <c r="G43">
        <v>0.4</v>
      </c>
    </row>
    <row r="44" spans="3:11" ht="12.75">
      <c r="C44">
        <v>40</v>
      </c>
      <c r="H44">
        <v>116</v>
      </c>
      <c r="I44">
        <v>-117.89</v>
      </c>
      <c r="J44">
        <v>110.37</v>
      </c>
      <c r="K44" s="76">
        <f t="shared" si="0"/>
        <v>12.000000000000002</v>
      </c>
    </row>
    <row r="45" spans="1:7" ht="12.75">
      <c r="A45">
        <v>18</v>
      </c>
      <c r="B45">
        <v>0.64</v>
      </c>
      <c r="D45">
        <v>3.07</v>
      </c>
      <c r="E45">
        <v>-2.87</v>
      </c>
      <c r="F45">
        <v>2.76</v>
      </c>
      <c r="G45">
        <v>0.2</v>
      </c>
    </row>
    <row r="46" spans="3:11" ht="12.75">
      <c r="C46">
        <v>33.9</v>
      </c>
      <c r="H46">
        <v>87.03</v>
      </c>
      <c r="I46">
        <v>-101.81</v>
      </c>
      <c r="J46">
        <v>93.67</v>
      </c>
      <c r="K46" s="76">
        <f t="shared" si="0"/>
        <v>20.34</v>
      </c>
    </row>
    <row r="47" spans="1:7" ht="12.75">
      <c r="A47">
        <v>19</v>
      </c>
      <c r="B47">
        <v>0.6739</v>
      </c>
      <c r="D47">
        <v>2.06</v>
      </c>
      <c r="E47">
        <v>-3.13</v>
      </c>
      <c r="F47">
        <v>2.76</v>
      </c>
      <c r="G47">
        <v>1</v>
      </c>
    </row>
    <row r="48" spans="3:11" ht="12.75">
      <c r="C48">
        <v>5.2</v>
      </c>
      <c r="H48">
        <v>22.49</v>
      </c>
      <c r="I48">
        <v>-25.29</v>
      </c>
      <c r="J48">
        <v>23.94</v>
      </c>
      <c r="K48" s="76">
        <f>C48*((G47+G49)/2)</f>
        <v>2.9640000000000004</v>
      </c>
    </row>
    <row r="49" spans="1:11" ht="12.75">
      <c r="A49" s="54">
        <v>20</v>
      </c>
      <c r="B49" s="54">
        <v>0.6791</v>
      </c>
      <c r="C49" s="54"/>
      <c r="D49" s="54">
        <v>6.62</v>
      </c>
      <c r="E49" s="54">
        <v>-6.62</v>
      </c>
      <c r="F49" s="54">
        <v>6.47</v>
      </c>
      <c r="G49" s="54">
        <v>0.14</v>
      </c>
      <c r="H49" s="54"/>
      <c r="I49" s="54"/>
      <c r="J49" s="54"/>
      <c r="K49" s="54"/>
    </row>
    <row r="50" spans="1:11" ht="12.75">
      <c r="A50" t="s">
        <v>143</v>
      </c>
      <c r="H50">
        <v>2074.72</v>
      </c>
      <c r="I50">
        <v>-2578.97</v>
      </c>
      <c r="J50">
        <v>1875.3</v>
      </c>
      <c r="K50" s="76">
        <f>SUM(K12:K48)</f>
        <v>221.20399999999995</v>
      </c>
    </row>
    <row r="51" spans="1:11" ht="12.75">
      <c r="A51" s="18"/>
      <c r="B51" s="18"/>
      <c r="C51" s="19"/>
      <c r="D51" s="20"/>
      <c r="E51" s="20"/>
      <c r="F51" s="20"/>
      <c r="G51" s="19"/>
      <c r="H51" s="20" t="s">
        <v>101</v>
      </c>
      <c r="I51" s="20" t="s">
        <v>102</v>
      </c>
      <c r="J51" s="20" t="s">
        <v>103</v>
      </c>
      <c r="K51" s="20" t="s">
        <v>104</v>
      </c>
    </row>
    <row r="52" spans="1:11" ht="12.75">
      <c r="A52" s="18"/>
      <c r="B52" s="18"/>
      <c r="C52" s="19"/>
      <c r="D52" s="20"/>
      <c r="E52" s="20"/>
      <c r="F52" s="20"/>
      <c r="G52" s="19"/>
      <c r="H52" s="20"/>
      <c r="I52" s="20"/>
      <c r="J52" s="20"/>
      <c r="K52" s="20" t="s">
        <v>102</v>
      </c>
    </row>
    <row r="53" spans="1:11" ht="12.75">
      <c r="A53" s="18"/>
      <c r="B53" s="18"/>
      <c r="C53" s="19"/>
      <c r="D53" s="20"/>
      <c r="E53" s="20"/>
      <c r="F53" s="20"/>
      <c r="G53" s="19"/>
      <c r="H53" s="20"/>
      <c r="I53" s="20"/>
      <c r="J53" s="20"/>
      <c r="K53" s="20"/>
    </row>
    <row r="54" spans="1:11" ht="12.75">
      <c r="A54" s="18"/>
      <c r="B54" s="18"/>
      <c r="C54" s="19"/>
      <c r="D54" s="20"/>
      <c r="E54" s="20"/>
      <c r="F54" s="20"/>
      <c r="G54" s="19"/>
      <c r="H54" s="20"/>
      <c r="I54" s="20"/>
      <c r="J54" s="20"/>
      <c r="K54" s="20"/>
    </row>
    <row r="55" spans="1:11" ht="12.75">
      <c r="A55" s="18"/>
      <c r="B55" s="18"/>
      <c r="C55" s="19"/>
      <c r="D55" s="20"/>
      <c r="E55" s="20"/>
      <c r="F55" s="20"/>
      <c r="G55" s="19"/>
      <c r="H55" s="20"/>
      <c r="I55" s="20"/>
      <c r="J55" s="20"/>
      <c r="K55" s="20"/>
    </row>
    <row r="56" spans="1:11" ht="12.75">
      <c r="A56" s="18"/>
      <c r="B56" s="18"/>
      <c r="C56" s="19"/>
      <c r="D56" s="20"/>
      <c r="E56" s="20"/>
      <c r="F56" s="20"/>
      <c r="G56" s="19"/>
      <c r="H56" s="20"/>
      <c r="I56" s="20"/>
      <c r="J56" s="20"/>
      <c r="K56" s="20"/>
    </row>
    <row r="57" spans="1:11" ht="12.75">
      <c r="A57" s="21" t="s">
        <v>83</v>
      </c>
      <c r="B57" s="21"/>
      <c r="C57" s="22"/>
      <c r="D57" s="23"/>
      <c r="E57" s="4"/>
      <c r="F57" s="4"/>
      <c r="G57" s="3"/>
      <c r="H57" s="4"/>
      <c r="I57" s="4"/>
      <c r="J57" s="4"/>
      <c r="K57" s="4"/>
    </row>
    <row r="58" spans="1:11" ht="12.75">
      <c r="A58" s="24" t="s">
        <v>105</v>
      </c>
      <c r="C58" s="25"/>
      <c r="D58" s="26"/>
      <c r="E58" s="25">
        <f>-I50</f>
        <v>2578.97</v>
      </c>
      <c r="F58" s="26" t="s">
        <v>106</v>
      </c>
      <c r="G58" s="25">
        <f>J50</f>
        <v>1875.3</v>
      </c>
      <c r="H58" s="26" t="s">
        <v>107</v>
      </c>
      <c r="I58" s="27">
        <f>E58-G58</f>
        <v>703.6699999999998</v>
      </c>
      <c r="J58" s="26"/>
      <c r="K58" s="26"/>
    </row>
    <row r="59" spans="1:11" ht="12.75">
      <c r="A59" s="24" t="s">
        <v>108</v>
      </c>
      <c r="C59" s="25"/>
      <c r="D59" s="26"/>
      <c r="E59" s="26"/>
      <c r="F59" s="26"/>
      <c r="G59" s="25"/>
      <c r="H59" s="26" t="s">
        <v>107</v>
      </c>
      <c r="I59" s="25">
        <f>K50</f>
        <v>221.20399999999995</v>
      </c>
      <c r="J59" s="28"/>
      <c r="K59" s="26"/>
    </row>
    <row r="60" spans="1:11" ht="12.75">
      <c r="A60" s="29" t="s">
        <v>109</v>
      </c>
      <c r="B60" s="30"/>
      <c r="C60" s="31"/>
      <c r="D60" s="32"/>
      <c r="E60" s="32"/>
      <c r="F60" s="32"/>
      <c r="G60" s="31"/>
      <c r="H60" s="32"/>
      <c r="I60" s="33">
        <f>I58+I59</f>
        <v>924.8739999999998</v>
      </c>
      <c r="J60" s="34" t="s">
        <v>110</v>
      </c>
      <c r="K60" s="4"/>
    </row>
    <row r="61" spans="1:11" ht="12.75">
      <c r="A61" s="2"/>
      <c r="C61" s="25"/>
      <c r="D61" s="26"/>
      <c r="E61" s="26"/>
      <c r="F61" s="26"/>
      <c r="G61" s="25"/>
      <c r="H61" s="26"/>
      <c r="I61" s="35"/>
      <c r="J61" s="28"/>
      <c r="K61" s="26"/>
    </row>
    <row r="62" spans="1:11" ht="12.75">
      <c r="A62" s="21" t="s">
        <v>84</v>
      </c>
      <c r="B62" s="21"/>
      <c r="C62" s="22"/>
      <c r="D62" s="23"/>
      <c r="E62" s="4"/>
      <c r="F62" s="4"/>
      <c r="G62" s="3"/>
      <c r="H62" s="4"/>
      <c r="I62" s="4"/>
      <c r="J62" s="4"/>
      <c r="K62" s="4"/>
    </row>
    <row r="63" spans="1:11" ht="12.75">
      <c r="A63" s="36" t="s">
        <v>111</v>
      </c>
      <c r="C63" s="3"/>
      <c r="D63" s="4"/>
      <c r="E63" s="4"/>
      <c r="F63" s="4"/>
      <c r="G63" s="3"/>
      <c r="H63" s="4"/>
      <c r="I63" s="4"/>
      <c r="J63" s="4"/>
      <c r="K63" s="4"/>
    </row>
    <row r="64" spans="1:11" ht="12.75">
      <c r="A64" t="s">
        <v>144</v>
      </c>
      <c r="C64" s="3"/>
      <c r="D64" s="4">
        <v>0.4</v>
      </c>
      <c r="E64" s="77" t="s">
        <v>119</v>
      </c>
      <c r="F64" s="37"/>
      <c r="G64" s="38"/>
      <c r="H64" s="39" t="s">
        <v>112</v>
      </c>
      <c r="I64" s="3">
        <f>B49*D64*1000*7.5</f>
        <v>2037.3000000000004</v>
      </c>
      <c r="J64" s="4" t="s">
        <v>110</v>
      </c>
      <c r="K64" s="4"/>
    </row>
    <row r="65" spans="1:11" ht="12.75">
      <c r="A65" s="40" t="s">
        <v>113</v>
      </c>
      <c r="C65" s="38"/>
      <c r="D65" s="4"/>
      <c r="E65" s="4"/>
      <c r="F65" s="4"/>
      <c r="G65" s="3"/>
      <c r="H65" s="3"/>
      <c r="I65" s="41">
        <f>SUM(I64:I64)</f>
        <v>2037.3000000000004</v>
      </c>
      <c r="J65" s="4" t="s">
        <v>110</v>
      </c>
      <c r="K65" s="42"/>
    </row>
    <row r="66" spans="1:11" ht="12.75">
      <c r="A66" s="43" t="s">
        <v>114</v>
      </c>
      <c r="B66" s="44"/>
      <c r="C66" s="41"/>
      <c r="D66" s="26"/>
      <c r="E66" s="25">
        <f>H50</f>
        <v>2074.72</v>
      </c>
      <c r="F66" s="26" t="s">
        <v>106</v>
      </c>
      <c r="G66" s="25">
        <f>I65</f>
        <v>2037.3000000000004</v>
      </c>
      <c r="H66" s="25" t="s">
        <v>107</v>
      </c>
      <c r="I66" s="35">
        <f>E66-G66</f>
        <v>37.41999999999939</v>
      </c>
      <c r="J66" s="45" t="s">
        <v>110</v>
      </c>
      <c r="K66" s="27"/>
    </row>
    <row r="67" spans="1:11" ht="12.75">
      <c r="A67" s="40"/>
      <c r="C67" s="38"/>
      <c r="D67" s="4"/>
      <c r="E67" s="4"/>
      <c r="F67" s="4"/>
      <c r="G67" s="3"/>
      <c r="H67" s="3"/>
      <c r="I67" s="41"/>
      <c r="J67" s="3"/>
      <c r="K67" s="42"/>
    </row>
    <row r="68" spans="1:11" ht="12.75">
      <c r="A68" s="36" t="s">
        <v>115</v>
      </c>
      <c r="C68" s="3"/>
      <c r="D68" s="4"/>
      <c r="E68" s="4"/>
      <c r="F68" s="4" t="s">
        <v>116</v>
      </c>
      <c r="G68" s="3" t="s">
        <v>101</v>
      </c>
      <c r="H68" s="3"/>
      <c r="I68" s="41" t="s">
        <v>116</v>
      </c>
      <c r="J68" s="3" t="s">
        <v>101</v>
      </c>
      <c r="K68" s="26"/>
    </row>
    <row r="69" spans="1:11" ht="12.75">
      <c r="A69" s="7"/>
      <c r="C69" s="3" t="s">
        <v>117</v>
      </c>
      <c r="D69" s="4" t="s">
        <v>118</v>
      </c>
      <c r="E69" s="4"/>
      <c r="F69" s="4" t="s">
        <v>119</v>
      </c>
      <c r="G69" s="3"/>
      <c r="H69" s="3"/>
      <c r="I69" s="35"/>
      <c r="J69" s="42"/>
      <c r="K69" s="42"/>
    </row>
    <row r="70" spans="1:11" ht="12.75">
      <c r="A70" s="46" t="s">
        <v>120</v>
      </c>
      <c r="C70" s="38">
        <v>1</v>
      </c>
      <c r="D70" s="47">
        <f>20*2</f>
        <v>40</v>
      </c>
      <c r="E70" s="4" t="s">
        <v>121</v>
      </c>
      <c r="F70" s="4">
        <v>0.4</v>
      </c>
      <c r="G70" s="3">
        <v>0</v>
      </c>
      <c r="H70" s="3" t="s">
        <v>107</v>
      </c>
      <c r="I70" s="41">
        <f>C70*D70*F70</f>
        <v>16</v>
      </c>
      <c r="J70" s="3">
        <f>(G70*D70*C70)</f>
        <v>0</v>
      </c>
      <c r="K70" s="42" t="s">
        <v>110</v>
      </c>
    </row>
    <row r="71" spans="1:11" ht="12.75">
      <c r="A71" s="46" t="s">
        <v>122</v>
      </c>
      <c r="C71" s="38">
        <v>2</v>
      </c>
      <c r="D71" s="47">
        <v>8</v>
      </c>
      <c r="E71" s="4" t="s">
        <v>121</v>
      </c>
      <c r="F71" s="4">
        <v>0.4</v>
      </c>
      <c r="G71" s="3">
        <v>0</v>
      </c>
      <c r="H71" s="3" t="s">
        <v>107</v>
      </c>
      <c r="I71" s="41">
        <f>C71*D71*F71</f>
        <v>6.4</v>
      </c>
      <c r="J71" s="3">
        <f>(G71*D71*C71)</f>
        <v>0</v>
      </c>
      <c r="K71" s="42" t="s">
        <v>110</v>
      </c>
    </row>
    <row r="72" spans="1:11" ht="12.75">
      <c r="A72" s="46" t="s">
        <v>123</v>
      </c>
      <c r="B72" s="46"/>
      <c r="C72" s="38">
        <v>3</v>
      </c>
      <c r="D72" s="47">
        <v>24</v>
      </c>
      <c r="E72" s="4" t="s">
        <v>121</v>
      </c>
      <c r="F72" s="4">
        <v>0.4</v>
      </c>
      <c r="G72" s="3">
        <v>0.5</v>
      </c>
      <c r="H72" s="3" t="s">
        <v>107</v>
      </c>
      <c r="I72" s="41">
        <f>C72*D72*F72</f>
        <v>28.8</v>
      </c>
      <c r="J72" s="3">
        <f>(G72*D72*C72)</f>
        <v>36</v>
      </c>
      <c r="K72" s="42" t="s">
        <v>110</v>
      </c>
    </row>
    <row r="73" spans="1:12" ht="12.75">
      <c r="A73" s="40" t="s">
        <v>134</v>
      </c>
      <c r="C73" s="38">
        <v>2</v>
      </c>
      <c r="D73" s="49">
        <v>60</v>
      </c>
      <c r="E73" s="4" t="s">
        <v>121</v>
      </c>
      <c r="F73" s="4">
        <v>0.4</v>
      </c>
      <c r="G73" s="3">
        <v>0</v>
      </c>
      <c r="H73" s="3" t="s">
        <v>107</v>
      </c>
      <c r="I73" s="41">
        <f>C73*D73*F73</f>
        <v>48</v>
      </c>
      <c r="J73" s="3">
        <f>(G73*D73*C73)</f>
        <v>0</v>
      </c>
      <c r="K73" s="42" t="s">
        <v>110</v>
      </c>
      <c r="L73" s="48"/>
    </row>
    <row r="74" spans="1:12" ht="12.75">
      <c r="A74" s="50" t="s">
        <v>113</v>
      </c>
      <c r="C74" s="38"/>
      <c r="D74" s="42"/>
      <c r="E74" s="42"/>
      <c r="F74" s="38" t="s">
        <v>124</v>
      </c>
      <c r="G74" s="38"/>
      <c r="H74" s="38" t="s">
        <v>107</v>
      </c>
      <c r="I74" s="41">
        <f>SUM(I70:I73)</f>
        <v>99.2</v>
      </c>
      <c r="J74" s="41">
        <f>SUM(J70:J73)</f>
        <v>36</v>
      </c>
      <c r="K74" s="42" t="s">
        <v>110</v>
      </c>
      <c r="L74" s="48"/>
    </row>
    <row r="75" spans="3:12" ht="12.75">
      <c r="C75" s="3"/>
      <c r="D75" s="4"/>
      <c r="E75" s="4"/>
      <c r="F75" s="38"/>
      <c r="G75" s="38"/>
      <c r="H75" s="39"/>
      <c r="I75" s="3"/>
      <c r="J75" s="4"/>
      <c r="K75" s="4"/>
      <c r="L75" s="48"/>
    </row>
    <row r="76" spans="1:12" ht="12.75">
      <c r="A76" s="29" t="s">
        <v>125</v>
      </c>
      <c r="B76" s="30"/>
      <c r="C76" s="52"/>
      <c r="D76" s="34"/>
      <c r="E76" s="34"/>
      <c r="F76" s="52"/>
      <c r="G76" s="52"/>
      <c r="H76" s="34"/>
      <c r="I76" s="33">
        <f>I74+I65</f>
        <v>2136.5000000000005</v>
      </c>
      <c r="J76" s="34" t="s">
        <v>110</v>
      </c>
      <c r="K76" s="39"/>
      <c r="L76" s="48"/>
    </row>
    <row r="77" spans="1:11" ht="12.75">
      <c r="A77" s="36"/>
      <c r="C77" s="3"/>
      <c r="D77" s="4"/>
      <c r="E77" s="4"/>
      <c r="F77" s="39"/>
      <c r="G77" s="51"/>
      <c r="H77" s="39"/>
      <c r="I77" s="3"/>
      <c r="J77" s="4"/>
      <c r="K77" s="4"/>
    </row>
    <row r="78" spans="1:11" ht="12.75">
      <c r="A78" s="29" t="s">
        <v>126</v>
      </c>
      <c r="B78" s="30"/>
      <c r="C78" s="31"/>
      <c r="D78" s="32"/>
      <c r="E78" s="32"/>
      <c r="F78" s="34"/>
      <c r="G78" s="52"/>
      <c r="H78" s="34"/>
      <c r="I78" s="53">
        <f>I66+J74</f>
        <v>73.41999999999939</v>
      </c>
      <c r="J78" s="34" t="s">
        <v>110</v>
      </c>
      <c r="K78" s="4"/>
    </row>
    <row r="79" spans="1:11" ht="12.75">
      <c r="A79" s="36"/>
      <c r="C79" s="3"/>
      <c r="D79" s="4"/>
      <c r="E79" s="4"/>
      <c r="F79" s="3"/>
      <c r="G79" s="3"/>
      <c r="H79" s="3"/>
      <c r="I79" s="35"/>
      <c r="J79" s="39"/>
      <c r="K79" s="26"/>
    </row>
    <row r="80" spans="3:11" ht="12.75">
      <c r="C80" s="3"/>
      <c r="D80" s="4"/>
      <c r="E80" s="4"/>
      <c r="F80" s="4"/>
      <c r="G80" s="3"/>
      <c r="H80" s="4"/>
      <c r="I80" s="4"/>
      <c r="J80" s="4"/>
      <c r="K80" s="4"/>
    </row>
    <row r="81" spans="1:11" ht="12.75">
      <c r="A81" s="44"/>
      <c r="B81" s="44"/>
      <c r="C81" s="25"/>
      <c r="D81" s="26"/>
      <c r="E81" s="26"/>
      <c r="F81" s="26"/>
      <c r="G81" s="25"/>
      <c r="H81" s="26"/>
      <c r="I81" s="26"/>
      <c r="J81" s="26"/>
      <c r="K81" s="26"/>
    </row>
    <row r="82" spans="1:11" ht="12.75">
      <c r="A82" s="54"/>
      <c r="B82" s="55" t="s">
        <v>127</v>
      </c>
      <c r="C82" s="54"/>
      <c r="D82" s="56"/>
      <c r="E82" s="57" t="s">
        <v>128</v>
      </c>
      <c r="F82" s="57" t="s">
        <v>117</v>
      </c>
      <c r="G82" s="58" t="s">
        <v>129</v>
      </c>
      <c r="H82" s="59" t="s">
        <v>119</v>
      </c>
      <c r="I82" s="59" t="s">
        <v>118</v>
      </c>
      <c r="K82" s="60" t="s">
        <v>113</v>
      </c>
    </row>
    <row r="83" spans="1:11" ht="12.75">
      <c r="A83" s="61"/>
      <c r="B83" s="62"/>
      <c r="C83" s="61"/>
      <c r="D83" s="63"/>
      <c r="E83" s="64"/>
      <c r="F83" s="64"/>
      <c r="G83" s="65"/>
      <c r="H83" s="66"/>
      <c r="I83" s="66"/>
      <c r="J83" s="60"/>
      <c r="K83" s="61"/>
    </row>
    <row r="84" spans="1:11" ht="12.75">
      <c r="A84" s="67"/>
      <c r="B84" s="40" t="s">
        <v>130</v>
      </c>
      <c r="C84" s="67"/>
      <c r="D84" s="38"/>
      <c r="E84" s="42">
        <v>0.04</v>
      </c>
      <c r="F84" s="42"/>
      <c r="G84" s="68">
        <f>$B$49</f>
        <v>0.6791</v>
      </c>
      <c r="H84" s="69">
        <v>4</v>
      </c>
      <c r="I84" s="69">
        <f>H84*1000*G84</f>
        <v>2716.4</v>
      </c>
      <c r="J84" s="66"/>
      <c r="K84" s="78">
        <f>I84+$I$90+$I$91+$I$92+$I$93</f>
        <v>2976.4</v>
      </c>
    </row>
    <row r="85" spans="1:11" ht="12.75">
      <c r="A85" s="67"/>
      <c r="B85" s="40" t="s">
        <v>145</v>
      </c>
      <c r="C85" s="67"/>
      <c r="D85" s="38"/>
      <c r="E85" s="42">
        <v>0.09</v>
      </c>
      <c r="F85" s="42"/>
      <c r="G85" s="68">
        <f>$B$49</f>
        <v>0.6791</v>
      </c>
      <c r="H85" s="69">
        <v>4</v>
      </c>
      <c r="I85" s="69">
        <f>H85*1000*G85</f>
        <v>2716.4</v>
      </c>
      <c r="J85" s="66"/>
      <c r="K85" s="78">
        <f>I85+$I$90+$I$91+$I$92+$I$93</f>
        <v>2976.4</v>
      </c>
    </row>
    <row r="86" spans="1:11" ht="12.75">
      <c r="A86" s="67"/>
      <c r="B86" s="40" t="s">
        <v>131</v>
      </c>
      <c r="C86" s="67"/>
      <c r="D86" s="38"/>
      <c r="E86" s="38">
        <v>0.15</v>
      </c>
      <c r="F86" s="42"/>
      <c r="G86" s="68">
        <f>$B$49</f>
        <v>0.6791</v>
      </c>
      <c r="H86" s="69">
        <v>5</v>
      </c>
      <c r="I86" s="69">
        <f>H86*1000*G86</f>
        <v>3395.5</v>
      </c>
      <c r="J86" s="66"/>
      <c r="K86" s="78">
        <f>I86+$I$90+$I$91+$I$92+$I$93</f>
        <v>3655.5</v>
      </c>
    </row>
    <row r="87" spans="1:11" ht="12.75">
      <c r="A87" s="70"/>
      <c r="B87" s="46" t="s">
        <v>131</v>
      </c>
      <c r="C87" s="70"/>
      <c r="D87" s="65"/>
      <c r="E87" s="65">
        <v>0.2</v>
      </c>
      <c r="F87" s="66"/>
      <c r="G87" s="68">
        <f>$B$49</f>
        <v>0.6791</v>
      </c>
      <c r="H87" s="47">
        <v>5.5</v>
      </c>
      <c r="I87" s="47">
        <f>H87*1000*G87</f>
        <v>3735.05</v>
      </c>
      <c r="J87" s="66"/>
      <c r="K87" s="79">
        <f>I87+$I$90+$I$91+$I$92+$I$93</f>
        <v>3995.05</v>
      </c>
    </row>
    <row r="88" spans="1:11" ht="12.75">
      <c r="A88" s="71"/>
      <c r="B88" s="72" t="s">
        <v>132</v>
      </c>
      <c r="C88" s="71"/>
      <c r="D88" s="58"/>
      <c r="E88" s="58">
        <v>0.13</v>
      </c>
      <c r="F88" s="59"/>
      <c r="G88" s="73">
        <f>$B$49</f>
        <v>0.6791</v>
      </c>
      <c r="H88" s="74">
        <v>1</v>
      </c>
      <c r="I88" s="74">
        <f>H88*1000*G88</f>
        <v>679.1</v>
      </c>
      <c r="J88" s="66"/>
      <c r="K88" s="79">
        <f>I88+$I$196+$I$197+$I$198+$I$199</f>
        <v>679.1</v>
      </c>
    </row>
    <row r="89" spans="1:11" ht="12.75">
      <c r="A89" s="70"/>
      <c r="B89" s="46"/>
      <c r="C89" s="70"/>
      <c r="D89" s="65"/>
      <c r="E89" s="65"/>
      <c r="F89" s="66"/>
      <c r="G89" s="75"/>
      <c r="H89" s="47"/>
      <c r="I89" s="47"/>
      <c r="J89" s="66"/>
      <c r="K89" s="67"/>
    </row>
    <row r="90" spans="1:11" ht="12.75">
      <c r="A90" s="70"/>
      <c r="B90" s="46" t="s">
        <v>133</v>
      </c>
      <c r="C90" s="70"/>
      <c r="D90" s="65"/>
      <c r="E90" s="65"/>
      <c r="F90" s="66"/>
      <c r="G90" s="75"/>
      <c r="H90" s="47"/>
      <c r="I90" s="47">
        <f>18*4</f>
        <v>72</v>
      </c>
      <c r="J90" s="66"/>
      <c r="K90" s="67"/>
    </row>
    <row r="91" spans="1:11" ht="12.75">
      <c r="A91" s="70"/>
      <c r="B91" s="46" t="s">
        <v>134</v>
      </c>
      <c r="C91" s="70"/>
      <c r="D91" s="65"/>
      <c r="E91" s="65"/>
      <c r="F91" s="66"/>
      <c r="G91" s="75"/>
      <c r="H91" s="47"/>
      <c r="I91" s="47">
        <v>60</v>
      </c>
      <c r="J91" s="66"/>
      <c r="K91" s="67"/>
    </row>
    <row r="92" spans="1:11" ht="12.75">
      <c r="A92" s="70"/>
      <c r="B92" s="46" t="s">
        <v>135</v>
      </c>
      <c r="C92" s="70"/>
      <c r="D92" s="65"/>
      <c r="E92" s="65"/>
      <c r="F92" s="66"/>
      <c r="G92" s="75"/>
      <c r="H92" s="47"/>
      <c r="I92" s="47">
        <f>D70*C70</f>
        <v>40</v>
      </c>
      <c r="J92" s="66"/>
      <c r="K92" s="70"/>
    </row>
    <row r="93" spans="1:11" ht="12.75">
      <c r="A93" s="71"/>
      <c r="B93" s="72" t="s">
        <v>136</v>
      </c>
      <c r="C93" s="71"/>
      <c r="D93" s="58"/>
      <c r="E93" s="58"/>
      <c r="F93" s="59"/>
      <c r="G93" s="73"/>
      <c r="H93" s="74"/>
      <c r="I93" s="74">
        <f>72+16</f>
        <v>88</v>
      </c>
      <c r="J93" s="59"/>
      <c r="K93" s="70"/>
    </row>
    <row r="94" spans="2:10" ht="12.75">
      <c r="B94" s="40"/>
      <c r="D94" s="3"/>
      <c r="E94" s="4"/>
      <c r="F94" s="37" t="s">
        <v>117</v>
      </c>
      <c r="G94" s="3" t="s">
        <v>137</v>
      </c>
      <c r="H94" s="42" t="s">
        <v>119</v>
      </c>
      <c r="I94" s="69" t="s">
        <v>118</v>
      </c>
      <c r="J94" s="4" t="s">
        <v>110</v>
      </c>
    </row>
    <row r="95" spans="2:10" ht="12.75">
      <c r="B95" s="40" t="s">
        <v>138</v>
      </c>
      <c r="D95" s="3"/>
      <c r="E95" s="4"/>
      <c r="F95" s="37">
        <v>3</v>
      </c>
      <c r="G95" s="3"/>
      <c r="H95" s="42">
        <v>24</v>
      </c>
      <c r="I95" s="69"/>
      <c r="J95" s="4"/>
    </row>
    <row r="96" spans="2:10" ht="12.75">
      <c r="B96" s="40" t="s">
        <v>138</v>
      </c>
      <c r="D96" s="3"/>
      <c r="E96" s="4"/>
      <c r="F96" s="37">
        <v>1</v>
      </c>
      <c r="G96" s="3"/>
      <c r="H96" s="42">
        <v>13</v>
      </c>
      <c r="I96" s="69"/>
      <c r="J96" s="4"/>
    </row>
    <row r="97" spans="2:10" ht="12.75">
      <c r="B97" s="40" t="s">
        <v>139</v>
      </c>
      <c r="D97" s="3"/>
      <c r="E97" s="4"/>
      <c r="F97" s="37">
        <v>1</v>
      </c>
      <c r="G97" s="3"/>
      <c r="H97" s="42">
        <v>15</v>
      </c>
      <c r="I97" s="69"/>
      <c r="J97" s="4"/>
    </row>
    <row r="98" spans="2:7" ht="12.75">
      <c r="B98" s="40" t="s">
        <v>140</v>
      </c>
      <c r="D98" t="s">
        <v>146</v>
      </c>
      <c r="F98">
        <v>4</v>
      </c>
      <c r="G98" s="76"/>
    </row>
    <row r="99" spans="2:6" ht="12.75">
      <c r="B99" s="40" t="s">
        <v>141</v>
      </c>
      <c r="F99">
        <v>4</v>
      </c>
    </row>
    <row r="100" spans="2:8" ht="12.75">
      <c r="B100" s="40" t="s">
        <v>142</v>
      </c>
      <c r="F100">
        <v>3</v>
      </c>
      <c r="H100">
        <v>45</v>
      </c>
    </row>
    <row r="101" ht="12.75">
      <c r="B101" s="40"/>
    </row>
    <row r="102" ht="12.75">
      <c r="B102" s="40"/>
    </row>
    <row r="103" ht="12.75">
      <c r="B103" s="40"/>
    </row>
    <row r="122" spans="1:5" ht="12.75">
      <c r="A122" t="s">
        <v>12</v>
      </c>
      <c r="B122" t="s">
        <v>13</v>
      </c>
      <c r="C122" t="s">
        <v>14</v>
      </c>
      <c r="D122" t="s">
        <v>29</v>
      </c>
      <c r="E122" t="s">
        <v>30</v>
      </c>
    </row>
    <row r="123" spans="1:5" ht="12.75">
      <c r="A123" t="s">
        <v>17</v>
      </c>
      <c r="B123" t="s">
        <v>18</v>
      </c>
      <c r="D123" t="s">
        <v>31</v>
      </c>
      <c r="E123" t="s">
        <v>15</v>
      </c>
    </row>
    <row r="124" spans="2:5" ht="12.75">
      <c r="B124" t="s">
        <v>22</v>
      </c>
      <c r="C124" t="s">
        <v>23</v>
      </c>
      <c r="D124" t="s">
        <v>32</v>
      </c>
      <c r="E124" t="s">
        <v>24</v>
      </c>
    </row>
    <row r="125" spans="1:5" ht="12.75">
      <c r="A125" t="s">
        <v>0</v>
      </c>
      <c r="B125" t="s">
        <v>1</v>
      </c>
      <c r="C125" t="s">
        <v>2</v>
      </c>
      <c r="D125" t="s">
        <v>3</v>
      </c>
      <c r="E125" t="s">
        <v>33</v>
      </c>
    </row>
    <row r="126" spans="1:4" ht="12.75">
      <c r="A126">
        <v>0</v>
      </c>
      <c r="B126">
        <v>0</v>
      </c>
      <c r="D126">
        <v>15.18</v>
      </c>
    </row>
    <row r="127" spans="3:5" ht="12.75">
      <c r="C127">
        <v>0</v>
      </c>
      <c r="E127">
        <v>0</v>
      </c>
    </row>
    <row r="128" spans="1:4" ht="12.75">
      <c r="A128">
        <v>1</v>
      </c>
      <c r="B128">
        <v>0</v>
      </c>
      <c r="D128">
        <v>15.18</v>
      </c>
    </row>
    <row r="129" spans="3:5" ht="12.75">
      <c r="C129">
        <v>6</v>
      </c>
      <c r="E129">
        <v>67.68</v>
      </c>
    </row>
    <row r="130" spans="1:4" ht="12.75">
      <c r="A130">
        <v>2</v>
      </c>
      <c r="B130">
        <v>0.006</v>
      </c>
      <c r="D130">
        <v>7.38</v>
      </c>
    </row>
    <row r="131" spans="3:5" ht="12.75">
      <c r="C131">
        <v>34</v>
      </c>
      <c r="E131">
        <v>248.18</v>
      </c>
    </row>
    <row r="132" spans="1:4" ht="12.75">
      <c r="A132">
        <v>3</v>
      </c>
      <c r="B132">
        <v>0.04</v>
      </c>
      <c r="D132">
        <v>7.22</v>
      </c>
    </row>
    <row r="133" spans="3:5" ht="12.75">
      <c r="C133">
        <v>40</v>
      </c>
      <c r="E133">
        <v>287.74</v>
      </c>
    </row>
    <row r="134" spans="1:4" ht="12.75">
      <c r="A134">
        <v>4</v>
      </c>
      <c r="B134">
        <v>0.08</v>
      </c>
      <c r="D134">
        <v>7.17</v>
      </c>
    </row>
    <row r="135" spans="3:5" ht="12.75">
      <c r="C135">
        <v>40</v>
      </c>
      <c r="E135">
        <v>284.48</v>
      </c>
    </row>
    <row r="136" spans="1:4" ht="12.75">
      <c r="A136">
        <v>5</v>
      </c>
      <c r="B136">
        <v>0.12</v>
      </c>
      <c r="D136">
        <v>7.05</v>
      </c>
    </row>
    <row r="137" spans="3:5" ht="12.75">
      <c r="C137">
        <v>40</v>
      </c>
      <c r="E137">
        <v>281.14</v>
      </c>
    </row>
    <row r="138" spans="1:4" ht="12.75">
      <c r="A138">
        <v>6</v>
      </c>
      <c r="B138">
        <v>0.16</v>
      </c>
      <c r="D138">
        <v>7</v>
      </c>
    </row>
    <row r="139" spans="3:5" ht="12.75">
      <c r="C139">
        <v>40</v>
      </c>
      <c r="E139">
        <v>280.8</v>
      </c>
    </row>
    <row r="140" spans="1:4" ht="12.75">
      <c r="A140">
        <v>7</v>
      </c>
      <c r="B140">
        <v>0.2</v>
      </c>
      <c r="D140">
        <v>7.04</v>
      </c>
    </row>
    <row r="141" spans="3:5" ht="12.75">
      <c r="C141">
        <v>40</v>
      </c>
      <c r="E141">
        <v>281.78</v>
      </c>
    </row>
    <row r="142" spans="1:4" ht="12.75">
      <c r="A142">
        <v>8</v>
      </c>
      <c r="B142">
        <v>0.24</v>
      </c>
      <c r="D142">
        <v>7.05</v>
      </c>
    </row>
    <row r="143" spans="3:5" ht="12.75">
      <c r="C143">
        <v>40</v>
      </c>
      <c r="E143">
        <v>282.06</v>
      </c>
    </row>
    <row r="144" spans="1:4" ht="12.75">
      <c r="A144">
        <v>9</v>
      </c>
      <c r="B144">
        <v>0.28</v>
      </c>
      <c r="D144">
        <v>7.05</v>
      </c>
    </row>
    <row r="145" spans="3:5" ht="12.75">
      <c r="C145">
        <v>40</v>
      </c>
      <c r="E145">
        <v>281.88</v>
      </c>
    </row>
    <row r="146" spans="1:4" ht="12.75">
      <c r="A146">
        <v>10</v>
      </c>
      <c r="B146">
        <v>0.32</v>
      </c>
      <c r="D146">
        <v>7.04</v>
      </c>
    </row>
    <row r="147" spans="3:5" ht="12.75">
      <c r="C147">
        <v>40</v>
      </c>
      <c r="E147">
        <v>282.2</v>
      </c>
    </row>
    <row r="148" spans="1:4" ht="12.75">
      <c r="A148">
        <v>11</v>
      </c>
      <c r="B148">
        <v>0.36</v>
      </c>
      <c r="D148">
        <v>7.07</v>
      </c>
    </row>
    <row r="149" spans="3:5" ht="12.75">
      <c r="C149">
        <v>40</v>
      </c>
      <c r="E149">
        <v>282.86</v>
      </c>
    </row>
    <row r="150" spans="1:4" ht="12.75">
      <c r="A150">
        <v>12</v>
      </c>
      <c r="B150">
        <v>0.4</v>
      </c>
      <c r="D150">
        <v>7.08</v>
      </c>
    </row>
    <row r="151" spans="3:5" ht="12.75">
      <c r="C151">
        <v>40</v>
      </c>
      <c r="E151">
        <v>284.12</v>
      </c>
    </row>
    <row r="152" spans="1:4" ht="12.75">
      <c r="A152">
        <v>13</v>
      </c>
      <c r="B152">
        <v>0.44</v>
      </c>
      <c r="D152">
        <v>7.13</v>
      </c>
    </row>
    <row r="153" spans="3:5" ht="12.75">
      <c r="C153">
        <v>40</v>
      </c>
      <c r="E153">
        <v>285.02</v>
      </c>
    </row>
    <row r="154" spans="1:4" ht="12.75">
      <c r="A154">
        <v>14</v>
      </c>
      <c r="B154">
        <v>0.48</v>
      </c>
      <c r="D154">
        <v>7.12</v>
      </c>
    </row>
    <row r="155" spans="3:5" ht="12.75">
      <c r="C155">
        <v>40</v>
      </c>
      <c r="E155">
        <v>284.22</v>
      </c>
    </row>
    <row r="156" spans="1:4" ht="12.75">
      <c r="A156">
        <v>15</v>
      </c>
      <c r="B156">
        <v>0.52</v>
      </c>
      <c r="D156">
        <v>7.09</v>
      </c>
    </row>
    <row r="157" spans="3:5" ht="12.75">
      <c r="C157">
        <v>40</v>
      </c>
      <c r="E157">
        <v>283.2</v>
      </c>
    </row>
    <row r="158" spans="1:4" ht="12.75">
      <c r="A158">
        <v>16</v>
      </c>
      <c r="B158">
        <v>0.56</v>
      </c>
      <c r="D158">
        <v>7.07</v>
      </c>
    </row>
    <row r="159" spans="3:5" ht="12.75">
      <c r="C159">
        <v>40</v>
      </c>
      <c r="E159">
        <v>283.24</v>
      </c>
    </row>
    <row r="160" spans="1:4" ht="12.75">
      <c r="A160">
        <v>17</v>
      </c>
      <c r="B160">
        <v>0.6</v>
      </c>
      <c r="D160">
        <v>7.09</v>
      </c>
    </row>
    <row r="161" spans="3:5" ht="12.75">
      <c r="C161">
        <v>40</v>
      </c>
      <c r="E161">
        <v>283.2</v>
      </c>
    </row>
    <row r="162" spans="1:4" ht="12.75">
      <c r="A162">
        <v>18</v>
      </c>
      <c r="B162">
        <v>0.64</v>
      </c>
      <c r="D162">
        <v>7.07</v>
      </c>
    </row>
    <row r="163" spans="3:5" ht="12.75">
      <c r="C163">
        <v>33.9</v>
      </c>
      <c r="E163">
        <v>238.25</v>
      </c>
    </row>
    <row r="164" spans="1:4" ht="12.75">
      <c r="A164">
        <v>19</v>
      </c>
      <c r="B164">
        <v>0.6739</v>
      </c>
      <c r="D164">
        <v>6.97</v>
      </c>
    </row>
    <row r="165" spans="3:5" ht="12.75">
      <c r="C165">
        <v>5.2</v>
      </c>
      <c r="E165">
        <v>52.51</v>
      </c>
    </row>
    <row r="166" spans="1:4" ht="12.75">
      <c r="A166">
        <v>20</v>
      </c>
      <c r="B166">
        <v>0.6791</v>
      </c>
      <c r="D166">
        <v>13.28</v>
      </c>
    </row>
    <row r="167" spans="3:5" ht="12.75">
      <c r="C167">
        <v>0</v>
      </c>
      <c r="E167">
        <v>0.07</v>
      </c>
    </row>
    <row r="168" spans="1:4" ht="12.75">
      <c r="A168">
        <v>0</v>
      </c>
      <c r="B168">
        <v>0.6791</v>
      </c>
      <c r="D168">
        <v>13.28</v>
      </c>
    </row>
    <row r="169" spans="1:5" ht="12.75">
      <c r="A169" t="s">
        <v>0</v>
      </c>
      <c r="B169" t="s">
        <v>1</v>
      </c>
      <c r="C169" t="s">
        <v>2</v>
      </c>
      <c r="D169" t="s">
        <v>3</v>
      </c>
      <c r="E169" t="s">
        <v>33</v>
      </c>
    </row>
    <row r="170" spans="1:5" ht="12.75">
      <c r="A170" t="s">
        <v>27</v>
      </c>
      <c r="B170" t="s">
        <v>28</v>
      </c>
      <c r="E170">
        <v>4854.62</v>
      </c>
    </row>
    <row r="173" spans="1:6" ht="12.75">
      <c r="A173" t="s">
        <v>5</v>
      </c>
      <c r="B173" t="s">
        <v>34</v>
      </c>
      <c r="C173" t="s">
        <v>35</v>
      </c>
      <c r="D173" t="s">
        <v>36</v>
      </c>
      <c r="E173" t="s">
        <v>37</v>
      </c>
      <c r="F173" t="s">
        <v>38</v>
      </c>
    </row>
    <row r="174" spans="1:6" ht="12.75">
      <c r="A174" t="s">
        <v>6</v>
      </c>
      <c r="B174" t="s">
        <v>7</v>
      </c>
      <c r="C174" t="s">
        <v>8</v>
      </c>
      <c r="D174" t="s">
        <v>9</v>
      </c>
      <c r="E174" t="s">
        <v>10</v>
      </c>
      <c r="F174" t="s">
        <v>11</v>
      </c>
    </row>
    <row r="176" spans="1:2" ht="12.75">
      <c r="A176" t="s">
        <v>39</v>
      </c>
      <c r="B176" t="s">
        <v>40</v>
      </c>
    </row>
    <row r="177" spans="1:2" ht="12.75">
      <c r="A177" t="s">
        <v>6</v>
      </c>
      <c r="B177" t="s">
        <v>41</v>
      </c>
    </row>
    <row r="178" spans="1:6" ht="12.75">
      <c r="A178" t="s">
        <v>42</v>
      </c>
      <c r="B178" t="s">
        <v>43</v>
      </c>
      <c r="C178" t="s">
        <v>44</v>
      </c>
      <c r="D178" t="s">
        <v>45</v>
      </c>
      <c r="E178" t="s">
        <v>46</v>
      </c>
      <c r="F178" t="s">
        <v>47</v>
      </c>
    </row>
    <row r="179" spans="1:9" ht="12.75">
      <c r="A179" t="s">
        <v>48</v>
      </c>
      <c r="B179" t="s">
        <v>43</v>
      </c>
      <c r="C179" t="s">
        <v>49</v>
      </c>
      <c r="D179" t="s">
        <v>50</v>
      </c>
      <c r="E179" t="s">
        <v>51</v>
      </c>
      <c r="F179" t="s">
        <v>52</v>
      </c>
      <c r="H179" t="s">
        <v>53</v>
      </c>
      <c r="I179" t="s">
        <v>54</v>
      </c>
    </row>
    <row r="180" spans="1:11" ht="12.75">
      <c r="A180" t="s">
        <v>55</v>
      </c>
      <c r="B180" t="s">
        <v>56</v>
      </c>
      <c r="C180" t="s">
        <v>57</v>
      </c>
      <c r="D180" t="s">
        <v>58</v>
      </c>
      <c r="E180" t="s">
        <v>59</v>
      </c>
      <c r="F180" t="s">
        <v>60</v>
      </c>
      <c r="H180" t="s">
        <v>61</v>
      </c>
      <c r="I180" t="s">
        <v>62</v>
      </c>
      <c r="J180" t="s">
        <v>63</v>
      </c>
      <c r="K180" t="s">
        <v>64</v>
      </c>
    </row>
    <row r="181" spans="1:11" ht="12.75">
      <c r="A181" t="s">
        <v>4</v>
      </c>
      <c r="B181" t="s">
        <v>65</v>
      </c>
      <c r="C181" t="s">
        <v>57</v>
      </c>
      <c r="D181" t="s">
        <v>58</v>
      </c>
      <c r="E181" t="s">
        <v>59</v>
      </c>
      <c r="F181" t="s">
        <v>66</v>
      </c>
      <c r="H181" t="s">
        <v>61</v>
      </c>
      <c r="I181" t="s">
        <v>67</v>
      </c>
      <c r="J181" t="s">
        <v>68</v>
      </c>
      <c r="K181" t="s">
        <v>69</v>
      </c>
    </row>
    <row r="182" spans="1:5" ht="12.75">
      <c r="A182" t="s">
        <v>70</v>
      </c>
      <c r="B182" t="s">
        <v>71</v>
      </c>
      <c r="C182" t="s">
        <v>72</v>
      </c>
      <c r="D182" t="s">
        <v>73</v>
      </c>
      <c r="E182" t="s">
        <v>74</v>
      </c>
    </row>
    <row r="183" spans="1:10" ht="12.75">
      <c r="A183" t="s">
        <v>75</v>
      </c>
      <c r="B183" t="s">
        <v>76</v>
      </c>
      <c r="C183" t="s">
        <v>57</v>
      </c>
      <c r="D183" t="s">
        <v>77</v>
      </c>
      <c r="E183" t="s">
        <v>78</v>
      </c>
      <c r="F183" t="s">
        <v>79</v>
      </c>
      <c r="H183" t="s">
        <v>80</v>
      </c>
      <c r="I183" t="s">
        <v>81</v>
      </c>
      <c r="J183" t="s">
        <v>82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AGROPLAN</cp:lastModifiedBy>
  <cp:lastPrinted>2009-06-17T12:02:59Z</cp:lastPrinted>
  <dcterms:created xsi:type="dcterms:W3CDTF">2009-06-17T11:49:08Z</dcterms:created>
  <dcterms:modified xsi:type="dcterms:W3CDTF">2009-06-17T12:03:50Z</dcterms:modified>
  <cp:category/>
  <cp:version/>
  <cp:contentType/>
  <cp:contentStatus/>
</cp:coreProperties>
</file>