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OPI\úkoly Říha\Výběrová řízení 2020\NIS Praha II\Vyhlášení 14.9.2020\"/>
    </mc:Choice>
  </mc:AlternateContent>
  <workbookProtection workbookPassword="800E" lockStructure="1"/>
  <bookViews>
    <workbookView xWindow="1512" yWindow="348" windowWidth="3816" windowHeight="5772" tabRatio="360"/>
  </bookViews>
  <sheets>
    <sheet name="SK měření" sheetId="1" r:id="rId1"/>
  </sheets>
  <definedNames>
    <definedName name="_xlnm._FilterDatabase" localSheetId="0" hidden="1">'SK měření'!$A$1:$L$87</definedName>
    <definedName name="_xlnm.Print_Titles" localSheetId="0">'SK měření'!$1:$11</definedName>
    <definedName name="_xlnm.Print_Area" localSheetId="0">'SK měření'!$A$1:$I$92</definedName>
    <definedName name="Z_CA58FF8E_201E_4C1F_92D0_C5380FD422D6_.wvu.FilterData" localSheetId="0" hidden="1">'SK měření'!$A$1:$L$87</definedName>
    <definedName name="Z_CA58FF8E_201E_4C1F_92D0_C5380FD422D6_.wvu.PrintArea" localSheetId="0" hidden="1">'SK měření'!$A$1:$I$92</definedName>
    <definedName name="Z_CA58FF8E_201E_4C1F_92D0_C5380FD422D6_.wvu.PrintTitles" localSheetId="0" hidden="1">'SK měření'!$1:$11</definedName>
  </definedNames>
  <calcPr calcId="162913"/>
  <customWorkbookViews>
    <customWorkbookView name="Kamil Vild – osobní zobrazení" guid="{CA58FF8E-201E-4C1F-92D0-C5380FD422D6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D41" i="1" l="1"/>
  <c r="H41" i="1" s="1"/>
  <c r="F41" i="1"/>
  <c r="I41" i="1" s="1"/>
  <c r="F65" i="1"/>
  <c r="I65" i="1" s="1"/>
  <c r="D65" i="1"/>
  <c r="H65" i="1" s="1"/>
  <c r="F64" i="1"/>
  <c r="I64" i="1" s="1"/>
  <c r="D64" i="1"/>
  <c r="H64" i="1" s="1"/>
  <c r="A63" i="1"/>
  <c r="F62" i="1"/>
  <c r="I62" i="1" s="1"/>
  <c r="D62" i="1"/>
  <c r="H62" i="1" s="1"/>
  <c r="F61" i="1"/>
  <c r="I61" i="1" s="1"/>
  <c r="D61" i="1"/>
  <c r="H61" i="1" s="1"/>
  <c r="F60" i="1"/>
  <c r="I60" i="1" s="1"/>
  <c r="D60" i="1"/>
  <c r="H60" i="1" s="1"/>
  <c r="A59" i="1"/>
  <c r="F58" i="1"/>
  <c r="I58" i="1" s="1"/>
  <c r="D58" i="1"/>
  <c r="H58" i="1" s="1"/>
  <c r="F57" i="1"/>
  <c r="I57" i="1" s="1"/>
  <c r="D57" i="1"/>
  <c r="H57" i="1" s="1"/>
  <c r="F56" i="1"/>
  <c r="I56" i="1" s="1"/>
  <c r="D56" i="1"/>
  <c r="H56" i="1" s="1"/>
  <c r="F55" i="1"/>
  <c r="I55" i="1" s="1"/>
  <c r="D55" i="1"/>
  <c r="H55" i="1" s="1"/>
  <c r="A53" i="1"/>
  <c r="F45" i="1"/>
  <c r="I45" i="1" s="1"/>
  <c r="D45" i="1"/>
  <c r="H45" i="1" s="1"/>
  <c r="F44" i="1"/>
  <c r="I44" i="1" s="1"/>
  <c r="D44" i="1"/>
  <c r="H44" i="1" s="1"/>
  <c r="F43" i="1"/>
  <c r="I43" i="1" s="1"/>
  <c r="D43" i="1"/>
  <c r="H43" i="1" s="1"/>
  <c r="F42" i="1"/>
  <c r="I42" i="1" s="1"/>
  <c r="D42" i="1"/>
  <c r="H42" i="1" s="1"/>
  <c r="F40" i="1"/>
  <c r="I40" i="1" s="1"/>
  <c r="D40" i="1"/>
  <c r="H40" i="1" s="1"/>
  <c r="F39" i="1"/>
  <c r="I39" i="1" s="1"/>
  <c r="D39" i="1"/>
  <c r="H39" i="1" s="1"/>
  <c r="F38" i="1"/>
  <c r="I38" i="1" s="1"/>
  <c r="D38" i="1"/>
  <c r="H38" i="1" s="1"/>
  <c r="A37" i="1"/>
  <c r="F36" i="1"/>
  <c r="I36" i="1" s="1"/>
  <c r="D36" i="1"/>
  <c r="H36" i="1" s="1"/>
  <c r="F35" i="1"/>
  <c r="I35" i="1" s="1"/>
  <c r="D35" i="1"/>
  <c r="H35" i="1" s="1"/>
  <c r="F34" i="1"/>
  <c r="I34" i="1" s="1"/>
  <c r="D34" i="1"/>
  <c r="H34" i="1" s="1"/>
  <c r="F33" i="1"/>
  <c r="I33" i="1" s="1"/>
  <c r="D33" i="1"/>
  <c r="H33" i="1" s="1"/>
  <c r="F31" i="1"/>
  <c r="I31" i="1" s="1"/>
  <c r="D31" i="1"/>
  <c r="H31" i="1" s="1"/>
  <c r="F30" i="1"/>
  <c r="I30" i="1" s="1"/>
  <c r="D30" i="1"/>
  <c r="H30" i="1" s="1"/>
  <c r="F29" i="1"/>
  <c r="I29" i="1" s="1"/>
  <c r="D29" i="1"/>
  <c r="H29" i="1" s="1"/>
  <c r="F28" i="1"/>
  <c r="I28" i="1" s="1"/>
  <c r="D28" i="1"/>
  <c r="H28" i="1" s="1"/>
  <c r="F27" i="1"/>
  <c r="I27" i="1" s="1"/>
  <c r="D27" i="1"/>
  <c r="H27" i="1" s="1"/>
  <c r="F26" i="1"/>
  <c r="I26" i="1" s="1"/>
  <c r="D26" i="1"/>
  <c r="H26" i="1" s="1"/>
  <c r="F25" i="1"/>
  <c r="I25" i="1" s="1"/>
  <c r="D25" i="1"/>
  <c r="H25" i="1" s="1"/>
  <c r="F24" i="1"/>
  <c r="I24" i="1" s="1"/>
  <c r="D24" i="1"/>
  <c r="H24" i="1" s="1"/>
  <c r="A23" i="1"/>
  <c r="F22" i="1"/>
  <c r="I22" i="1" s="1"/>
  <c r="D22" i="1"/>
  <c r="H22" i="1" s="1"/>
  <c r="F20" i="1"/>
  <c r="I20" i="1" s="1"/>
  <c r="D20" i="1"/>
  <c r="H20" i="1" s="1"/>
  <c r="F19" i="1"/>
  <c r="I19" i="1" s="1"/>
  <c r="D19" i="1"/>
  <c r="H19" i="1" s="1"/>
  <c r="F18" i="1"/>
  <c r="I18" i="1" s="1"/>
  <c r="D18" i="1"/>
  <c r="H18" i="1" s="1"/>
  <c r="F17" i="1"/>
  <c r="I17" i="1" s="1"/>
  <c r="D17" i="1"/>
  <c r="H17" i="1" s="1"/>
  <c r="F16" i="1"/>
  <c r="I16" i="1" s="1"/>
  <c r="D16" i="1"/>
  <c r="H16" i="1" s="1"/>
  <c r="A32" i="1" l="1"/>
  <c r="I67" i="1"/>
  <c r="H67" i="1"/>
  <c r="H47" i="1"/>
  <c r="I47" i="1"/>
  <c r="I68" i="1" l="1"/>
  <c r="H73" i="1" s="1"/>
  <c r="I48" i="1"/>
  <c r="H72" i="1" s="1"/>
  <c r="H78" i="1"/>
  <c r="H77" i="1" l="1"/>
  <c r="H79" i="1"/>
  <c r="H80" i="1" l="1"/>
  <c r="H82" i="1" s="1"/>
  <c r="H84" i="1" s="1"/>
  <c r="H83" i="1" l="1"/>
  <c r="H85" i="1" s="1"/>
  <c r="H87" i="1" s="1"/>
</calcChain>
</file>

<file path=xl/sharedStrings.xml><?xml version="1.0" encoding="utf-8"?>
<sst xmlns="http://schemas.openxmlformats.org/spreadsheetml/2006/main" count="126" uniqueCount="78">
  <si>
    <t>lišta vkládací 18x13 mm</t>
  </si>
  <si>
    <t>lišta vkládací 40x20 mm</t>
  </si>
  <si>
    <t>*</t>
  </si>
  <si>
    <t>AKCE:</t>
  </si>
  <si>
    <t>PRO:</t>
  </si>
  <si>
    <t>NABÍDKA:</t>
  </si>
  <si>
    <t>SYSTÉM:</t>
  </si>
  <si>
    <t>REALIZACE:</t>
  </si>
  <si>
    <t>dle požadavku investora</t>
  </si>
  <si>
    <t>průraz zdí</t>
  </si>
  <si>
    <t>Mezisoučet bez DPH</t>
  </si>
  <si>
    <t>Technologie bez DPH</t>
  </si>
  <si>
    <t>KABELÁŽ</t>
  </si>
  <si>
    <t>Materiál</t>
  </si>
  <si>
    <t>Celkem</t>
  </si>
  <si>
    <t>m/ks</t>
  </si>
  <si>
    <t>Mezisoučet bez DPH :</t>
  </si>
  <si>
    <t>Kabeláž bez DPH:</t>
  </si>
  <si>
    <t>Závěrečná cenová rekapitulace</t>
  </si>
  <si>
    <t>Bez DPH</t>
  </si>
  <si>
    <t>Technologie</t>
  </si>
  <si>
    <t>Kabeláž</t>
  </si>
  <si>
    <t>Cena projektu</t>
  </si>
  <si>
    <t>Mezisoučet</t>
  </si>
  <si>
    <t>zatloukací hmoždinka</t>
  </si>
  <si>
    <t>ohebná trubka PVC 23mm</t>
  </si>
  <si>
    <t>TECHNOLOGIE</t>
  </si>
  <si>
    <t>Počet</t>
  </si>
  <si>
    <t>Typ</t>
  </si>
  <si>
    <t>Cena za jednotku</t>
  </si>
  <si>
    <t>Cena celkem</t>
  </si>
  <si>
    <t>ks/m</t>
  </si>
  <si>
    <t>Dodávka</t>
  </si>
  <si>
    <t>Montáž</t>
  </si>
  <si>
    <t>KABELOVÁ TRASA NA OMÍTKU</t>
  </si>
  <si>
    <t>Celkem bez DPH</t>
  </si>
  <si>
    <t>Celkem k fakturaci včetně DPH</t>
  </si>
  <si>
    <t>KABELOVÁ TRASA POD OMÍTKU</t>
  </si>
  <si>
    <t>Základ DPH 21%</t>
  </si>
  <si>
    <t>DPH 21%</t>
  </si>
  <si>
    <t>DPH 15%</t>
  </si>
  <si>
    <t xml:space="preserve">O P T I K A  </t>
  </si>
  <si>
    <t>rámeček jednoduchý horizont barva bílá</t>
  </si>
  <si>
    <t>kryt zásuvky komunikační</t>
  </si>
  <si>
    <t>maska, rámeček pro keyston 2x RJ46</t>
  </si>
  <si>
    <t>MONTÁŽNÍ  POLOŽKY :</t>
  </si>
  <si>
    <t>Optické vlákno měření (přímá metodav rámci jednoho objektu)</t>
  </si>
  <si>
    <t xml:space="preserve">Certifikační měření 1 linky </t>
  </si>
  <si>
    <t>pomocný instal materiál</t>
  </si>
  <si>
    <t xml:space="preserve">kabel silový </t>
  </si>
  <si>
    <t>krabička na omítku</t>
  </si>
  <si>
    <t>Základ DPH 10%</t>
  </si>
  <si>
    <t>Práce technika - den</t>
  </si>
  <si>
    <t>?</t>
  </si>
  <si>
    <t>Protipožírní ucpávka</t>
  </si>
  <si>
    <t>NZM</t>
  </si>
  <si>
    <t>SK strukturovaná kabeláž - interaktivní systém</t>
  </si>
  <si>
    <t>zásuvka 230V/16A  do krabičky KU68</t>
  </si>
  <si>
    <t>Jistič jedno fázovy 230V/16A</t>
  </si>
  <si>
    <t xml:space="preserve">Instalační kabel  CAT6 UTP </t>
  </si>
  <si>
    <t>Patch panel 24 x RJ45 CAT6 UTP s vyvazovací lištou černý 1U</t>
  </si>
  <si>
    <t>Zařezávací keystone CAT6 UTP RJ45 černý</t>
  </si>
  <si>
    <t xml:space="preserve">Patch kabel CAT6 UTP PVC 2m šedý </t>
  </si>
  <si>
    <t xml:space="preserve">Vyvazovací panel 19" 1U BK plastový </t>
  </si>
  <si>
    <t xml:space="preserve">Optická vana s výsuvnou policí uzavíratelná klapkami 1U </t>
  </si>
  <si>
    <t xml:space="preserve">Optická kazeta pro 24 svárů </t>
  </si>
  <si>
    <r>
      <t>DROP1000 kabel 4vl 9/125 3,6mm LSOH E</t>
    </r>
    <r>
      <rPr>
        <vertAlign val="subscript"/>
        <sz val="10"/>
        <rFont val="Arial CE"/>
        <charset val="238"/>
      </rPr>
      <t>ca</t>
    </r>
    <r>
      <rPr>
        <sz val="10"/>
        <rFont val="Arial CE"/>
        <charset val="238"/>
      </rPr>
      <t xml:space="preserve"> černý </t>
    </r>
  </si>
  <si>
    <t>Projekt skutečneho provedení</t>
  </si>
  <si>
    <t>Engineering</t>
  </si>
  <si>
    <t>Aktivní prvky</t>
  </si>
  <si>
    <t>Rackmount switch min. 48-portový, gigabitový, PoE+, web/SSH managed, SNMP, VLAN,  4xSFP + 2x SFP modul, podpora výrobce min. další 4 roky</t>
  </si>
  <si>
    <t xml:space="preserve">Pigtail 9/125 LCpc SM OS 1,5m  </t>
  </si>
  <si>
    <t xml:space="preserve">Patch kabel 9/125 LCupc/LCupc SM OS 2m duplex </t>
  </si>
  <si>
    <t>ZÁSUVKY</t>
  </si>
  <si>
    <t>Adaptér LC SM OS1 duplex</t>
  </si>
  <si>
    <t xml:space="preserve">Hřebínek pro 6 smrštitelných ochran </t>
  </si>
  <si>
    <t>Čelo optické vany 1U pro 12 SC simplex/LC duplex/E2000 s montážními otvory v2 FP2-1U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</si>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</sst>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&quot;Kč&quot;"/>
    <numFmt numFmtId="165" formatCode="[$-405]mmmm\ yy;@"/>
  </numFmts>
  <fonts count="31" x14ac:knownFonts="1">
    <font>
      <sz val="10"/>
      <name val="Arial CE"/>
      <charset val="238"/>
    </font>
    <font>
      <sz val="11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color indexed="54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 CE"/>
      <family val="2"/>
      <charset val="238"/>
    </font>
    <font>
      <sz val="10"/>
      <color indexed="10"/>
      <name val="Arial CE"/>
      <charset val="238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b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color indexed="10"/>
      <name val="Arial"/>
      <family val="2"/>
      <charset val="238"/>
    </font>
    <font>
      <b/>
      <sz val="10"/>
      <color indexed="32"/>
      <name val="Arial"/>
      <family val="2"/>
      <charset val="238"/>
    </font>
    <font>
      <b/>
      <u/>
      <sz val="10"/>
      <name val="Arial"/>
      <family val="2"/>
    </font>
    <font>
      <vertAlign val="subscript"/>
      <sz val="10"/>
      <name val="Arial CE"/>
      <charset val="238"/>
    </font>
    <font>
      <b/>
      <u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u/>
      <sz val="10"/>
      <color indexed="10"/>
      <name val="Arial CE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1">
    <xf numFmtId="0" fontId="0" fillId="0" borderId="0"/>
    <xf numFmtId="0" fontId="2" fillId="0" borderId="0" applyProtection="0"/>
    <xf numFmtId="0" fontId="19" fillId="2" borderId="0" applyNumberFormat="0" applyBorder="0" applyAlignment="0" applyProtection="0"/>
    <xf numFmtId="5" fontId="1" fillId="0" borderId="1" applyNumberFormat="0" applyFont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" fillId="0" borderId="0" applyProtection="0"/>
  </cellStyleXfs>
  <cellXfs count="319">
    <xf numFmtId="0" fontId="0" fillId="0" borderId="0" xfId="0"/>
    <xf numFmtId="0" fontId="6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/>
    <xf numFmtId="0" fontId="7" fillId="0" borderId="0" xfId="0" applyFont="1" applyFill="1"/>
    <xf numFmtId="0" fontId="2" fillId="0" borderId="0" xfId="0" applyFont="1"/>
    <xf numFmtId="0" fontId="0" fillId="0" borderId="0" xfId="0" applyAlignment="1">
      <alignment vertical="top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 vertical="top"/>
    </xf>
    <xf numFmtId="44" fontId="2" fillId="0" borderId="0" xfId="0" applyNumberFormat="1" applyFont="1" applyFill="1" applyBorder="1" applyAlignment="1">
      <alignment vertical="top"/>
    </xf>
    <xf numFmtId="0" fontId="11" fillId="0" borderId="0" xfId="0" applyFont="1"/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44" fontId="2" fillId="0" borderId="0" xfId="0" applyNumberFormat="1" applyFont="1" applyBorder="1" applyAlignment="1">
      <alignment vertical="top"/>
    </xf>
    <xf numFmtId="0" fontId="12" fillId="0" borderId="0" xfId="0" applyFont="1"/>
    <xf numFmtId="0" fontId="18" fillId="0" borderId="2" xfId="0" applyFont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8" fillId="3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3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/>
    </xf>
    <xf numFmtId="44" fontId="0" fillId="3" borderId="0" xfId="0" applyNumberFormat="1" applyFill="1" applyBorder="1" applyAlignment="1">
      <alignment vertical="top"/>
    </xf>
    <xf numFmtId="44" fontId="2" fillId="3" borderId="0" xfId="0" applyNumberFormat="1" applyFont="1" applyFill="1" applyBorder="1" applyAlignment="1">
      <alignment vertical="top"/>
    </xf>
    <xf numFmtId="44" fontId="0" fillId="0" borderId="0" xfId="0" applyNumberFormat="1" applyFill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3" fillId="3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42" fontId="8" fillId="0" borderId="0" xfId="0" applyNumberFormat="1" applyFont="1" applyFill="1" applyBorder="1" applyAlignment="1">
      <alignment vertical="top"/>
    </xf>
    <xf numFmtId="42" fontId="12" fillId="0" borderId="0" xfId="0" applyNumberFormat="1" applyFont="1" applyBorder="1" applyAlignment="1">
      <alignment vertical="top"/>
    </xf>
    <xf numFmtId="42" fontId="12" fillId="0" borderId="0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42" fontId="8" fillId="0" borderId="0" xfId="4" applyNumberFormat="1" applyFont="1" applyBorder="1" applyAlignment="1">
      <alignment vertical="top"/>
    </xf>
    <xf numFmtId="42" fontId="8" fillId="0" borderId="20" xfId="4" applyNumberFormat="1" applyFont="1" applyBorder="1" applyAlignment="1">
      <alignment vertical="top"/>
    </xf>
    <xf numFmtId="44" fontId="18" fillId="0" borderId="0" xfId="4" applyNumberFormat="1" applyFill="1" applyBorder="1" applyAlignment="1">
      <alignment vertical="top"/>
    </xf>
    <xf numFmtId="44" fontId="18" fillId="0" borderId="20" xfId="4" applyNumberFormat="1" applyFill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/>
    <xf numFmtId="42" fontId="12" fillId="0" borderId="0" xfId="4" applyNumberFormat="1" applyFont="1" applyBorder="1" applyAlignment="1">
      <alignment vertical="top"/>
    </xf>
    <xf numFmtId="42" fontId="12" fillId="0" borderId="20" xfId="4" applyNumberFormat="1" applyFont="1" applyBorder="1" applyAlignment="1">
      <alignment vertical="top"/>
    </xf>
    <xf numFmtId="44" fontId="18" fillId="3" borderId="0" xfId="4" applyNumberFormat="1" applyFill="1" applyBorder="1" applyAlignment="1">
      <alignment vertical="top"/>
    </xf>
    <xf numFmtId="44" fontId="18" fillId="3" borderId="20" xfId="4" applyNumberFormat="1" applyFill="1" applyBorder="1" applyAlignment="1">
      <alignment vertical="top"/>
    </xf>
    <xf numFmtId="0" fontId="18" fillId="0" borderId="0" xfId="0" applyFont="1" applyBorder="1" applyAlignment="1">
      <alignment vertical="top"/>
    </xf>
    <xf numFmtId="42" fontId="8" fillId="4" borderId="0" xfId="0" applyNumberFormat="1" applyFont="1" applyFill="1" applyBorder="1" applyAlignment="1">
      <alignment vertical="top"/>
    </xf>
    <xf numFmtId="42" fontId="8" fillId="4" borderId="0" xfId="4" applyNumberFormat="1" applyFont="1" applyFill="1" applyBorder="1" applyAlignment="1">
      <alignment vertical="top"/>
    </xf>
    <xf numFmtId="42" fontId="8" fillId="4" borderId="20" xfId="4" applyNumberFormat="1" applyFont="1" applyFill="1" applyBorder="1" applyAlignment="1">
      <alignment vertical="top"/>
    </xf>
    <xf numFmtId="0" fontId="0" fillId="0" borderId="0" xfId="0" applyFont="1"/>
    <xf numFmtId="0" fontId="15" fillId="0" borderId="0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44" fontId="0" fillId="0" borderId="0" xfId="0" applyNumberFormat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2" fontId="8" fillId="0" borderId="0" xfId="0" applyNumberFormat="1" applyFont="1" applyFill="1" applyBorder="1" applyAlignment="1">
      <alignment horizontal="center" vertical="center"/>
    </xf>
    <xf numFmtId="42" fontId="8" fillId="0" borderId="0" xfId="4" applyNumberFormat="1" applyFont="1" applyBorder="1" applyAlignment="1">
      <alignment horizontal="center" vertical="center"/>
    </xf>
    <xf numFmtId="42" fontId="8" fillId="0" borderId="20" xfId="4" applyNumberFormat="1" applyFont="1" applyBorder="1" applyAlignment="1">
      <alignment horizontal="center" vertical="center"/>
    </xf>
    <xf numFmtId="164" fontId="8" fillId="0" borderId="0" xfId="10" applyNumberFormat="1" applyFont="1" applyBorder="1" applyAlignment="1">
      <alignment horizontal="center" vertical="center"/>
    </xf>
    <xf numFmtId="164" fontId="8" fillId="0" borderId="0" xfId="10" applyNumberFormat="1" applyFont="1" applyFill="1" applyBorder="1" applyAlignment="1">
      <alignment horizontal="center" vertical="center"/>
    </xf>
    <xf numFmtId="42" fontId="8" fillId="4" borderId="0" xfId="0" applyNumberFormat="1" applyFont="1" applyFill="1" applyBorder="1" applyAlignment="1">
      <alignment horizontal="center" vertical="center"/>
    </xf>
    <xf numFmtId="42" fontId="8" fillId="4" borderId="0" xfId="4" applyNumberFormat="1" applyFont="1" applyFill="1" applyBorder="1" applyAlignment="1">
      <alignment horizontal="center" vertical="center"/>
    </xf>
    <xf numFmtId="42" fontId="8" fillId="4" borderId="20" xfId="4" applyNumberFormat="1" applyFont="1" applyFill="1" applyBorder="1" applyAlignment="1">
      <alignment horizontal="center" vertical="center"/>
    </xf>
    <xf numFmtId="42" fontId="8" fillId="3" borderId="0" xfId="0" applyNumberFormat="1" applyFont="1" applyFill="1" applyBorder="1" applyAlignment="1">
      <alignment horizontal="center" vertical="center"/>
    </xf>
    <xf numFmtId="42" fontId="8" fillId="3" borderId="0" xfId="4" applyNumberFormat="1" applyFont="1" applyFill="1" applyBorder="1" applyAlignment="1">
      <alignment horizontal="center" vertical="center"/>
    </xf>
    <xf numFmtId="42" fontId="8" fillId="3" borderId="20" xfId="4" applyNumberFormat="1" applyFont="1" applyFill="1" applyBorder="1" applyAlignment="1">
      <alignment horizontal="center" vertical="center"/>
    </xf>
    <xf numFmtId="42" fontId="8" fillId="0" borderId="0" xfId="0" applyNumberFormat="1" applyFont="1" applyBorder="1" applyAlignment="1">
      <alignment horizontal="center" vertical="center"/>
    </xf>
    <xf numFmtId="44" fontId="8" fillId="0" borderId="0" xfId="10" applyNumberFormat="1" applyFont="1" applyFill="1" applyBorder="1" applyAlignment="1">
      <alignment horizontal="center" vertical="center"/>
    </xf>
    <xf numFmtId="44" fontId="8" fillId="0" borderId="0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" fillId="0" borderId="0" xfId="0" applyNumberFormat="1" applyFont="1" applyBorder="1" applyAlignment="1">
      <alignment horizontal="center" vertical="center"/>
    </xf>
    <xf numFmtId="44" fontId="2" fillId="3" borderId="0" xfId="4" applyNumberFormat="1" applyFont="1" applyFill="1" applyBorder="1" applyAlignment="1">
      <alignment horizontal="center" vertical="center"/>
    </xf>
    <xf numFmtId="44" fontId="2" fillId="0" borderId="0" xfId="4" applyNumberFormat="1" applyFont="1" applyAlignment="1">
      <alignment horizontal="center" vertical="center"/>
    </xf>
    <xf numFmtId="44" fontId="2" fillId="0" borderId="0" xfId="4" applyNumberFormat="1" applyFont="1" applyBorder="1" applyAlignment="1">
      <alignment horizontal="center" vertical="center"/>
    </xf>
    <xf numFmtId="44" fontId="2" fillId="0" borderId="20" xfId="4" applyNumberFormat="1" applyFont="1" applyBorder="1" applyAlignment="1">
      <alignment horizontal="center" vertical="center"/>
    </xf>
    <xf numFmtId="164" fontId="2" fillId="0" borderId="0" xfId="4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44" fontId="18" fillId="0" borderId="29" xfId="4" applyNumberFormat="1" applyFont="1" applyBorder="1" applyAlignment="1">
      <alignment vertical="top"/>
    </xf>
    <xf numFmtId="44" fontId="18" fillId="0" borderId="20" xfId="4" applyNumberFormat="1" applyFont="1" applyBorder="1" applyAlignment="1">
      <alignment vertical="top"/>
    </xf>
    <xf numFmtId="44" fontId="2" fillId="0" borderId="23" xfId="4" applyNumberFormat="1" applyFont="1" applyBorder="1" applyAlignment="1">
      <alignment vertical="top"/>
    </xf>
    <xf numFmtId="44" fontId="2" fillId="0" borderId="12" xfId="4" applyNumberFormat="1" applyFont="1" applyBorder="1" applyAlignment="1">
      <alignment vertical="top"/>
    </xf>
    <xf numFmtId="44" fontId="2" fillId="0" borderId="21" xfId="0" applyNumberFormat="1" applyFont="1" applyBorder="1" applyAlignment="1">
      <alignment vertical="top"/>
    </xf>
    <xf numFmtId="44" fontId="2" fillId="0" borderId="13" xfId="0" applyNumberFormat="1" applyFont="1" applyBorder="1" applyAlignment="1">
      <alignment vertical="top"/>
    </xf>
    <xf numFmtId="44" fontId="0" fillId="0" borderId="0" xfId="0" applyNumberFormat="1" applyFont="1" applyFill="1" applyBorder="1" applyAlignment="1">
      <alignment horizontal="center" vertical="center"/>
    </xf>
    <xf numFmtId="44" fontId="0" fillId="0" borderId="0" xfId="4" applyNumberFormat="1" applyFont="1" applyBorder="1" applyAlignment="1">
      <alignment horizontal="center" vertical="center"/>
    </xf>
    <xf numFmtId="44" fontId="0" fillId="0" borderId="20" xfId="4" applyNumberFormat="1" applyFont="1" applyBorder="1" applyAlignment="1">
      <alignment horizontal="center" vertical="center"/>
    </xf>
    <xf numFmtId="44" fontId="0" fillId="3" borderId="0" xfId="0" applyNumberFormat="1" applyFont="1" applyFill="1" applyBorder="1" applyAlignment="1">
      <alignment horizontal="center" vertical="center"/>
    </xf>
    <xf numFmtId="44" fontId="0" fillId="3" borderId="0" xfId="4" applyNumberFormat="1" applyFont="1" applyFill="1" applyBorder="1" applyAlignment="1">
      <alignment horizontal="center" vertical="center"/>
    </xf>
    <xf numFmtId="44" fontId="0" fillId="3" borderId="20" xfId="4" applyNumberFormat="1" applyFont="1" applyFill="1" applyBorder="1" applyAlignment="1">
      <alignment horizontal="center" vertical="center"/>
    </xf>
    <xf numFmtId="44" fontId="0" fillId="0" borderId="0" xfId="4" applyFont="1" applyBorder="1" applyAlignment="1">
      <alignment horizontal="center" vertical="center"/>
    </xf>
    <xf numFmtId="44" fontId="8" fillId="0" borderId="0" xfId="4" applyFont="1" applyBorder="1" applyAlignment="1">
      <alignment horizontal="center" vertical="center"/>
    </xf>
    <xf numFmtId="164" fontId="8" fillId="0" borderId="0" xfId="4" applyNumberFormat="1" applyFont="1" applyBorder="1" applyAlignment="1">
      <alignment horizontal="center" vertical="center"/>
    </xf>
    <xf numFmtId="44" fontId="0" fillId="0" borderId="10" xfId="4" applyFont="1" applyBorder="1" applyAlignment="1">
      <alignment horizontal="center" vertical="center"/>
    </xf>
    <xf numFmtId="44" fontId="0" fillId="0" borderId="12" xfId="4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44" fontId="0" fillId="0" borderId="33" xfId="4" applyNumberFormat="1" applyFont="1" applyBorder="1" applyAlignment="1">
      <alignment vertical="center"/>
    </xf>
    <xf numFmtId="44" fontId="0" fillId="0" borderId="34" xfId="4" applyNumberFormat="1" applyFont="1" applyBorder="1" applyAlignment="1">
      <alignment vertical="center"/>
    </xf>
    <xf numFmtId="44" fontId="0" fillId="0" borderId="29" xfId="4" applyNumberFormat="1" applyFont="1" applyBorder="1" applyAlignment="1">
      <alignment vertical="center"/>
    </xf>
    <xf numFmtId="44" fontId="0" fillId="0" borderId="20" xfId="4" applyNumberFormat="1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44" fontId="0" fillId="0" borderId="27" xfId="4" applyNumberFormat="1" applyFont="1" applyBorder="1" applyAlignment="1">
      <alignment vertical="center"/>
    </xf>
    <xf numFmtId="44" fontId="0" fillId="0" borderId="28" xfId="4" applyNumberFormat="1" applyFont="1" applyBorder="1" applyAlignment="1">
      <alignment vertical="center"/>
    </xf>
    <xf numFmtId="44" fontId="5" fillId="3" borderId="35" xfId="0" applyNumberFormat="1" applyFont="1" applyFill="1" applyBorder="1" applyAlignment="1">
      <alignment vertical="center"/>
    </xf>
    <xf numFmtId="44" fontId="5" fillId="3" borderId="36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4" fontId="5" fillId="3" borderId="25" xfId="0" applyNumberFormat="1" applyFont="1" applyFill="1" applyBorder="1" applyAlignment="1">
      <alignment vertical="center"/>
    </xf>
    <xf numFmtId="44" fontId="5" fillId="3" borderId="26" xfId="0" applyNumberFormat="1" applyFont="1" applyFill="1" applyBorder="1" applyAlignment="1">
      <alignment vertical="center"/>
    </xf>
    <xf numFmtId="10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44" fontId="0" fillId="0" borderId="0" xfId="0" applyNumberFormat="1" applyFont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44" fontId="0" fillId="0" borderId="11" xfId="4" applyFont="1" applyBorder="1" applyAlignment="1">
      <alignment horizontal="center" vertical="center"/>
    </xf>
    <xf numFmtId="44" fontId="0" fillId="0" borderId="13" xfId="4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vertical="center"/>
      <protection locked="0"/>
    </xf>
    <xf numFmtId="165" fontId="24" fillId="3" borderId="0" xfId="0" applyNumberFormat="1" applyFont="1" applyFill="1" applyBorder="1" applyAlignment="1" applyProtection="1">
      <alignment vertical="center"/>
      <protection locked="0"/>
    </xf>
    <xf numFmtId="165" fontId="17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9" fontId="9" fillId="0" borderId="0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  <protection locked="0"/>
    </xf>
    <xf numFmtId="0" fontId="8" fillId="0" borderId="0" xfId="1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10" applyFont="1" applyBorder="1" applyAlignment="1" applyProtection="1">
      <alignment horizontal="center" vertical="center"/>
      <protection locked="0"/>
    </xf>
    <xf numFmtId="0" fontId="14" fillId="0" borderId="0" xfId="1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0" fillId="3" borderId="1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10" applyFont="1" applyFill="1" applyBorder="1" applyAlignment="1" applyProtection="1">
      <alignment horizontal="left" vertical="top" wrapText="1"/>
      <protection locked="0"/>
    </xf>
    <xf numFmtId="0" fontId="2" fillId="0" borderId="0" xfId="10" applyFont="1" applyFill="1" applyBorder="1" applyAlignment="1" applyProtection="1">
      <alignment horizontal="left" vertical="top" wrapText="1"/>
      <protection locked="0"/>
    </xf>
    <xf numFmtId="0" fontId="17" fillId="3" borderId="0" xfId="0" applyFont="1" applyFill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left" vertical="top"/>
      <protection locked="0"/>
    </xf>
    <xf numFmtId="0" fontId="8" fillId="0" borderId="0" xfId="10" applyFont="1" applyFill="1" applyBorder="1" applyAlignment="1" applyProtection="1">
      <alignment horizontal="left" vertical="top"/>
      <protection locked="0"/>
    </xf>
    <xf numFmtId="0" fontId="0" fillId="0" borderId="1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3" borderId="11" xfId="0" applyFont="1" applyFill="1" applyBorder="1" applyAlignment="1" applyProtection="1">
      <alignment horizontal="left" vertical="top"/>
      <protection locked="0"/>
    </xf>
    <xf numFmtId="0" fontId="27" fillId="0" borderId="0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0" fillId="0" borderId="14" xfId="0" applyFont="1" applyBorder="1" applyAlignment="1" applyProtection="1">
      <alignment horizontal="left" vertical="top"/>
      <protection locked="0"/>
    </xf>
    <xf numFmtId="0" fontId="5" fillId="3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17" fillId="3" borderId="11" xfId="0" applyFont="1" applyFill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3" borderId="19" xfId="0" applyFont="1" applyFill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44" fontId="8" fillId="0" borderId="30" xfId="0" applyNumberFormat="1" applyFont="1" applyBorder="1" applyAlignment="1" applyProtection="1">
      <alignment vertical="center"/>
      <protection locked="0"/>
    </xf>
    <xf numFmtId="44" fontId="8" fillId="0" borderId="24" xfId="0" applyNumberFormat="1" applyFont="1" applyBorder="1" applyAlignment="1" applyProtection="1">
      <alignment vertical="center"/>
      <protection locked="0"/>
    </xf>
    <xf numFmtId="44" fontId="8" fillId="0" borderId="31" xfId="0" applyNumberFormat="1" applyFont="1" applyBorder="1" applyAlignment="1" applyProtection="1">
      <alignment vertical="center"/>
      <protection locked="0"/>
    </xf>
    <xf numFmtId="44" fontId="8" fillId="0" borderId="24" xfId="0" applyNumberFormat="1" applyFont="1" applyBorder="1" applyAlignment="1" applyProtection="1">
      <alignment horizontal="center" vertical="center"/>
      <protection locked="0"/>
    </xf>
    <xf numFmtId="44" fontId="0" fillId="0" borderId="30" xfId="0" applyNumberFormat="1" applyFont="1" applyBorder="1" applyAlignment="1" applyProtection="1">
      <alignment vertical="center"/>
      <protection locked="0"/>
    </xf>
    <xf numFmtId="44" fontId="0" fillId="0" borderId="32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4" fontId="0" fillId="0" borderId="15" xfId="0" applyNumberFormat="1" applyFont="1" applyBorder="1" applyAlignment="1" applyProtection="1">
      <alignment horizontal="center" vertical="center"/>
      <protection locked="0"/>
    </xf>
    <xf numFmtId="44" fontId="2" fillId="0" borderId="15" xfId="0" applyNumberFormat="1" applyFont="1" applyBorder="1" applyAlignment="1" applyProtection="1">
      <alignment horizontal="center" vertical="center"/>
      <protection locked="0"/>
    </xf>
    <xf numFmtId="44" fontId="0" fillId="0" borderId="16" xfId="0" applyNumberFormat="1" applyFont="1" applyBorder="1" applyAlignment="1" applyProtection="1">
      <alignment horizontal="center" vertical="center"/>
      <protection locked="0"/>
    </xf>
    <xf numFmtId="44" fontId="8" fillId="0" borderId="0" xfId="0" applyNumberFormat="1" applyFont="1" applyBorder="1" applyAlignment="1" applyProtection="1">
      <alignment horizontal="center" vertical="center"/>
      <protection locked="0"/>
    </xf>
    <xf numFmtId="44" fontId="28" fillId="0" borderId="0" xfId="0" applyNumberFormat="1" applyFont="1" applyBorder="1" applyAlignment="1" applyProtection="1">
      <alignment horizontal="center" vertical="center"/>
      <protection locked="0"/>
    </xf>
    <xf numFmtId="44" fontId="2" fillId="0" borderId="0" xfId="0" applyNumberFormat="1" applyFont="1" applyBorder="1" applyAlignment="1" applyProtection="1">
      <alignment horizontal="center" vertical="center"/>
      <protection locked="0"/>
    </xf>
    <xf numFmtId="44" fontId="7" fillId="0" borderId="0" xfId="0" applyNumberFormat="1" applyFont="1" applyBorder="1" applyAlignment="1" applyProtection="1">
      <alignment horizontal="center" vertical="center"/>
      <protection locked="0"/>
    </xf>
    <xf numFmtId="44" fontId="0" fillId="0" borderId="10" xfId="4" applyNumberFormat="1" applyFont="1" applyBorder="1" applyAlignment="1" applyProtection="1">
      <alignment horizontal="center" vertical="center"/>
      <protection locked="0"/>
    </xf>
    <xf numFmtId="44" fontId="2" fillId="0" borderId="10" xfId="4" applyNumberFormat="1" applyFont="1" applyBorder="1" applyAlignment="1" applyProtection="1">
      <alignment horizontal="center" vertical="center"/>
      <protection locked="0"/>
    </xf>
    <xf numFmtId="44" fontId="0" fillId="0" borderId="12" xfId="4" applyNumberFormat="1" applyFont="1" applyBorder="1" applyAlignment="1" applyProtection="1">
      <alignment horizontal="center" vertical="center"/>
      <protection locked="0"/>
    </xf>
    <xf numFmtId="44" fontId="17" fillId="3" borderId="11" xfId="4" applyNumberFormat="1" applyFont="1" applyFill="1" applyBorder="1" applyAlignment="1" applyProtection="1">
      <alignment horizontal="center" vertical="center"/>
      <protection locked="0"/>
    </xf>
    <xf numFmtId="44" fontId="17" fillId="3" borderId="13" xfId="4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4" fontId="17" fillId="0" borderId="0" xfId="4" applyNumberFormat="1" applyFont="1" applyBorder="1" applyAlignment="1" applyProtection="1">
      <alignment horizontal="center" vertical="center"/>
      <protection locked="0"/>
    </xf>
    <xf numFmtId="44" fontId="17" fillId="0" borderId="20" xfId="4" applyNumberFormat="1" applyFont="1" applyBorder="1" applyAlignment="1" applyProtection="1">
      <alignment horizontal="center" vertical="center"/>
      <protection locked="0"/>
    </xf>
    <xf numFmtId="44" fontId="26" fillId="3" borderId="11" xfId="0" applyNumberFormat="1" applyFont="1" applyFill="1" applyBorder="1" applyAlignment="1" applyProtection="1">
      <alignment horizontal="center" vertical="center"/>
      <protection locked="0"/>
    </xf>
    <xf numFmtId="44" fontId="5" fillId="3" borderId="11" xfId="0" applyNumberFormat="1" applyFont="1" applyFill="1" applyBorder="1" applyAlignment="1" applyProtection="1">
      <alignment horizontal="center" vertical="center"/>
      <protection locked="0"/>
    </xf>
    <xf numFmtId="44" fontId="5" fillId="3" borderId="13" xfId="0" applyNumberFormat="1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 applyBorder="1" applyAlignment="1" applyProtection="1">
      <alignment horizontal="center" vertical="center"/>
      <protection locked="0"/>
    </xf>
    <xf numFmtId="44" fontId="5" fillId="0" borderId="0" xfId="4" applyNumberFormat="1" applyFont="1" applyBorder="1" applyAlignment="1" applyProtection="1">
      <alignment horizontal="center" vertical="center"/>
      <protection locked="0"/>
    </xf>
    <xf numFmtId="44" fontId="5" fillId="0" borderId="20" xfId="4" applyNumberFormat="1" applyFont="1" applyBorder="1" applyAlignment="1" applyProtection="1">
      <alignment horizontal="center" vertical="center"/>
      <protection locked="0"/>
    </xf>
    <xf numFmtId="44" fontId="0" fillId="0" borderId="10" xfId="0" applyNumberFormat="1" applyFont="1" applyBorder="1" applyAlignment="1" applyProtection="1">
      <alignment horizontal="center" vertical="center"/>
      <protection locked="0"/>
    </xf>
    <xf numFmtId="44" fontId="2" fillId="0" borderId="10" xfId="0" applyNumberFormat="1" applyFont="1" applyBorder="1" applyAlignment="1" applyProtection="1">
      <alignment horizontal="center" vertical="center"/>
      <protection locked="0"/>
    </xf>
    <xf numFmtId="44" fontId="0" fillId="0" borderId="12" xfId="0" applyNumberFormat="1" applyFont="1" applyBorder="1" applyAlignment="1" applyProtection="1">
      <alignment horizontal="center" vertical="center"/>
      <protection locked="0"/>
    </xf>
    <xf numFmtId="44" fontId="0" fillId="0" borderId="10" xfId="4" applyFont="1" applyBorder="1" applyAlignment="1" applyProtection="1">
      <alignment horizontal="center" vertical="center"/>
      <protection locked="0"/>
    </xf>
    <xf numFmtId="164" fontId="2" fillId="0" borderId="10" xfId="4" applyNumberFormat="1" applyFont="1" applyBorder="1" applyAlignment="1" applyProtection="1">
      <alignment horizontal="center" vertical="center"/>
      <protection locked="0"/>
    </xf>
    <xf numFmtId="44" fontId="0" fillId="0" borderId="23" xfId="4" applyFont="1" applyBorder="1" applyAlignment="1" applyProtection="1">
      <alignment horizontal="center" vertical="center"/>
      <protection locked="0"/>
    </xf>
    <xf numFmtId="44" fontId="0" fillId="0" borderId="12" xfId="4" applyFont="1" applyBorder="1" applyAlignment="1" applyProtection="1">
      <alignment horizontal="center" vertical="center"/>
      <protection locked="0"/>
    </xf>
    <xf numFmtId="44" fontId="0" fillId="4" borderId="0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14" fillId="0" borderId="38" xfId="10" applyFont="1" applyFill="1" applyBorder="1" applyAlignment="1" applyProtection="1">
      <alignment horizontal="center" vertical="center"/>
      <protection locked="0"/>
    </xf>
    <xf numFmtId="0" fontId="8" fillId="0" borderId="38" xfId="10" applyFont="1" applyFill="1" applyBorder="1" applyAlignment="1" applyProtection="1">
      <alignment horizontal="left" vertical="top"/>
      <protection locked="0"/>
    </xf>
    <xf numFmtId="0" fontId="14" fillId="5" borderId="38" xfId="0" applyFont="1" applyFill="1" applyBorder="1" applyAlignment="1" applyProtection="1">
      <alignment horizontal="center" vertical="center"/>
      <protection locked="0"/>
    </xf>
    <xf numFmtId="0" fontId="8" fillId="5" borderId="38" xfId="0" applyFont="1" applyFill="1" applyBorder="1" applyAlignment="1" applyProtection="1">
      <alignment horizontal="left" vertical="top"/>
      <protection locked="0"/>
    </xf>
    <xf numFmtId="42" fontId="8" fillId="0" borderId="38" xfId="0" applyNumberFormat="1" applyFont="1" applyFill="1" applyBorder="1" applyAlignment="1">
      <alignment horizontal="center" vertical="center"/>
    </xf>
    <xf numFmtId="42" fontId="12" fillId="0" borderId="38" xfId="0" applyNumberFormat="1" applyFont="1" applyBorder="1" applyAlignment="1">
      <alignment horizontal="center" vertical="center"/>
    </xf>
    <xf numFmtId="42" fontId="8" fillId="0" borderId="38" xfId="4" applyNumberFormat="1" applyFont="1" applyBorder="1" applyAlignment="1">
      <alignment horizontal="center" vertical="center"/>
    </xf>
    <xf numFmtId="42" fontId="12" fillId="0" borderId="38" xfId="0" applyNumberFormat="1" applyFont="1" applyFill="1" applyBorder="1" applyAlignment="1">
      <alignment horizontal="center" vertical="center"/>
    </xf>
    <xf numFmtId="42" fontId="12" fillId="0" borderId="38" xfId="4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7" fillId="5" borderId="38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left" vertical="top"/>
      <protection locked="0"/>
    </xf>
    <xf numFmtId="0" fontId="8" fillId="4" borderId="0" xfId="0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0" fillId="4" borderId="0" xfId="10" applyFont="1" applyFill="1" applyBorder="1" applyAlignment="1">
      <alignment horizontal="center" wrapText="1"/>
    </xf>
    <xf numFmtId="0" fontId="14" fillId="4" borderId="0" xfId="10" applyFont="1" applyFill="1" applyBorder="1" applyAlignment="1">
      <alignment wrapText="1"/>
    </xf>
    <xf numFmtId="0" fontId="12" fillId="0" borderId="39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top"/>
    </xf>
    <xf numFmtId="0" fontId="14" fillId="3" borderId="10" xfId="0" applyFont="1" applyFill="1" applyBorder="1" applyAlignment="1">
      <alignment horizontal="center" vertical="top"/>
    </xf>
    <xf numFmtId="0" fontId="13" fillId="3" borderId="10" xfId="0" applyFont="1" applyFill="1" applyBorder="1" applyAlignment="1">
      <alignment vertical="top"/>
    </xf>
    <xf numFmtId="42" fontId="8" fillId="3" borderId="10" xfId="0" applyNumberFormat="1" applyFont="1" applyFill="1" applyBorder="1" applyAlignment="1">
      <alignment horizontal="center" vertical="top"/>
    </xf>
    <xf numFmtId="44" fontId="8" fillId="3" borderId="10" xfId="0" applyNumberFormat="1" applyFont="1" applyFill="1" applyBorder="1" applyAlignment="1">
      <alignment vertical="top"/>
    </xf>
    <xf numFmtId="44" fontId="8" fillId="3" borderId="12" xfId="0" applyNumberFormat="1" applyFont="1" applyFill="1" applyBorder="1" applyAlignment="1">
      <alignment horizontal="center" vertical="top"/>
    </xf>
    <xf numFmtId="44" fontId="8" fillId="0" borderId="0" xfId="10" applyNumberFormat="1" applyFont="1" applyBorder="1" applyAlignment="1">
      <alignment horizontal="center" vertical="center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0" fillId="5" borderId="41" xfId="0" applyFont="1" applyFill="1" applyBorder="1" applyAlignment="1" applyProtection="1">
      <alignment horizontal="center" vertical="center"/>
      <protection locked="0"/>
    </xf>
    <xf numFmtId="0" fontId="8" fillId="0" borderId="2" xfId="1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5" borderId="40" xfId="0" applyFont="1" applyFill="1" applyBorder="1" applyAlignment="1" applyProtection="1">
      <alignment horizontal="center" vertical="center"/>
      <protection locked="0"/>
    </xf>
    <xf numFmtId="42" fontId="12" fillId="0" borderId="42" xfId="4" applyNumberFormat="1" applyFont="1" applyBorder="1" applyAlignment="1">
      <alignment horizontal="center" vertical="center"/>
    </xf>
    <xf numFmtId="0" fontId="12" fillId="5" borderId="40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top"/>
    </xf>
    <xf numFmtId="0" fontId="14" fillId="0" borderId="11" xfId="10" applyFont="1" applyFill="1" applyBorder="1" applyAlignment="1" applyProtection="1">
      <alignment horizontal="center"/>
      <protection hidden="1"/>
    </xf>
    <xf numFmtId="0" fontId="15" fillId="0" borderId="11" xfId="10" applyFont="1" applyFill="1" applyBorder="1" applyAlignment="1" applyProtection="1">
      <alignment horizontal="left" vertical="top"/>
      <protection hidden="1"/>
    </xf>
    <xf numFmtId="42" fontId="8" fillId="0" borderId="11" xfId="0" applyNumberFormat="1" applyFont="1" applyFill="1" applyBorder="1" applyAlignment="1">
      <alignment vertical="top"/>
    </xf>
    <xf numFmtId="42" fontId="12" fillId="0" borderId="11" xfId="0" applyNumberFormat="1" applyFont="1" applyBorder="1" applyAlignment="1">
      <alignment vertical="top"/>
    </xf>
    <xf numFmtId="42" fontId="8" fillId="0" borderId="11" xfId="4" applyNumberFormat="1" applyFont="1" applyBorder="1" applyAlignment="1">
      <alignment vertical="top"/>
    </xf>
    <xf numFmtId="42" fontId="12" fillId="0" borderId="11" xfId="0" applyNumberFormat="1" applyFont="1" applyFill="1" applyBorder="1" applyAlignment="1">
      <alignment vertical="top"/>
    </xf>
    <xf numFmtId="42" fontId="12" fillId="0" borderId="11" xfId="4" applyNumberFormat="1" applyFont="1" applyBorder="1" applyAlignment="1">
      <alignment vertical="top"/>
    </xf>
    <xf numFmtId="42" fontId="12" fillId="0" borderId="13" xfId="4" applyNumberFormat="1" applyFont="1" applyBorder="1" applyAlignment="1">
      <alignment vertical="top"/>
    </xf>
  </cellXfs>
  <cellStyles count="11">
    <cellStyle name="_Rozpolisty_2006_01" xfId="1"/>
    <cellStyle name="60 % – Zvýraznění1" xfId="2" builtinId="32" customBuiltin="1"/>
    <cellStyle name="ceník" xfId="3"/>
    <cellStyle name="Měna 2" xfId="4"/>
    <cellStyle name="Normal_i6" xfId="5"/>
    <cellStyle name="Normální" xfId="0" builtinId="0"/>
    <cellStyle name="Normální 2" xfId="6"/>
    <cellStyle name="Normální 3" xfId="7"/>
    <cellStyle name="Normální 6" xfId="8"/>
    <cellStyle name="Normální 7" xfId="9"/>
    <cellStyle name="Styl 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"/>
  <sheetViews>
    <sheetView tabSelected="1" zoomScale="80" zoomScaleNormal="80" workbookViewId="0">
      <pane ySplit="1" topLeftCell="A37" activePane="bottomLeft" state="frozen"/>
      <selection pane="bottomLeft" activeCell="C22" sqref="C22"/>
    </sheetView>
  </sheetViews>
  <sheetFormatPr defaultColWidth="8.88671875" defaultRowHeight="13.2" x14ac:dyDescent="0.25"/>
  <cols>
    <col min="1" max="1" width="6.88671875" style="187" customWidth="1"/>
    <col min="2" max="2" width="25.88671875" style="211" bestFit="1" customWidth="1"/>
    <col min="3" max="3" width="60.6640625" style="187" customWidth="1"/>
    <col min="4" max="5" width="16.44140625" style="79" customWidth="1"/>
    <col min="6" max="8" width="16.44140625" style="86" customWidth="1"/>
    <col min="9" max="9" width="18.6640625" style="86" customWidth="1"/>
    <col min="10" max="10" width="21.6640625" style="64" customWidth="1"/>
    <col min="11" max="11" width="16.5546875" style="86" customWidth="1"/>
    <col min="12" max="12" width="44" style="86" customWidth="1"/>
    <col min="13" max="16384" width="8.88671875" style="86"/>
  </cols>
  <sheetData>
    <row r="1" spans="1:10" s="135" customFormat="1" x14ac:dyDescent="0.25">
      <c r="A1" s="131" t="s">
        <v>2</v>
      </c>
      <c r="B1" s="132"/>
      <c r="C1" s="133"/>
      <c r="D1" s="134"/>
      <c r="E1" s="134"/>
      <c r="J1" s="134"/>
    </row>
    <row r="2" spans="1:10" s="135" customFormat="1" ht="18" customHeight="1" x14ac:dyDescent="0.25">
      <c r="A2" s="136" t="s">
        <v>2</v>
      </c>
      <c r="B2" s="137" t="s">
        <v>3</v>
      </c>
      <c r="C2" s="138" t="s">
        <v>55</v>
      </c>
      <c r="D2" s="138"/>
      <c r="E2" s="138"/>
      <c r="F2" s="138"/>
      <c r="G2" s="138"/>
      <c r="H2" s="138"/>
      <c r="I2" s="138"/>
      <c r="J2" s="134"/>
    </row>
    <row r="3" spans="1:10" s="135" customFormat="1" ht="3" customHeight="1" x14ac:dyDescent="0.25">
      <c r="A3" s="136" t="s">
        <v>2</v>
      </c>
      <c r="B3" s="137"/>
      <c r="C3" s="137"/>
      <c r="D3" s="137"/>
      <c r="E3" s="137"/>
      <c r="F3" s="137"/>
      <c r="G3" s="137"/>
      <c r="H3" s="137"/>
      <c r="I3" s="137"/>
      <c r="J3" s="134"/>
    </row>
    <row r="4" spans="1:10" s="135" customFormat="1" ht="18" customHeight="1" x14ac:dyDescent="0.25">
      <c r="A4" s="136" t="s">
        <v>2</v>
      </c>
      <c r="B4" s="137" t="s">
        <v>4</v>
      </c>
      <c r="C4" s="138"/>
      <c r="D4" s="138"/>
      <c r="E4" s="138"/>
      <c r="F4" s="138"/>
      <c r="G4" s="138"/>
      <c r="H4" s="138"/>
      <c r="I4" s="138"/>
      <c r="J4" s="134"/>
    </row>
    <row r="5" spans="1:10" s="135" customFormat="1" ht="3" customHeight="1" x14ac:dyDescent="0.25">
      <c r="A5" s="136" t="s">
        <v>2</v>
      </c>
      <c r="B5" s="137"/>
      <c r="C5" s="137"/>
      <c r="D5" s="137"/>
      <c r="E5" s="137"/>
      <c r="F5" s="137"/>
      <c r="G5" s="137"/>
      <c r="H5" s="137"/>
      <c r="I5" s="137"/>
      <c r="J5" s="134"/>
    </row>
    <row r="6" spans="1:10" s="135" customFormat="1" ht="18" customHeight="1" x14ac:dyDescent="0.25">
      <c r="A6" s="136" t="s">
        <v>2</v>
      </c>
      <c r="B6" s="137" t="s">
        <v>5</v>
      </c>
      <c r="C6" s="138"/>
      <c r="D6" s="138"/>
      <c r="E6" s="138"/>
      <c r="F6" s="138"/>
      <c r="G6" s="138"/>
      <c r="H6" s="138"/>
      <c r="I6" s="138"/>
      <c r="J6" s="134"/>
    </row>
    <row r="7" spans="1:10" s="135" customFormat="1" ht="3" customHeight="1" x14ac:dyDescent="0.25">
      <c r="A7" s="136" t="s">
        <v>2</v>
      </c>
      <c r="B7" s="137"/>
      <c r="C7" s="137"/>
      <c r="D7" s="137"/>
      <c r="E7" s="137"/>
      <c r="F7" s="137"/>
      <c r="G7" s="137"/>
      <c r="H7" s="137"/>
      <c r="I7" s="137"/>
      <c r="J7" s="134"/>
    </row>
    <row r="8" spans="1:10" s="135" customFormat="1" ht="18" customHeight="1" x14ac:dyDescent="0.25">
      <c r="A8" s="136" t="s">
        <v>2</v>
      </c>
      <c r="B8" s="137" t="s">
        <v>6</v>
      </c>
      <c r="C8" s="138" t="s">
        <v>56</v>
      </c>
      <c r="D8" s="138"/>
      <c r="E8" s="138"/>
      <c r="F8" s="138"/>
      <c r="G8" s="138"/>
      <c r="H8" s="138"/>
      <c r="I8" s="138"/>
      <c r="J8" s="134"/>
    </row>
    <row r="9" spans="1:10" s="135" customFormat="1" ht="3" customHeight="1" x14ac:dyDescent="0.25">
      <c r="A9" s="136" t="s">
        <v>2</v>
      </c>
      <c r="B9" s="137"/>
      <c r="C9" s="137"/>
      <c r="D9" s="137"/>
      <c r="E9" s="137"/>
      <c r="F9" s="137"/>
      <c r="G9" s="137"/>
      <c r="H9" s="137"/>
      <c r="I9" s="137"/>
      <c r="J9" s="134"/>
    </row>
    <row r="10" spans="1:10" s="135" customFormat="1" ht="18" customHeight="1" x14ac:dyDescent="0.25">
      <c r="A10" s="136" t="s">
        <v>2</v>
      </c>
      <c r="B10" s="137" t="s">
        <v>7</v>
      </c>
      <c r="C10" s="139" t="s">
        <v>8</v>
      </c>
      <c r="D10" s="139"/>
      <c r="E10" s="139"/>
      <c r="F10" s="139"/>
      <c r="G10" s="139"/>
      <c r="H10" s="139"/>
      <c r="I10" s="140"/>
      <c r="J10" s="134"/>
    </row>
    <row r="11" spans="1:10" s="145" customFormat="1" ht="15" customHeight="1" x14ac:dyDescent="0.25">
      <c r="A11" s="141" t="s">
        <v>2</v>
      </c>
      <c r="B11" s="142"/>
      <c r="C11" s="141"/>
      <c r="D11" s="141"/>
      <c r="E11" s="141"/>
      <c r="F11" s="143"/>
      <c r="G11" s="143"/>
      <c r="H11" s="141"/>
      <c r="I11" s="141"/>
      <c r="J11" s="144"/>
    </row>
    <row r="12" spans="1:10" s="135" customFormat="1" ht="18" customHeight="1" thickBot="1" x14ac:dyDescent="0.3">
      <c r="A12" s="146" t="s">
        <v>2</v>
      </c>
      <c r="B12" s="147"/>
      <c r="C12" s="148" t="s">
        <v>26</v>
      </c>
      <c r="D12" s="149"/>
      <c r="E12" s="149">
        <v>0</v>
      </c>
      <c r="F12" s="149"/>
      <c r="G12" s="149">
        <v>0</v>
      </c>
      <c r="H12" s="131"/>
      <c r="I12" s="131"/>
      <c r="J12" s="134"/>
    </row>
    <row r="13" spans="1:10" s="135" customFormat="1" x14ac:dyDescent="0.25">
      <c r="A13" s="150" t="s">
        <v>27</v>
      </c>
      <c r="B13" s="151" t="s">
        <v>28</v>
      </c>
      <c r="C13" s="152"/>
      <c r="D13" s="153" t="s">
        <v>29</v>
      </c>
      <c r="E13" s="154"/>
      <c r="F13" s="155"/>
      <c r="G13" s="156"/>
      <c r="H13" s="153" t="s">
        <v>30</v>
      </c>
      <c r="I13" s="157"/>
      <c r="J13" s="134"/>
    </row>
    <row r="14" spans="1:10" s="135" customFormat="1" ht="13.8" thickBot="1" x14ac:dyDescent="0.3">
      <c r="A14" s="158" t="s">
        <v>31</v>
      </c>
      <c r="B14" s="159"/>
      <c r="C14" s="160"/>
      <c r="D14" s="161" t="s">
        <v>32</v>
      </c>
      <c r="E14" s="161" t="s">
        <v>32</v>
      </c>
      <c r="F14" s="162" t="s">
        <v>33</v>
      </c>
      <c r="G14" s="162" t="s">
        <v>33</v>
      </c>
      <c r="H14" s="161" t="s">
        <v>32</v>
      </c>
      <c r="I14" s="163" t="s">
        <v>33</v>
      </c>
      <c r="J14" s="134"/>
    </row>
    <row r="15" spans="1:10" s="8" customFormat="1" ht="13.95" customHeight="1" x14ac:dyDescent="0.25">
      <c r="A15" s="296"/>
      <c r="B15" s="297"/>
      <c r="C15" s="298"/>
      <c r="D15" s="299"/>
      <c r="E15" s="299"/>
      <c r="F15" s="300"/>
      <c r="G15" s="300"/>
      <c r="H15" s="299"/>
      <c r="I15" s="301"/>
      <c r="J15" s="7"/>
    </row>
    <row r="16" spans="1:10" x14ac:dyDescent="0.25">
      <c r="A16" s="164">
        <v>16</v>
      </c>
      <c r="B16" s="181"/>
      <c r="C16" s="230" t="s">
        <v>59</v>
      </c>
      <c r="D16" s="65">
        <f t="shared" ref="D16:D20" si="0">E16*$E$12+E16</f>
        <v>0</v>
      </c>
      <c r="E16" s="65"/>
      <c r="F16" s="66">
        <f t="shared" ref="F16:F20" si="1">G16*$G$12+G16</f>
        <v>0</v>
      </c>
      <c r="G16" s="66"/>
      <c r="H16" s="66">
        <f t="shared" ref="H16:H20" si="2">A16*D16</f>
        <v>0</v>
      </c>
      <c r="I16" s="67">
        <f t="shared" ref="I16:I20" si="3">A16*F16</f>
        <v>0</v>
      </c>
      <c r="J16" s="63"/>
    </row>
    <row r="17" spans="1:11" x14ac:dyDescent="0.25">
      <c r="A17" s="164">
        <v>3</v>
      </c>
      <c r="B17" s="181"/>
      <c r="C17" s="230" t="s">
        <v>60</v>
      </c>
      <c r="D17" s="65">
        <f t="shared" si="0"/>
        <v>0</v>
      </c>
      <c r="E17" s="68"/>
      <c r="F17" s="66">
        <f t="shared" si="1"/>
        <v>0</v>
      </c>
      <c r="G17" s="69"/>
      <c r="H17" s="66">
        <f t="shared" si="2"/>
        <v>0</v>
      </c>
      <c r="I17" s="67">
        <f t="shared" si="3"/>
        <v>0</v>
      </c>
      <c r="K17" s="63"/>
    </row>
    <row r="18" spans="1:11" x14ac:dyDescent="0.25">
      <c r="A18" s="164">
        <v>128</v>
      </c>
      <c r="B18" s="181"/>
      <c r="C18" s="230" t="s">
        <v>61</v>
      </c>
      <c r="D18" s="65">
        <f t="shared" si="0"/>
        <v>0</v>
      </c>
      <c r="E18" s="68"/>
      <c r="F18" s="66">
        <f t="shared" si="1"/>
        <v>0</v>
      </c>
      <c r="G18" s="69"/>
      <c r="H18" s="66">
        <f t="shared" si="2"/>
        <v>0</v>
      </c>
      <c r="I18" s="67">
        <f t="shared" si="3"/>
        <v>0</v>
      </c>
      <c r="K18" s="63"/>
    </row>
    <row r="19" spans="1:11" x14ac:dyDescent="0.25">
      <c r="A19" s="164">
        <v>64</v>
      </c>
      <c r="B19" s="181"/>
      <c r="C19" s="230" t="s">
        <v>62</v>
      </c>
      <c r="D19" s="65">
        <f t="shared" si="0"/>
        <v>0</v>
      </c>
      <c r="E19" s="68"/>
      <c r="F19" s="66">
        <f t="shared" si="1"/>
        <v>0</v>
      </c>
      <c r="G19" s="69"/>
      <c r="H19" s="66">
        <f t="shared" si="2"/>
        <v>0</v>
      </c>
      <c r="I19" s="67">
        <f t="shared" si="3"/>
        <v>0</v>
      </c>
      <c r="K19" s="63"/>
    </row>
    <row r="20" spans="1:11" x14ac:dyDescent="0.25">
      <c r="A20" s="164">
        <v>3</v>
      </c>
      <c r="B20" s="181"/>
      <c r="C20" s="230" t="s">
        <v>63</v>
      </c>
      <c r="D20" s="65">
        <f t="shared" si="0"/>
        <v>0</v>
      </c>
      <c r="E20" s="302"/>
      <c r="F20" s="66">
        <f t="shared" si="1"/>
        <v>0</v>
      </c>
      <c r="G20" s="69"/>
      <c r="H20" s="66">
        <f t="shared" si="2"/>
        <v>0</v>
      </c>
      <c r="I20" s="67">
        <f t="shared" si="3"/>
        <v>0</v>
      </c>
      <c r="K20" s="63"/>
    </row>
    <row r="21" spans="1:11" x14ac:dyDescent="0.25">
      <c r="A21" s="165" t="s">
        <v>2</v>
      </c>
      <c r="B21" s="189"/>
      <c r="C21" s="215" t="s">
        <v>69</v>
      </c>
      <c r="D21" s="70"/>
      <c r="E21" s="70"/>
      <c r="F21" s="71"/>
      <c r="G21" s="71"/>
      <c r="H21" s="71"/>
      <c r="I21" s="72"/>
      <c r="J21" s="130"/>
      <c r="K21" s="63"/>
    </row>
    <row r="22" spans="1:11" s="43" customFormat="1" ht="25.5" customHeight="1" x14ac:dyDescent="0.25">
      <c r="A22" s="166">
        <v>4</v>
      </c>
      <c r="B22" s="190"/>
      <c r="C22" s="216" t="s">
        <v>70</v>
      </c>
      <c r="D22" s="35">
        <f>E22*$E$12+E22</f>
        <v>0</v>
      </c>
      <c r="E22" s="35"/>
      <c r="F22" s="39">
        <f>G22*$G$12+G22</f>
        <v>0</v>
      </c>
      <c r="G22" s="39"/>
      <c r="H22" s="39">
        <f>A22*D22</f>
        <v>0</v>
      </c>
      <c r="I22" s="40">
        <f>A22*F22</f>
        <v>0</v>
      </c>
      <c r="J22" s="13"/>
      <c r="K22" s="12"/>
    </row>
    <row r="23" spans="1:11" x14ac:dyDescent="0.25">
      <c r="A23" s="165" t="str">
        <f>IF(SUM(A24:A31)&gt;0,"*","")</f>
        <v>*</v>
      </c>
      <c r="B23" s="288"/>
      <c r="C23" s="289" t="s">
        <v>41</v>
      </c>
      <c r="D23" s="290"/>
      <c r="E23" s="290"/>
      <c r="F23" s="291"/>
      <c r="G23" s="291"/>
      <c r="H23" s="290"/>
      <c r="I23" s="292"/>
      <c r="K23" s="63"/>
    </row>
    <row r="24" spans="1:11" x14ac:dyDescent="0.25">
      <c r="A24" s="164">
        <v>12</v>
      </c>
      <c r="B24" s="181"/>
      <c r="C24" s="230" t="s">
        <v>71</v>
      </c>
      <c r="D24" s="65">
        <f t="shared" ref="D24:D25" si="4">E24*$E$12+E24</f>
        <v>0</v>
      </c>
      <c r="E24" s="65"/>
      <c r="F24" s="66">
        <f t="shared" ref="F24:F25" si="5">G24*$G$12+G24</f>
        <v>0</v>
      </c>
      <c r="G24" s="66"/>
      <c r="H24" s="66">
        <f t="shared" ref="H24:H25" si="6">A24*D24</f>
        <v>0</v>
      </c>
      <c r="I24" s="67">
        <f t="shared" ref="I24:I25" si="7">A24*F24</f>
        <v>0</v>
      </c>
      <c r="K24" s="63"/>
    </row>
    <row r="25" spans="1:11" x14ac:dyDescent="0.25">
      <c r="A25" s="164">
        <v>6</v>
      </c>
      <c r="B25" s="181"/>
      <c r="C25" s="230" t="s">
        <v>72</v>
      </c>
      <c r="D25" s="65">
        <f t="shared" si="4"/>
        <v>0</v>
      </c>
      <c r="E25" s="65"/>
      <c r="F25" s="66">
        <f t="shared" si="5"/>
        <v>0</v>
      </c>
      <c r="G25" s="66"/>
      <c r="H25" s="66">
        <f t="shared" si="6"/>
        <v>0</v>
      </c>
      <c r="I25" s="67">
        <f t="shared" si="7"/>
        <v>0</v>
      </c>
      <c r="K25" s="63"/>
    </row>
    <row r="26" spans="1:11" ht="15.6" x14ac:dyDescent="0.25">
      <c r="A26" s="164">
        <v>270</v>
      </c>
      <c r="B26" s="181"/>
      <c r="C26" s="230" t="s">
        <v>66</v>
      </c>
      <c r="D26" s="65">
        <f t="shared" ref="D26:D31" si="8">E26*$E$12+E26</f>
        <v>0</v>
      </c>
      <c r="E26" s="65"/>
      <c r="F26" s="66">
        <f t="shared" ref="F26:F31" si="9">G26*$G$12+G26</f>
        <v>0</v>
      </c>
      <c r="G26" s="66"/>
      <c r="H26" s="66">
        <f t="shared" ref="H26:H30" si="10">A26*D26</f>
        <v>0</v>
      </c>
      <c r="I26" s="67">
        <f t="shared" ref="I26:I30" si="11">A26*F26</f>
        <v>0</v>
      </c>
      <c r="K26" s="63"/>
    </row>
    <row r="27" spans="1:11" x14ac:dyDescent="0.25">
      <c r="A27" s="303">
        <v>3</v>
      </c>
      <c r="B27" s="276"/>
      <c r="C27" s="230" t="s">
        <v>64</v>
      </c>
      <c r="D27" s="65">
        <f t="shared" si="8"/>
        <v>0</v>
      </c>
      <c r="E27" s="65"/>
      <c r="F27" s="66">
        <f t="shared" si="9"/>
        <v>0</v>
      </c>
      <c r="G27" s="66"/>
      <c r="H27" s="66">
        <f>A27*D27</f>
        <v>0</v>
      </c>
      <c r="I27" s="67">
        <f>A27*F27</f>
        <v>0</v>
      </c>
      <c r="K27" s="63"/>
    </row>
    <row r="28" spans="1:11" x14ac:dyDescent="0.25">
      <c r="A28" s="304">
        <v>3</v>
      </c>
      <c r="B28" s="181"/>
      <c r="C28" s="230" t="s">
        <v>76</v>
      </c>
      <c r="D28" s="65">
        <f t="shared" si="8"/>
        <v>0</v>
      </c>
      <c r="E28" s="65"/>
      <c r="F28" s="66">
        <f t="shared" si="9"/>
        <v>0</v>
      </c>
      <c r="G28" s="66"/>
      <c r="H28" s="66">
        <f t="shared" si="10"/>
        <v>0</v>
      </c>
      <c r="I28" s="67">
        <f t="shared" si="11"/>
        <v>0</v>
      </c>
      <c r="K28" s="63"/>
    </row>
    <row r="29" spans="1:11" x14ac:dyDescent="0.25">
      <c r="A29" s="303">
        <v>12</v>
      </c>
      <c r="B29" s="181"/>
      <c r="C29" s="230" t="s">
        <v>74</v>
      </c>
      <c r="D29" s="65">
        <f t="shared" si="8"/>
        <v>0</v>
      </c>
      <c r="E29" s="65"/>
      <c r="F29" s="66">
        <f t="shared" si="9"/>
        <v>0</v>
      </c>
      <c r="G29" s="66"/>
      <c r="H29" s="66">
        <f t="shared" si="10"/>
        <v>0</v>
      </c>
      <c r="I29" s="67">
        <f t="shared" si="11"/>
        <v>0</v>
      </c>
      <c r="K29" s="63"/>
    </row>
    <row r="30" spans="1:11" x14ac:dyDescent="0.25">
      <c r="A30" s="164">
        <v>3</v>
      </c>
      <c r="B30" s="181"/>
      <c r="C30" s="230" t="s">
        <v>75</v>
      </c>
      <c r="D30" s="65">
        <f t="shared" si="8"/>
        <v>0</v>
      </c>
      <c r="E30" s="65"/>
      <c r="F30" s="66">
        <f t="shared" si="9"/>
        <v>0</v>
      </c>
      <c r="G30" s="66"/>
      <c r="H30" s="66">
        <f t="shared" si="10"/>
        <v>0</v>
      </c>
      <c r="I30" s="67">
        <f t="shared" si="11"/>
        <v>0</v>
      </c>
      <c r="K30" s="63"/>
    </row>
    <row r="31" spans="1:11" x14ac:dyDescent="0.25">
      <c r="A31" s="164">
        <v>3</v>
      </c>
      <c r="B31" s="181"/>
      <c r="C31" s="230" t="s">
        <v>65</v>
      </c>
      <c r="D31" s="65">
        <f t="shared" si="8"/>
        <v>0</v>
      </c>
      <c r="E31" s="65"/>
      <c r="F31" s="66">
        <f t="shared" si="9"/>
        <v>0</v>
      </c>
      <c r="G31" s="66"/>
      <c r="H31" s="66">
        <f>A31*D31</f>
        <v>0</v>
      </c>
      <c r="I31" s="67">
        <f>A31*F31</f>
        <v>0</v>
      </c>
      <c r="K31" s="63"/>
    </row>
    <row r="32" spans="1:11" s="43" customFormat="1" ht="13.5" customHeight="1" x14ac:dyDescent="0.25">
      <c r="A32" s="165" t="str">
        <f>IF(SUM(A33:A36)&gt;0,"*","")</f>
        <v>*</v>
      </c>
      <c r="B32" s="293"/>
      <c r="C32" s="294" t="s">
        <v>73</v>
      </c>
      <c r="D32" s="50"/>
      <c r="E32" s="50"/>
      <c r="F32" s="51"/>
      <c r="G32" s="51"/>
      <c r="H32" s="51"/>
      <c r="I32" s="52"/>
      <c r="J32" s="13"/>
      <c r="K32" s="12"/>
    </row>
    <row r="33" spans="1:11" x14ac:dyDescent="0.25">
      <c r="A33" s="305">
        <v>110</v>
      </c>
      <c r="B33" s="167"/>
      <c r="C33" s="217" t="s">
        <v>42</v>
      </c>
      <c r="D33" s="65">
        <f t="shared" ref="D33:D36" si="12">E33*$E$12+E33</f>
        <v>0</v>
      </c>
      <c r="E33" s="68"/>
      <c r="F33" s="66">
        <f t="shared" ref="F33:F36" si="13">G33*$G$12+G33</f>
        <v>0</v>
      </c>
      <c r="G33" s="69"/>
      <c r="H33" s="66">
        <f t="shared" ref="H33:H36" si="14">A33*D33</f>
        <v>0</v>
      </c>
      <c r="I33" s="67">
        <f t="shared" ref="I33:I36" si="15">A33*F33</f>
        <v>0</v>
      </c>
      <c r="K33" s="63"/>
    </row>
    <row r="34" spans="1:11" x14ac:dyDescent="0.25">
      <c r="A34" s="305">
        <v>64</v>
      </c>
      <c r="B34" s="167"/>
      <c r="C34" s="217" t="s">
        <v>43</v>
      </c>
      <c r="D34" s="65">
        <f t="shared" si="12"/>
        <v>0</v>
      </c>
      <c r="E34" s="68"/>
      <c r="F34" s="66">
        <f t="shared" si="13"/>
        <v>0</v>
      </c>
      <c r="G34" s="69"/>
      <c r="H34" s="66">
        <f t="shared" si="14"/>
        <v>0</v>
      </c>
      <c r="I34" s="67">
        <f t="shared" si="15"/>
        <v>0</v>
      </c>
      <c r="K34" s="63"/>
    </row>
    <row r="35" spans="1:11" x14ac:dyDescent="0.25">
      <c r="A35" s="305">
        <v>64</v>
      </c>
      <c r="B35" s="167"/>
      <c r="C35" s="217" t="s">
        <v>44</v>
      </c>
      <c r="D35" s="65">
        <f t="shared" si="12"/>
        <v>0</v>
      </c>
      <c r="E35" s="68"/>
      <c r="F35" s="66">
        <f t="shared" si="13"/>
        <v>0</v>
      </c>
      <c r="G35" s="69"/>
      <c r="H35" s="66">
        <f t="shared" si="14"/>
        <v>0</v>
      </c>
      <c r="I35" s="67">
        <f t="shared" si="15"/>
        <v>0</v>
      </c>
      <c r="K35" s="63"/>
    </row>
    <row r="36" spans="1:11" x14ac:dyDescent="0.25">
      <c r="A36" s="305">
        <v>64</v>
      </c>
      <c r="B36" s="167"/>
      <c r="C36" s="218" t="s">
        <v>50</v>
      </c>
      <c r="D36" s="65">
        <f t="shared" si="12"/>
        <v>0</v>
      </c>
      <c r="E36" s="68"/>
      <c r="F36" s="66">
        <f t="shared" si="13"/>
        <v>0</v>
      </c>
      <c r="G36" s="69"/>
      <c r="H36" s="66">
        <f t="shared" si="14"/>
        <v>0</v>
      </c>
      <c r="I36" s="67">
        <f t="shared" si="15"/>
        <v>0</v>
      </c>
      <c r="K36" s="63"/>
    </row>
    <row r="37" spans="1:11" s="63" customFormat="1" x14ac:dyDescent="0.25">
      <c r="A37" s="168" t="str">
        <f>IF(SUM(A38:A45)&gt;0,"*","")</f>
        <v>*</v>
      </c>
      <c r="B37" s="191"/>
      <c r="C37" s="219" t="s">
        <v>45</v>
      </c>
      <c r="D37" s="73"/>
      <c r="E37" s="73"/>
      <c r="F37" s="73"/>
      <c r="G37" s="73"/>
      <c r="H37" s="74"/>
      <c r="I37" s="75"/>
      <c r="J37" s="62"/>
    </row>
    <row r="38" spans="1:11" s="63" customFormat="1" x14ac:dyDescent="0.25">
      <c r="A38" s="169">
        <v>6</v>
      </c>
      <c r="B38" s="192"/>
      <c r="C38" s="220" t="s">
        <v>46</v>
      </c>
      <c r="D38" s="65">
        <f t="shared" ref="D38:D45" si="16">E38*$E$12+E38</f>
        <v>0</v>
      </c>
      <c r="E38" s="76"/>
      <c r="F38" s="66">
        <f t="shared" ref="F38:F45" si="17">G38*$G$12+G38</f>
        <v>0</v>
      </c>
      <c r="G38" s="65"/>
      <c r="H38" s="66">
        <f t="shared" ref="H38:H45" si="18">A38*D38</f>
        <v>0</v>
      </c>
      <c r="I38" s="67">
        <f t="shared" ref="I38:I45" si="19">A38*F38</f>
        <v>0</v>
      </c>
      <c r="J38" s="62"/>
    </row>
    <row r="39" spans="1:11" s="63" customFormat="1" x14ac:dyDescent="0.25">
      <c r="A39" s="169">
        <v>128</v>
      </c>
      <c r="B39" s="193"/>
      <c r="C39" s="221" t="s">
        <v>47</v>
      </c>
      <c r="D39" s="65">
        <f t="shared" si="16"/>
        <v>0</v>
      </c>
      <c r="E39" s="77"/>
      <c r="F39" s="66">
        <f t="shared" si="17"/>
        <v>0</v>
      </c>
      <c r="G39" s="77"/>
      <c r="H39" s="66">
        <f t="shared" si="18"/>
        <v>0</v>
      </c>
      <c r="I39" s="67">
        <f t="shared" si="19"/>
        <v>0</v>
      </c>
      <c r="J39" s="62"/>
    </row>
    <row r="40" spans="1:11" s="63" customFormat="1" x14ac:dyDescent="0.25">
      <c r="A40" s="170">
        <v>1</v>
      </c>
      <c r="B40" s="194"/>
      <c r="C40" s="222" t="s">
        <v>48</v>
      </c>
      <c r="D40" s="65">
        <f t="shared" si="16"/>
        <v>0</v>
      </c>
      <c r="E40" s="69"/>
      <c r="F40" s="66">
        <f t="shared" si="17"/>
        <v>0</v>
      </c>
      <c r="G40" s="78"/>
      <c r="H40" s="66">
        <f t="shared" si="18"/>
        <v>0</v>
      </c>
      <c r="I40" s="67">
        <f t="shared" si="19"/>
        <v>0</v>
      </c>
      <c r="J40" s="62"/>
    </row>
    <row r="41" spans="1:11" s="63" customFormat="1" x14ac:dyDescent="0.25">
      <c r="A41" s="306">
        <v>5</v>
      </c>
      <c r="B41" s="277"/>
      <c r="C41" s="278" t="s">
        <v>54</v>
      </c>
      <c r="D41" s="65">
        <f>E41*$E$12+E41</f>
        <v>0</v>
      </c>
      <c r="E41" s="69"/>
      <c r="F41" s="66">
        <f>G41*$G$12+G41</f>
        <v>0</v>
      </c>
      <c r="G41" s="78"/>
      <c r="H41" s="66">
        <f>A41*D41</f>
        <v>0</v>
      </c>
      <c r="I41" s="67">
        <f>A41*F41</f>
        <v>0</v>
      </c>
      <c r="J41" s="62"/>
    </row>
    <row r="42" spans="1:11" s="286" customFormat="1" ht="13.5" customHeight="1" x14ac:dyDescent="0.25">
      <c r="A42" s="307">
        <v>25</v>
      </c>
      <c r="B42" s="279"/>
      <c r="C42" s="280" t="s">
        <v>52</v>
      </c>
      <c r="D42" s="281">
        <f t="shared" si="16"/>
        <v>0</v>
      </c>
      <c r="E42" s="282"/>
      <c r="F42" s="283">
        <f t="shared" si="17"/>
        <v>0</v>
      </c>
      <c r="G42" s="284"/>
      <c r="H42" s="285">
        <f t="shared" si="18"/>
        <v>0</v>
      </c>
      <c r="I42" s="308">
        <f t="shared" si="19"/>
        <v>0</v>
      </c>
      <c r="J42" s="295"/>
    </row>
    <row r="43" spans="1:11" s="286" customFormat="1" x14ac:dyDescent="0.25">
      <c r="A43" s="309">
        <v>1</v>
      </c>
      <c r="B43" s="287"/>
      <c r="C43" s="280" t="s">
        <v>77</v>
      </c>
      <c r="D43" s="281">
        <f t="shared" si="16"/>
        <v>0</v>
      </c>
      <c r="E43" s="282"/>
      <c r="F43" s="283">
        <f t="shared" si="17"/>
        <v>0</v>
      </c>
      <c r="G43" s="284"/>
      <c r="H43" s="285">
        <f t="shared" si="18"/>
        <v>0</v>
      </c>
      <c r="I43" s="308">
        <f t="shared" si="19"/>
        <v>0</v>
      </c>
      <c r="J43" s="295"/>
    </row>
    <row r="44" spans="1:11" s="15" customFormat="1" x14ac:dyDescent="0.25">
      <c r="A44" s="55">
        <v>1</v>
      </c>
      <c r="B44" s="56"/>
      <c r="C44" s="54" t="s">
        <v>68</v>
      </c>
      <c r="D44" s="35">
        <f t="shared" si="16"/>
        <v>0</v>
      </c>
      <c r="E44" s="36"/>
      <c r="F44" s="39">
        <f t="shared" si="17"/>
        <v>0</v>
      </c>
      <c r="G44" s="37"/>
      <c r="H44" s="45">
        <f t="shared" si="18"/>
        <v>0</v>
      </c>
      <c r="I44" s="46">
        <f t="shared" si="19"/>
        <v>0</v>
      </c>
      <c r="K44" s="12"/>
    </row>
    <row r="45" spans="1:11" s="15" customFormat="1" ht="13.95" customHeight="1" thickBot="1" x14ac:dyDescent="0.3">
      <c r="A45" s="310">
        <v>1</v>
      </c>
      <c r="B45" s="311"/>
      <c r="C45" s="312" t="s">
        <v>67</v>
      </c>
      <c r="D45" s="313">
        <f t="shared" si="16"/>
        <v>0</v>
      </c>
      <c r="E45" s="314"/>
      <c r="F45" s="315">
        <f t="shared" si="17"/>
        <v>0</v>
      </c>
      <c r="G45" s="316"/>
      <c r="H45" s="317">
        <f t="shared" si="18"/>
        <v>0</v>
      </c>
      <c r="I45" s="318">
        <f t="shared" si="19"/>
        <v>0</v>
      </c>
      <c r="K45" s="12"/>
    </row>
    <row r="46" spans="1:11" s="187" customFormat="1" x14ac:dyDescent="0.25">
      <c r="A46" s="171" t="s">
        <v>2</v>
      </c>
      <c r="B46" s="195"/>
      <c r="C46" s="223"/>
      <c r="D46" s="267"/>
      <c r="E46" s="267"/>
      <c r="F46" s="268"/>
      <c r="G46" s="268"/>
      <c r="H46" s="267"/>
      <c r="I46" s="269"/>
      <c r="J46" s="245"/>
    </row>
    <row r="47" spans="1:11" s="204" customFormat="1" x14ac:dyDescent="0.25">
      <c r="A47" s="172" t="s">
        <v>2</v>
      </c>
      <c r="B47" s="196"/>
      <c r="C47" s="224" t="s">
        <v>10</v>
      </c>
      <c r="D47" s="264"/>
      <c r="E47" s="264"/>
      <c r="F47" s="264"/>
      <c r="G47" s="264"/>
      <c r="H47" s="265">
        <f>CEILING(SUM(H15:H46),0.1)</f>
        <v>0</v>
      </c>
      <c r="I47" s="266">
        <f>CEILING(SUM(I15:I46),0.1)</f>
        <v>0</v>
      </c>
    </row>
    <row r="48" spans="1:11" s="204" customFormat="1" ht="13.8" thickBot="1" x14ac:dyDescent="0.3">
      <c r="A48" s="173" t="s">
        <v>2</v>
      </c>
      <c r="B48" s="197"/>
      <c r="C48" s="225" t="s">
        <v>11</v>
      </c>
      <c r="D48" s="261"/>
      <c r="E48" s="261"/>
      <c r="F48" s="262"/>
      <c r="G48" s="262"/>
      <c r="H48" s="262"/>
      <c r="I48" s="263">
        <f>H47+I47</f>
        <v>0</v>
      </c>
    </row>
    <row r="49" spans="1:11" s="187" customFormat="1" x14ac:dyDescent="0.25">
      <c r="A49" s="174" t="s">
        <v>2</v>
      </c>
      <c r="B49" s="198"/>
      <c r="C49" s="226"/>
      <c r="D49" s="250"/>
      <c r="E49" s="250"/>
      <c r="F49" s="251"/>
      <c r="G49" s="251"/>
      <c r="H49" s="252"/>
      <c r="I49" s="252"/>
      <c r="J49" s="245"/>
    </row>
    <row r="50" spans="1:11" s="135" customFormat="1" ht="13.8" thickBot="1" x14ac:dyDescent="0.3">
      <c r="A50" s="131" t="s">
        <v>2</v>
      </c>
      <c r="B50" s="192"/>
      <c r="C50" s="227" t="s">
        <v>12</v>
      </c>
      <c r="D50" s="149"/>
      <c r="E50" s="149">
        <v>0</v>
      </c>
      <c r="F50" s="249"/>
      <c r="G50" s="149"/>
      <c r="H50" s="249"/>
      <c r="I50" s="249"/>
      <c r="J50" s="134"/>
    </row>
    <row r="51" spans="1:11" s="187" customFormat="1" x14ac:dyDescent="0.25">
      <c r="A51" s="175" t="s">
        <v>27</v>
      </c>
      <c r="B51" s="199" t="s">
        <v>13</v>
      </c>
      <c r="C51" s="223"/>
      <c r="D51" s="239" t="s">
        <v>29</v>
      </c>
      <c r="E51" s="240"/>
      <c r="F51" s="241"/>
      <c r="G51" s="242"/>
      <c r="H51" s="243" t="s">
        <v>14</v>
      </c>
      <c r="I51" s="244"/>
      <c r="J51" s="245"/>
    </row>
    <row r="52" spans="1:11" s="187" customFormat="1" ht="13.8" thickBot="1" x14ac:dyDescent="0.3">
      <c r="A52" s="176" t="s">
        <v>15</v>
      </c>
      <c r="B52" s="200"/>
      <c r="C52" s="228"/>
      <c r="D52" s="246" t="s">
        <v>32</v>
      </c>
      <c r="E52" s="246" t="s">
        <v>32</v>
      </c>
      <c r="F52" s="247" t="s">
        <v>33</v>
      </c>
      <c r="G52" s="247"/>
      <c r="H52" s="246" t="s">
        <v>32</v>
      </c>
      <c r="I52" s="248" t="s">
        <v>33</v>
      </c>
      <c r="J52" s="245"/>
    </row>
    <row r="53" spans="1:11" customFormat="1" ht="13.95" customHeight="1" x14ac:dyDescent="0.25">
      <c r="A53" s="20" t="str">
        <f>IF(SUM(A54:A54)&gt;0,"*","")</f>
        <v/>
      </c>
      <c r="B53" s="33"/>
      <c r="C53" s="22"/>
      <c r="D53" s="28"/>
      <c r="E53" s="28"/>
      <c r="F53" s="29"/>
      <c r="G53" s="29"/>
      <c r="H53" s="47"/>
      <c r="I53" s="48"/>
      <c r="J53" s="6"/>
    </row>
    <row r="54" spans="1:11" s="2" customFormat="1" ht="13.2" customHeight="1" x14ac:dyDescent="0.25">
      <c r="A54" s="17"/>
      <c r="B54" s="34"/>
      <c r="C54" s="1"/>
      <c r="D54" s="30"/>
      <c r="E54" s="30"/>
      <c r="F54" s="14"/>
      <c r="G54" s="10"/>
      <c r="H54" s="41"/>
      <c r="I54" s="42"/>
      <c r="J54" s="3"/>
    </row>
    <row r="55" spans="1:11" x14ac:dyDescent="0.25">
      <c r="A55" s="164">
        <v>616</v>
      </c>
      <c r="B55" s="201"/>
      <c r="C55" s="216" t="s">
        <v>49</v>
      </c>
      <c r="D55" s="95">
        <f t="shared" ref="D55:D58" si="20">E55*$E$50+E55</f>
        <v>0</v>
      </c>
      <c r="E55" s="80"/>
      <c r="F55" s="80">
        <f t="shared" ref="F55:F58" si="21">G55*$G$50+G55</f>
        <v>0</v>
      </c>
      <c r="G55" s="80"/>
      <c r="H55" s="96">
        <f t="shared" ref="H55:H58" si="22">A55*D55</f>
        <v>0</v>
      </c>
      <c r="I55" s="97">
        <f t="shared" ref="I55:I58" si="23">A55*F55</f>
        <v>0</v>
      </c>
      <c r="J55" s="79"/>
    </row>
    <row r="56" spans="1:11" x14ac:dyDescent="0.25">
      <c r="A56" s="164">
        <v>46</v>
      </c>
      <c r="B56" s="202"/>
      <c r="C56" s="216" t="s">
        <v>57</v>
      </c>
      <c r="D56" s="95">
        <f t="shared" si="20"/>
        <v>0</v>
      </c>
      <c r="E56" s="80"/>
      <c r="F56" s="80">
        <f t="shared" si="21"/>
        <v>0</v>
      </c>
      <c r="G56" s="80"/>
      <c r="H56" s="96">
        <f t="shared" si="22"/>
        <v>0</v>
      </c>
      <c r="I56" s="97">
        <f t="shared" si="23"/>
        <v>0</v>
      </c>
      <c r="J56" s="79"/>
    </row>
    <row r="57" spans="1:11" x14ac:dyDescent="0.25">
      <c r="A57" s="164">
        <v>14</v>
      </c>
      <c r="B57" s="202"/>
      <c r="C57" s="216" t="s">
        <v>58</v>
      </c>
      <c r="D57" s="95">
        <f t="shared" si="20"/>
        <v>0</v>
      </c>
      <c r="E57" s="80"/>
      <c r="F57" s="80">
        <f t="shared" si="21"/>
        <v>0</v>
      </c>
      <c r="G57" s="80"/>
      <c r="H57" s="96">
        <f t="shared" si="22"/>
        <v>0</v>
      </c>
      <c r="I57" s="97">
        <f t="shared" si="23"/>
        <v>0</v>
      </c>
      <c r="J57" s="79"/>
    </row>
    <row r="58" spans="1:11" x14ac:dyDescent="0.25">
      <c r="A58" s="164">
        <v>46</v>
      </c>
      <c r="B58" s="202"/>
      <c r="C58" s="216" t="s">
        <v>50</v>
      </c>
      <c r="D58" s="95">
        <f t="shared" si="20"/>
        <v>0</v>
      </c>
      <c r="E58" s="80"/>
      <c r="F58" s="80">
        <f t="shared" si="21"/>
        <v>0</v>
      </c>
      <c r="G58" s="80"/>
      <c r="H58" s="96">
        <f t="shared" si="22"/>
        <v>0</v>
      </c>
      <c r="I58" s="97">
        <f t="shared" si="23"/>
        <v>0</v>
      </c>
      <c r="J58" s="79"/>
    </row>
    <row r="59" spans="1:11" x14ac:dyDescent="0.25">
      <c r="A59" s="177" t="str">
        <f>IF(SUM(A60:A62)&gt;0,"*","")</f>
        <v>*</v>
      </c>
      <c r="B59" s="203"/>
      <c r="C59" s="229" t="s">
        <v>34</v>
      </c>
      <c r="D59" s="274"/>
      <c r="E59" s="81"/>
      <c r="F59" s="98"/>
      <c r="G59" s="81"/>
      <c r="H59" s="99"/>
      <c r="I59" s="100"/>
      <c r="J59" s="79"/>
    </row>
    <row r="60" spans="1:11" x14ac:dyDescent="0.25">
      <c r="A60" s="275">
        <v>250</v>
      </c>
      <c r="B60" s="204"/>
      <c r="C60" s="214" t="s">
        <v>0</v>
      </c>
      <c r="D60" s="95">
        <f t="shared" ref="D60:D62" si="24">E60*$E$50+E60</f>
        <v>0</v>
      </c>
      <c r="E60" s="82"/>
      <c r="F60" s="80">
        <f t="shared" ref="F60:F62" si="25">G60*$G$50+G60</f>
        <v>0</v>
      </c>
      <c r="G60" s="82"/>
      <c r="H60" s="96">
        <f t="shared" ref="H60:H62" si="26">A60*D60</f>
        <v>0</v>
      </c>
      <c r="I60" s="97">
        <f t="shared" ref="I60:I62" si="27">A60*F60</f>
        <v>0</v>
      </c>
      <c r="J60" s="79"/>
    </row>
    <row r="61" spans="1:11" x14ac:dyDescent="0.25">
      <c r="A61" s="178">
        <v>250</v>
      </c>
      <c r="B61" s="204"/>
      <c r="C61" s="214" t="s">
        <v>1</v>
      </c>
      <c r="D61" s="95">
        <f t="shared" si="24"/>
        <v>0</v>
      </c>
      <c r="E61" s="82"/>
      <c r="F61" s="80">
        <f t="shared" si="25"/>
        <v>0</v>
      </c>
      <c r="G61" s="82"/>
      <c r="H61" s="96">
        <f t="shared" si="26"/>
        <v>0</v>
      </c>
      <c r="I61" s="97">
        <f t="shared" si="27"/>
        <v>0</v>
      </c>
      <c r="J61" s="79"/>
    </row>
    <row r="62" spans="1:11" x14ac:dyDescent="0.25">
      <c r="A62" s="164">
        <v>270</v>
      </c>
      <c r="B62" s="204"/>
      <c r="C62" s="214" t="s">
        <v>24</v>
      </c>
      <c r="D62" s="95">
        <f t="shared" si="24"/>
        <v>0</v>
      </c>
      <c r="E62" s="82"/>
      <c r="F62" s="80">
        <f t="shared" si="25"/>
        <v>0</v>
      </c>
      <c r="G62" s="82"/>
      <c r="H62" s="96">
        <f t="shared" si="26"/>
        <v>0</v>
      </c>
      <c r="I62" s="97">
        <f t="shared" si="27"/>
        <v>0</v>
      </c>
      <c r="J62" s="79"/>
    </row>
    <row r="63" spans="1:11" x14ac:dyDescent="0.25">
      <c r="A63" s="177" t="str">
        <f>IF(SUM(A64:A65)&gt;0,"*","")</f>
        <v>*</v>
      </c>
      <c r="B63" s="203"/>
      <c r="C63" s="229" t="s">
        <v>37</v>
      </c>
      <c r="D63" s="98"/>
      <c r="E63" s="81"/>
      <c r="F63" s="98"/>
      <c r="G63" s="81"/>
      <c r="H63" s="99"/>
      <c r="I63" s="100"/>
      <c r="J63" s="79"/>
    </row>
    <row r="64" spans="1:11" s="61" customFormat="1" x14ac:dyDescent="0.25">
      <c r="A64" s="172">
        <v>250</v>
      </c>
      <c r="B64" s="196"/>
      <c r="C64" s="230" t="s">
        <v>25</v>
      </c>
      <c r="D64" s="95">
        <f t="shared" ref="D64:D65" si="28">E64*$E$50+E64</f>
        <v>0</v>
      </c>
      <c r="E64" s="83"/>
      <c r="F64" s="80">
        <f t="shared" ref="F64:F65" si="29">G64*$G$50+G64</f>
        <v>0</v>
      </c>
      <c r="G64" s="83"/>
      <c r="H64" s="83">
        <f t="shared" ref="H64:H65" si="30">A64*D64</f>
        <v>0</v>
      </c>
      <c r="I64" s="84">
        <f t="shared" ref="I64:I65" si="31">A64*F64</f>
        <v>0</v>
      </c>
      <c r="J64" s="79"/>
      <c r="K64" s="86"/>
    </row>
    <row r="65" spans="1:16" ht="13.8" thickBot="1" x14ac:dyDescent="0.3">
      <c r="A65" s="164">
        <v>5</v>
      </c>
      <c r="B65" s="196"/>
      <c r="C65" s="230" t="s">
        <v>9</v>
      </c>
      <c r="D65" s="95">
        <f t="shared" si="28"/>
        <v>0</v>
      </c>
      <c r="E65" s="83"/>
      <c r="F65" s="80">
        <f t="shared" si="29"/>
        <v>0</v>
      </c>
      <c r="G65" s="83"/>
      <c r="H65" s="96">
        <f t="shared" si="30"/>
        <v>0</v>
      </c>
      <c r="I65" s="97">
        <f t="shared" si="31"/>
        <v>0</v>
      </c>
      <c r="J65" s="79"/>
    </row>
    <row r="66" spans="1:16" s="187" customFormat="1" x14ac:dyDescent="0.25">
      <c r="A66" s="171" t="s">
        <v>2</v>
      </c>
      <c r="B66" s="195"/>
      <c r="C66" s="223"/>
      <c r="D66" s="253"/>
      <c r="E66" s="253"/>
      <c r="F66" s="254"/>
      <c r="G66" s="254"/>
      <c r="H66" s="253"/>
      <c r="I66" s="255"/>
      <c r="J66" s="245"/>
    </row>
    <row r="67" spans="1:16" s="258" customFormat="1" x14ac:dyDescent="0.25">
      <c r="A67" s="179" t="s">
        <v>2</v>
      </c>
      <c r="B67" s="148"/>
      <c r="C67" s="227" t="s">
        <v>16</v>
      </c>
      <c r="D67" s="259"/>
      <c r="E67" s="259"/>
      <c r="F67" s="259"/>
      <c r="G67" s="259"/>
      <c r="H67" s="259">
        <f>CEILING(SUM(H53:H66),0.1)</f>
        <v>0</v>
      </c>
      <c r="I67" s="260">
        <f>CEILING(SUM(I53:I66),0.1)</f>
        <v>0</v>
      </c>
    </row>
    <row r="68" spans="1:16" s="258" customFormat="1" ht="13.8" thickBot="1" x14ac:dyDescent="0.3">
      <c r="A68" s="180" t="s">
        <v>2</v>
      </c>
      <c r="B68" s="205"/>
      <c r="C68" s="231" t="s">
        <v>17</v>
      </c>
      <c r="D68" s="256"/>
      <c r="E68" s="256"/>
      <c r="F68" s="256"/>
      <c r="G68" s="256"/>
      <c r="H68" s="256"/>
      <c r="I68" s="257">
        <f>H67+I67</f>
        <v>0</v>
      </c>
    </row>
    <row r="69" spans="1:16" x14ac:dyDescent="0.25">
      <c r="A69" s="181" t="s">
        <v>2</v>
      </c>
      <c r="B69" s="202"/>
      <c r="C69" s="230"/>
      <c r="D69" s="101"/>
      <c r="E69" s="101"/>
      <c r="F69" s="85"/>
      <c r="G69" s="85"/>
      <c r="H69" s="101"/>
      <c r="I69" s="101"/>
      <c r="J69" s="79"/>
    </row>
    <row r="70" spans="1:16" s="63" customFormat="1" ht="13.8" thickBot="1" x14ac:dyDescent="0.3">
      <c r="A70" s="131" t="s">
        <v>2</v>
      </c>
      <c r="B70" s="206"/>
      <c r="C70" s="227" t="s">
        <v>18</v>
      </c>
      <c r="D70" s="102"/>
      <c r="E70" s="102"/>
      <c r="F70" s="103"/>
      <c r="G70" s="103"/>
      <c r="H70" s="102"/>
      <c r="I70" s="102"/>
      <c r="J70" s="62"/>
    </row>
    <row r="71" spans="1:16" s="187" customFormat="1" x14ac:dyDescent="0.25">
      <c r="A71" s="171" t="s">
        <v>2</v>
      </c>
      <c r="B71" s="195"/>
      <c r="C71" s="223"/>
      <c r="D71" s="270"/>
      <c r="E71" s="270"/>
      <c r="F71" s="271"/>
      <c r="G71" s="271"/>
      <c r="H71" s="272"/>
      <c r="I71" s="273" t="s">
        <v>19</v>
      </c>
      <c r="J71" s="245"/>
    </row>
    <row r="72" spans="1:16" x14ac:dyDescent="0.25">
      <c r="A72" s="182" t="s">
        <v>2</v>
      </c>
      <c r="B72" s="207"/>
      <c r="C72" s="232" t="s">
        <v>20</v>
      </c>
      <c r="D72" s="106"/>
      <c r="E72" s="106"/>
      <c r="F72" s="106"/>
      <c r="G72" s="106"/>
      <c r="H72" s="107">
        <f>CEILING(I48,0.1)</f>
        <v>0</v>
      </c>
      <c r="I72" s="108"/>
    </row>
    <row r="73" spans="1:16" x14ac:dyDescent="0.25">
      <c r="A73" s="164" t="s">
        <v>2</v>
      </c>
      <c r="B73" s="202"/>
      <c r="C73" s="233" t="s">
        <v>21</v>
      </c>
      <c r="D73" s="58"/>
      <c r="E73" s="58"/>
      <c r="F73" s="58"/>
      <c r="G73" s="58"/>
      <c r="H73" s="109">
        <f>CEILING(I68,0.1)</f>
        <v>0</v>
      </c>
      <c r="I73" s="110"/>
    </row>
    <row r="74" spans="1:16" s="44" customFormat="1" ht="13.2" customHeight="1" x14ac:dyDescent="0.25">
      <c r="A74" s="16"/>
      <c r="B74" s="9"/>
      <c r="C74" s="23"/>
      <c r="D74" s="49"/>
      <c r="E74" s="49"/>
      <c r="F74" s="49"/>
      <c r="G74" s="49"/>
      <c r="H74" s="89"/>
      <c r="I74" s="90"/>
      <c r="J74" s="11"/>
      <c r="K74" s="53" t="s">
        <v>53</v>
      </c>
    </row>
    <row r="75" spans="1:16" s="44" customFormat="1" ht="13.2" customHeight="1" x14ac:dyDescent="0.25">
      <c r="A75" s="16"/>
      <c r="B75" s="9"/>
      <c r="C75" s="23"/>
      <c r="D75" s="49"/>
      <c r="E75" s="49"/>
      <c r="F75" s="49"/>
      <c r="G75" s="49"/>
      <c r="H75" s="89">
        <v>0</v>
      </c>
      <c r="I75" s="90"/>
      <c r="J75" s="11"/>
      <c r="K75" s="53" t="s">
        <v>53</v>
      </c>
    </row>
    <row r="76" spans="1:16" x14ac:dyDescent="0.25">
      <c r="A76" s="183" t="s">
        <v>2</v>
      </c>
      <c r="B76" s="208"/>
      <c r="C76" s="234" t="s">
        <v>22</v>
      </c>
      <c r="D76" s="111"/>
      <c r="E76" s="111"/>
      <c r="F76" s="111"/>
      <c r="G76" s="111"/>
      <c r="H76" s="112"/>
      <c r="I76" s="113"/>
      <c r="K76" s="86" t="s">
        <v>53</v>
      </c>
    </row>
    <row r="77" spans="1:16" s="60" customFormat="1" ht="13.8" thickBot="1" x14ac:dyDescent="0.3">
      <c r="A77" s="184" t="s">
        <v>2</v>
      </c>
      <c r="B77" s="209"/>
      <c r="C77" s="229" t="s">
        <v>23</v>
      </c>
      <c r="D77" s="59"/>
      <c r="E77" s="59"/>
      <c r="F77" s="59"/>
      <c r="G77" s="59"/>
      <c r="H77" s="114">
        <f>CEILING(SUM(H72:H76),0.1)</f>
        <v>0</v>
      </c>
      <c r="I77" s="115"/>
    </row>
    <row r="78" spans="1:16" s="4" customFormat="1" ht="13.2" customHeight="1" x14ac:dyDescent="0.25">
      <c r="A78" s="18"/>
      <c r="B78" s="24"/>
      <c r="C78" s="25"/>
      <c r="D78" s="31"/>
      <c r="E78" s="31"/>
      <c r="F78" s="31"/>
      <c r="G78" s="31"/>
      <c r="H78" s="91">
        <f>-(H47*A78/100)</f>
        <v>0</v>
      </c>
      <c r="I78" s="92"/>
    </row>
    <row r="79" spans="1:16" s="4" customFormat="1" ht="13.95" customHeight="1" thickBot="1" x14ac:dyDescent="0.3">
      <c r="A79" s="19"/>
      <c r="B79" s="26"/>
      <c r="C79" s="27"/>
      <c r="D79" s="32"/>
      <c r="E79" s="32"/>
      <c r="F79" s="32"/>
      <c r="G79" s="32"/>
      <c r="H79" s="93">
        <f>-(I47+I68)*A79/100</f>
        <v>0</v>
      </c>
      <c r="I79" s="94"/>
    </row>
    <row r="80" spans="1:16" s="61" customFormat="1" ht="13.8" thickBot="1" x14ac:dyDescent="0.3">
      <c r="A80" s="173" t="s">
        <v>2</v>
      </c>
      <c r="B80" s="210"/>
      <c r="C80" s="225" t="s">
        <v>35</v>
      </c>
      <c r="D80" s="116"/>
      <c r="E80" s="116"/>
      <c r="F80" s="116"/>
      <c r="G80" s="116"/>
      <c r="H80" s="117">
        <f>CEILING(SUM(H77:I79),0.1)</f>
        <v>0</v>
      </c>
      <c r="I80" s="118"/>
      <c r="J80" s="119"/>
      <c r="K80" s="120"/>
      <c r="L80" s="121"/>
      <c r="M80" s="122"/>
      <c r="N80" s="121"/>
      <c r="O80" s="121"/>
      <c r="P80" s="121"/>
    </row>
    <row r="81" spans="1:10" x14ac:dyDescent="0.25">
      <c r="A81" s="185" t="s">
        <v>2</v>
      </c>
      <c r="C81" s="214"/>
      <c r="D81" s="86"/>
      <c r="E81" s="86"/>
      <c r="H81" s="123"/>
      <c r="I81" s="123"/>
    </row>
    <row r="82" spans="1:10" x14ac:dyDescent="0.25">
      <c r="A82" s="185" t="s">
        <v>2</v>
      </c>
      <c r="C82" s="235" t="s">
        <v>38</v>
      </c>
      <c r="D82" s="86"/>
      <c r="E82" s="86"/>
      <c r="H82" s="124">
        <f>H80</f>
        <v>0</v>
      </c>
      <c r="I82" s="124"/>
    </row>
    <row r="83" spans="1:10" x14ac:dyDescent="0.25">
      <c r="A83" s="185" t="s">
        <v>2</v>
      </c>
      <c r="C83" s="235" t="s">
        <v>51</v>
      </c>
      <c r="D83" s="86"/>
      <c r="E83" s="86"/>
      <c r="H83" s="124">
        <f>H80-H82</f>
        <v>0</v>
      </c>
      <c r="I83" s="124"/>
    </row>
    <row r="84" spans="1:10" x14ac:dyDescent="0.25">
      <c r="A84" s="185" t="s">
        <v>2</v>
      </c>
      <c r="C84" s="235" t="s">
        <v>39</v>
      </c>
      <c r="D84" s="86"/>
      <c r="E84" s="86"/>
      <c r="H84" s="124">
        <f>ROUND((H82/100*21),0.1)</f>
        <v>0</v>
      </c>
      <c r="I84" s="124"/>
    </row>
    <row r="85" spans="1:10" x14ac:dyDescent="0.25">
      <c r="A85" s="185" t="s">
        <v>2</v>
      </c>
      <c r="C85" s="235" t="s">
        <v>40</v>
      </c>
      <c r="D85" s="86"/>
      <c r="E85" s="86"/>
      <c r="H85" s="124">
        <f>ROUND((H83/100*15),0.1)</f>
        <v>0</v>
      </c>
      <c r="I85" s="124"/>
    </row>
    <row r="86" spans="1:10" customFormat="1" ht="13.95" customHeight="1" thickBot="1" x14ac:dyDescent="0.3">
      <c r="A86" s="21"/>
      <c r="B86" s="38"/>
      <c r="C86" s="5"/>
      <c r="D86" s="5"/>
      <c r="E86" s="5"/>
      <c r="F86" s="5"/>
      <c r="G86" s="5"/>
      <c r="H86" s="57"/>
      <c r="I86" s="57"/>
      <c r="J86" s="11"/>
    </row>
    <row r="87" spans="1:10" s="61" customFormat="1" ht="13.8" thickBot="1" x14ac:dyDescent="0.3">
      <c r="A87" s="186" t="s">
        <v>2</v>
      </c>
      <c r="B87" s="212"/>
      <c r="C87" s="236" t="s">
        <v>36</v>
      </c>
      <c r="D87" s="125"/>
      <c r="E87" s="125"/>
      <c r="F87" s="125"/>
      <c r="G87" s="125"/>
      <c r="H87" s="117">
        <f>ROUND((H80+H84+H85),0.1)</f>
        <v>0</v>
      </c>
      <c r="I87" s="118"/>
    </row>
    <row r="88" spans="1:10" x14ac:dyDescent="0.25">
      <c r="C88" s="214"/>
    </row>
    <row r="89" spans="1:10" ht="13.8" thickBot="1" x14ac:dyDescent="0.3">
      <c r="C89" s="196"/>
      <c r="D89" s="86"/>
      <c r="E89" s="86"/>
      <c r="J89" s="79"/>
    </row>
    <row r="90" spans="1:10" x14ac:dyDescent="0.25">
      <c r="A90" s="171"/>
      <c r="B90" s="195"/>
      <c r="C90" s="237"/>
      <c r="D90" s="126"/>
      <c r="E90" s="126"/>
      <c r="F90" s="87"/>
      <c r="G90" s="87"/>
      <c r="H90" s="104"/>
      <c r="I90" s="105"/>
      <c r="J90" s="79"/>
    </row>
    <row r="91" spans="1:10" ht="13.8" thickBot="1" x14ac:dyDescent="0.3">
      <c r="A91" s="188"/>
      <c r="B91" s="213"/>
      <c r="C91" s="238"/>
      <c r="D91" s="127"/>
      <c r="E91" s="127"/>
      <c r="F91" s="88"/>
      <c r="G91" s="88"/>
      <c r="H91" s="128"/>
      <c r="I91" s="129"/>
      <c r="J91" s="79"/>
    </row>
  </sheetData>
  <autoFilter ref="A1:L87"/>
  <customSheetViews>
    <customSheetView guid="{CA58FF8E-201E-4C1F-92D0-C5380FD422D6}" scale="70" showPageBreaks="1" fitToPage="1" printArea="1" filter="1" showAutoFilter="1">
      <pane ySplit="1" topLeftCell="A2" activePane="bottomLeft" state="frozen"/>
      <selection pane="bottomLeft" sqref="A1:XFD1048576"/>
      <rowBreaks count="3" manualBreakCount="3">
        <brk id="233" max="8" man="1"/>
        <brk id="1011" max="6" man="1"/>
        <brk id="1386" max="6" man="1"/>
      </rowBreaks>
      <pageMargins left="0.78740157480314965" right="0.78740157480314965" top="0.78740157480314965" bottom="0.98425196850393704" header="0.51181102362204722" footer="0.51181102362204722"/>
      <pageSetup paperSize="9" scale="44" fitToHeight="6" orientation="portrait" horizontalDpi="180" verticalDpi="180" r:id="rId1"/>
      <headerFooter alignWithMargins="0">
        <oddFooter>&amp;L&amp;D&amp;CLENIA spol. s r.o., U Hostivařského nádraží 556/12, 102 00 Praha 10, Česká republika
tel.: +420 234 099 611, fax: +420 234 099 666, e-mail: lenia@lenia.cz, http://www.lenia.cz&amp;R&amp;F
 &amp;A Strana &amp;P</oddFooter>
      </headerFooter>
      <autoFilter ref="A1:L1430">
        <filterColumn colId="0">
          <customFilters>
            <customFilter operator="notEqual" val=" "/>
          </customFilters>
        </filterColumn>
      </autoFilter>
    </customSheetView>
  </customSheetViews>
  <pageMargins left="0.78740157480314965" right="0.78740157480314965" top="0.78740157480314965" bottom="0.98425196850393704" header="0.51181102362204722" footer="0.51181102362204722"/>
  <pageSetup paperSize="9" scale="44" fitToHeight="6" orientation="portrait" horizontalDpi="180" verticalDpi="180" r:id="rId2"/>
  <headerFooter alignWithMargins="0">
    <oddFooter>&amp;L&amp;D&amp;CLENIA spol. s r.o., U Hostivařského nádraží 556/12, 102 00 Praha 10, Česká republika
tel.: +420 234 099 611, fax: +420 234 099 666, e-mail: lenia@lenia.cz, http://www.lenia.cz&amp;R&amp;F
 &amp;A Strana &amp;P</oddFooter>
  </headerFooter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SK měření</vt:lpstr>
      <vt:lpstr>'SK měření'!Názvy_tisku</vt:lpstr>
      <vt:lpstr>'SK měření'!Oblast_tisku</vt:lpstr>
    </vt:vector>
  </TitlesOfParts>
  <Company>LENIA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Messenský Roman</dc:creator>
  <cp:lastModifiedBy>Anton Říha</cp:lastModifiedBy>
  <cp:lastPrinted>2013-01-08T20:50:02Z</cp:lastPrinted>
  <dcterms:created xsi:type="dcterms:W3CDTF">2005-05-12T08:48:56Z</dcterms:created>
  <dcterms:modified xsi:type="dcterms:W3CDTF">2020-09-14T08:23:13Z</dcterms:modified>
</cp:coreProperties>
</file>