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Probírka břehového po..." sheetId="2" r:id="rId2"/>
    <sheet name="2 - VO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Probírka břehového po...'!$C$82:$K$141</definedName>
    <definedName name="_xlnm.Print_Area" localSheetId="1">'1 - Probírka břehového po...'!$C$4:$J$39,'1 - Probírka břehového po...'!$C$45:$J$64,'1 - Probírka břehového po...'!$C$70:$K$141</definedName>
    <definedName name="_xlnm._FilterDatabase" localSheetId="2" hidden="1">'2 - VON'!$C$80:$K$94</definedName>
    <definedName name="_xlnm.Print_Area" localSheetId="2">'2 - VON'!$C$4:$J$39,'2 - VON'!$C$45:$J$62,'2 - VON'!$C$68:$K$94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'1 - Probírka břehového po...'!$82:$82</definedName>
    <definedName name="_xlnm.Print_Titles" localSheetId="2">'2 - VON'!$80:$80</definedName>
  </definedNames>
  <calcPr fullCalcOnLoad="1"/>
</workbook>
</file>

<file path=xl/sharedStrings.xml><?xml version="1.0" encoding="utf-8"?>
<sst xmlns="http://schemas.openxmlformats.org/spreadsheetml/2006/main" count="1489" uniqueCount="455">
  <si>
    <t>Export Komplet</t>
  </si>
  <si>
    <t>VZ</t>
  </si>
  <si>
    <t>2.0</t>
  </si>
  <si>
    <t>ZAMOK</t>
  </si>
  <si>
    <t>False</t>
  </si>
  <si>
    <t>{fb82f88f-da59-4303-b134-f76172ef57a9}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</si>
  <si>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</si>
  <si>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</si>
  <si>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</si>
  <si>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</si>
  <si>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</si>
  <si>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</si>
  <si>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</si>
  <si>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</si>
  <si>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</si>
  <si>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</si>
  <si>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</si>
  <si>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Labe, Kunčice nad Labem, probírka břehového porostu I. etapa, ř.km 1063,100 - 1066,122</t>
  </si>
  <si>
    <t>KSO:</t>
  </si>
  <si>
    <t>83321</t>
  </si>
  <si>
    <t>CC-CZ:</t>
  </si>
  <si>
    <t>2420</t>
  </si>
  <si>
    <t>Místo:</t>
  </si>
  <si>
    <t>PS Dvůr Králové n. L.</t>
  </si>
  <si>
    <t>Datum:</t>
  </si>
  <si>
    <t>17. 9. 2019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</si>
  <si>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</si>
  <si>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</si>
  <si>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</si>
  <si>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</si>
  <si>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</si>
  <si>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</si>
  <si>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</si>
  <si>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</si>
  <si>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</si>
  <si>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</si>
  <si>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</si>
  <si>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</si>
  <si>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</si>
  <si>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</si>
  <si>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</si>
  <si>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</si>
  <si>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</si>
  <si>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</si>
  <si>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</si>
  <si>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</si>
  <si>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</si>
  <si>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</si>
  <si>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</si>
  <si>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</si>
  <si>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</si>
  <si>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</si>
  <si>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</si>
  <si>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</si>
  <si>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</si>
  <si>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</si>
  <si>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</si>
  <si>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</si>
  <si>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</si>
  <si>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</si>
  <si>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</si>
  <si>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</si>
  <si>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</si>
  <si>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</si>
  <si>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</si>
  <si>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</si>
  <si>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</si>
  <si>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</si>
  <si>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</si>
  <si>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</si>
  <si>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</si>
  <si>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</si>
  <si>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</si>
  <si>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</si>
  <si>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</si>
  <si>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</si>
  <si>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</si>
  <si>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</si>
  <si>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</si>
  <si>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</si>
  <si>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Probírka břehového porostu</t>
  </si>
  <si>
    <t>STA</t>
  </si>
  <si>
    <t>{dc66e8c7-fc76-49a0-97f2-5805dd1170d6}</t>
  </si>
  <si>
    <t>2</t>
  </si>
  <si>
    <t>VON</t>
  </si>
  <si>
    <t>{a67c9560-e12b-40bc-b119-092739028a9e}</t>
  </si>
  <si>
    <t>KRYCÍ LIST SOUPISU PRACÍ</t>
  </si>
  <si>
    <t>Objekt:</t>
  </si>
  <si>
    <t>1 - Probírka břehového porostu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</si>
  <si>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</si>
  <si>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</si>
  <si>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</si>
  <si>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</si>
  <si>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</si>
  <si>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</si>
  <si>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</si>
  <si>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998 - 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</si>
  <si>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</si>
  <si>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</si>
  <si>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</si>
  <si>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</si>
  <si>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</si>
  <si>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</si>
  <si>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</si>
  <si>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</si>
  <si>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</si>
  <si>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</si>
  <si>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</si>
  <si>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</si>
  <si>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</si>
  <si>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</si>
  <si>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</si>
  <si>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</si>
  <si>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</si>
  <si>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</si>
  <si>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111201401</t>
  </si>
  <si>
    <t>Spálení odstraněných křovin a stromů na hromadách průměru kmene do 100 mm pro jakoukoliv plochu</t>
  </si>
  <si>
    <t>m2</t>
  </si>
  <si>
    <t>CS ÚRS 2019 02</t>
  </si>
  <si>
    <t>4</t>
  </si>
  <si>
    <t>-1734036357</t>
  </si>
  <si>
    <t>PSC</t>
  </si>
  <si>
    <t xml:space="preserve">Poznámka k souboru cen:
1. V ceně jsou započteny i náklady snesení křovin na hromady, přihrnování, očištění spáleniště, uložení popela a zbytků na hromadu.
2. V ceně nejsou započteny náklady na popř. nutné použití kropícího vozu, tyto se oceňují samostatně.
3. Množství jednotek se určí samostatně za každý objekt v m2 půdorysné plochy, z níž byly křoviny a stromy shromážděny.
</t>
  </si>
  <si>
    <t>111203202</t>
  </si>
  <si>
    <t>Odstranění křovin a stromů s ponecháním kořenů průměru kmene do 100 mm, při jakémkoliv sklonu terénu mimo LTM, při celkové ploše přes 1 000 do 10 000 m2</t>
  </si>
  <si>
    <t>-2128126254</t>
  </si>
  <si>
    <t xml:space="preserve">Poznámka k souboru cen:
1. Cenu -3201 lze použít i pro LTM při jakékoliv celkové ploše jednotlivě přes 30 m2.
2. Ceny jsou určeny pro případy, kdy se kořeny (pařezy) ponechají v půdě z důvodu stabilizace území.
3. V cenách jsou započteny i náklady na případné nutné odklizení na hromady do vzdálenosti 50 m nebo naložení na dopravní prostředek.
4. V cenách nejsou započteny náklady na další manipulaci s porostem, tyto práce se oceňují cenou souboru cen 162 30-15 Vodorovné přemístění smýcených křovin, katalogu 800-1 Zemní práce.
5. Množství jednotek se určí samostatně za každý objekt v m2 plochy rovné součtu půdorysných ploch omezených obalovými křivkami korun jednotlivých křovin a stromů, popř. jejich skupin, jejichž koruny se půdorysně překrývají; je-li tento součet ploch větší než půdorysná plocha staveniště, počítá se pouze s plochou staveniště.
6. Ponechané pařezy a kořeny nesmějí přesahovat výšku 150 mm nad přilehlým terénem; v této výšce se také měří průměr kmene.
</t>
  </si>
  <si>
    <t>3</t>
  </si>
  <si>
    <t>111211131</t>
  </si>
  <si>
    <t>Pálení větví stromů se snášením na hromady listnatých v rovině nebo ve svahu do 1:3, průměru kmene do 30 cm</t>
  </si>
  <si>
    <t>kus</t>
  </si>
  <si>
    <t>-1752828332</t>
  </si>
  <si>
    <t xml:space="preserve">Poznámka k souboru cen:
1. V ceně jsou započteny i náklady na snesení klestu na hromady, přihrnování, očištění spáleniště, uložení popela a zbytků na hromadu.
2. V ceně nejsou započteny náklady na případné nutné použití kropícího vozu, tyto se oceňují samostatně.
3. Měrná jednotka je 1 strom.
</t>
  </si>
  <si>
    <t>VV</t>
  </si>
  <si>
    <t>"Stromy + vyvětvení" 262+117+30</t>
  </si>
  <si>
    <t>111211132</t>
  </si>
  <si>
    <t>Pálení větví stromů se snášením na hromady listnatých v rovině nebo ve svahu do 1:3, průměru kmene přes 30 cm</t>
  </si>
  <si>
    <t>-1253340380</t>
  </si>
  <si>
    <t>54+26+24+16+7+4+2</t>
  </si>
  <si>
    <t>5</t>
  </si>
  <si>
    <t>112107010R</t>
  </si>
  <si>
    <t>Zpracování dříví na kulatinu a vlákninu se snesením do 50 m s vyrovnáním kuláčů</t>
  </si>
  <si>
    <t>-234089458</t>
  </si>
  <si>
    <t>6</t>
  </si>
  <si>
    <t>112151011</t>
  </si>
  <si>
    <t>Pokácení stromu volné v celku s odřezáním kmene a s odvětvením průměru kmene přes 100 do 200 mm</t>
  </si>
  <si>
    <t>-862830385</t>
  </si>
  <si>
    <t xml:space="preserve">Poznámka k souboru cen:
1. V cenách jsou započteny i náklady na odklizení částí kmene a větví na vzdálenost do 20 m se složením na hromady nebo naložením na dopravní prostředek.
2. V cenách nejsou započteny náklady na:
a) odkornění kmenů, tyto práce se oceňují individuálně,
b) odvoz ani uložení na skládku,
c) odstranění pařezu.
3. Ceny jsou určeny pouze pro pěstební zásahy a rekonstrukce v sadovnických a krajinářských úpravách.
4. Průměr pařezu se měří v místě řezu kmene na základě dvojího na sebe kolmého měření a následného zprůměrování naměřených hodnot nejčastěji ve výšce 0,15m. V případě přítomnosti výrazných kořenových náběhů je měření prováděno nad nimi, nejčastěji v rozmezí 0,15-0,45 m nad povrchem stávajícího terénu.
5. Stromy o průměru kmene na řezné ploše větší než 1500 mm se oceňují individuálně.
6. Práce jsou prováděné technikou volného kácení.
</t>
  </si>
  <si>
    <t>7</t>
  </si>
  <si>
    <t>112151012</t>
  </si>
  <si>
    <t>Pokácení stromu volné v celku s odřezáním kmene a s odvětvením průměru kmene přes 200 do 300 mm</t>
  </si>
  <si>
    <t>-1614896490</t>
  </si>
  <si>
    <t>8</t>
  </si>
  <si>
    <t>112151013</t>
  </si>
  <si>
    <t>Pokácení stromu volné v celku s odřezáním kmene a s odvětvením průměru kmene přes 300 do 400 mm</t>
  </si>
  <si>
    <t>-342883832</t>
  </si>
  <si>
    <t>9</t>
  </si>
  <si>
    <t>112151014</t>
  </si>
  <si>
    <t>Pokácení stromu volné v celku s odřezáním kmene a s odvětvením průměru kmene přes 400 do 500 mm</t>
  </si>
  <si>
    <t>713811840</t>
  </si>
  <si>
    <t>10</t>
  </si>
  <si>
    <t>112151015</t>
  </si>
  <si>
    <t>Pokácení stromu volné v celku s odřezáním kmene a s odvětvením průměru kmene přes 500 do 600 mm</t>
  </si>
  <si>
    <t>-1647143383</t>
  </si>
  <si>
    <t>11</t>
  </si>
  <si>
    <t>112151016</t>
  </si>
  <si>
    <t>Pokácení stromu volné v celku s odřezáním kmene a s odvětvením průměru kmene přes 600 do 700 mm</t>
  </si>
  <si>
    <t>-567621660</t>
  </si>
  <si>
    <t>12</t>
  </si>
  <si>
    <t>112151017</t>
  </si>
  <si>
    <t>Pokácení stromu volné v celku s odřezáním kmene a s odvětvením průměru kmene přes 700 do 800 mm</t>
  </si>
  <si>
    <t>-1850727358</t>
  </si>
  <si>
    <t>13</t>
  </si>
  <si>
    <t>112151018</t>
  </si>
  <si>
    <t>Pokácení stromu volné v celku s odřezáním kmene a s odvětvením průměru kmene přes 800 do 900 mm</t>
  </si>
  <si>
    <t>1603502441</t>
  </si>
  <si>
    <t>14</t>
  </si>
  <si>
    <t>112151019</t>
  </si>
  <si>
    <t>Pokácení stromu volné v celku s odřezáním kmene a s odvětvením průměru kmene přes 900 do 1000 mm</t>
  </si>
  <si>
    <t>CS ÚRS 2018 02</t>
  </si>
  <si>
    <t>-1901940739</t>
  </si>
  <si>
    <t>112151316</t>
  </si>
  <si>
    <t>Pokácení stromu postupné bez spouštění částí kmene a koruny o průměru na řezné ploše pařezu přes 600 do 700 mm</t>
  </si>
  <si>
    <t>-1547167172</t>
  </si>
  <si>
    <t xml:space="preserve">Poznámka k souboru cen:
1. V cenách jsou započteny i náklady na odklizení částí kmene a větví na vzdálenost do 20 m se složením na hromady nebo naložením na dopravní prostředek.
2. V cenách nejsou započteny náklady na:
a) odkornění kmenů, tyto práce se oceňují individuálně,
b) odvoz ani uložení na skládku,
c) odstranění pařezu.
3. Ceny jsou určeny pouze pro pěstební zásahy a rekonstrukce v sadovnických a krajinářských úpravách.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
5. Stromy o průměru kmene na řezné ploše větší než 1500 mm se oceňují individuálně.
</t>
  </si>
  <si>
    <t>16</t>
  </si>
  <si>
    <t>162301401</t>
  </si>
  <si>
    <t>Vodorovné přemístění větví, kmenů nebo pařezů s naložením, složením a dopravou do 5000 m větví stromů listnatých, průměru kmene přes 100 do 300 mm</t>
  </si>
  <si>
    <t>505364435</t>
  </si>
  <si>
    <t xml:space="preserve">Poznámka k souboru cen:
1. Průměr kmene i pařezu se měří v místě řezu.
2. Měrná jednotka je 1 strom.
</t>
  </si>
  <si>
    <t>17</t>
  </si>
  <si>
    <t>162301402</t>
  </si>
  <si>
    <t>Vodorovné přemístění větví, kmenů nebo pařezů s naložením, složením a dopravou do 5000 m větví stromů listnatých, průměru kmene přes 300 do 500 mm</t>
  </si>
  <si>
    <t>-139045320</t>
  </si>
  <si>
    <t>54+26</t>
  </si>
  <si>
    <t>18</t>
  </si>
  <si>
    <t>162301403</t>
  </si>
  <si>
    <t>Vodorovné přemístění větví, kmenů nebo pařezů s naložením, složením a dopravou do 5000 m větví stromů listnatých, průměru kmene přes 500 do 700 mm</t>
  </si>
  <si>
    <t>1979358496</t>
  </si>
  <si>
    <t>24+16</t>
  </si>
  <si>
    <t>19</t>
  </si>
  <si>
    <t>162301404</t>
  </si>
  <si>
    <t>Vodorovné přemístění větví, kmenů nebo pařezů s naložením, složením a dopravou do 5000 m větví stromů listnatých, průměru kmene přes 700 do 900 mm</t>
  </si>
  <si>
    <t>391145776</t>
  </si>
  <si>
    <t>4+7+2</t>
  </si>
  <si>
    <t>20</t>
  </si>
  <si>
    <t>162301501</t>
  </si>
  <si>
    <t>Vodorovné přemístění smýcených křovin do průměru kmene 100 mm na vzdálenost do 5 000 m</t>
  </si>
  <si>
    <t>-132285297</t>
  </si>
  <si>
    <t xml:space="preserve">Poznámka k souboru cen:
1. Ceny nelze použít pro přemístění křovin do 50 m; toto přemístění je započteno v cenách souboru cen 111 20-11 Odstranění křovin a stromů s odstraněním kořenů této části a 111 20-32 Odstranění křovin a stromů s ponecháním kořenů části A 03 Zemní práce pro objekty oborů 831 až 833.
2. V cenách jsou započteny i náklady na složení křovin z dopravního prostředku do hromad na vykázaném místě.
</t>
  </si>
  <si>
    <t>183403153</t>
  </si>
  <si>
    <t>Obdělání půdy hrabáním v rovině nebo na svahu do 1:5</t>
  </si>
  <si>
    <t>-2034931622</t>
  </si>
  <si>
    <t xml:space="preserve">Poznámka k souboru cen:
1. Každé opakované obdělání půdy se oceňuje samostatně.
2. Ceny -3114 a -3115 lze použít i pro obdělání půdy aktivními branami.
</t>
  </si>
  <si>
    <t>"urovnání manipulačního pásu"1311*3</t>
  </si>
  <si>
    <t>22</t>
  </si>
  <si>
    <t>184818112</t>
  </si>
  <si>
    <t>Vyvětvení a tvarový ořez dřevin s úpravou koruny při výšce stromu přes 3 do 5 m</t>
  </si>
  <si>
    <t>-500306910</t>
  </si>
  <si>
    <t xml:space="preserve">Poznámka k souboru cen:
1. V cenách jsou započteny i náklady spojené s odnesením odpadu na vzdálenost do 200 m a jeho spálením.
</t>
  </si>
  <si>
    <t>Ostatní konstrukce a práce, bourání</t>
  </si>
  <si>
    <t>23</t>
  </si>
  <si>
    <t>938122111R</t>
  </si>
  <si>
    <t>Ošetření řezných ploch porostů na mostech herbicidy průměru do 10 cm</t>
  </si>
  <si>
    <t>851098486</t>
  </si>
  <si>
    <t>24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</si>
  <si>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</si>
  <si>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</si>
  <si>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-1940444991</t>
  </si>
  <si>
    <t xml:space="preserve">Poznámka k souboru cen:
1. Ceny jsou určeny pro očištění:
a) povrchu stávající vozovky,
b) povrchu rozestavěné trvalé vozovky, předepíše-li projekt užívat nově zřizovanou vozovku po dobu výstavby ještě před zřízením konečného závěrečného krytu.
2. V cenách nejsou započteny náklady na vodorovnou dopravu odstraněného materiálu, která se oceňuje cenami souboru cen 997 22-15 Vodorovná doprava suti.
</t>
  </si>
  <si>
    <t>998</t>
  </si>
  <si>
    <t xml:space="preserve"> Přesun hmot</t>
  </si>
  <si>
    <t>25</t>
  </si>
  <si>
    <t>998332011</t>
  </si>
  <si>
    <t>Přesun hmot pro úpravy vodních toků a kanály, hráze rybníků apod. dopravní vzdálenost do 500 m</t>
  </si>
  <si>
    <t>t</t>
  </si>
  <si>
    <t>-27438049</t>
  </si>
  <si>
    <t xml:space="preserve">Poznámka k souboru cen:
1. Ceny jsou určeny pro jakoukoliv konstrukčně-materiálovou charakteristiku.
</t>
  </si>
  <si>
    <t>2 - VON</t>
  </si>
  <si>
    <t>01 - Vedlejší rozpočtové náklady</t>
  </si>
  <si>
    <t xml:space="preserve">    09 - Ostatní náklady</t>
  </si>
  <si>
    <t>01</t>
  </si>
  <si>
    <t>Vedlejší rozpočtové náklady</t>
  </si>
  <si>
    <t>R - 01</t>
  </si>
  <si>
    <t>Zajištění kompletního zařízení staveniště a jeho připojení na sítě</t>
  </si>
  <si>
    <t>kpl</t>
  </si>
  <si>
    <t>1024</t>
  </si>
  <si>
    <t>1308553008</t>
  </si>
  <si>
    <t>P</t>
  </si>
  <si>
    <t>Poznámka k položce:
- uzavření dohody/smlouvy s vlastníkem pozemku určeného pro zřízení mezideponie
a zařízení staveniště, finanční vyrovnání za užívání pozemků
- uvedení veškerých dotčených ovrchů do původního stavu
- zajištění místnosti pro TDI v prostorách zařízení staveniště
- zajištění oplocení prostoru ZS s uzamykatelnou branou
- zajištění napojení na inženýrské sítě
- zajištění následné likvidace všech objektů a připojení na inženýrské sítě ZS
- zajištění zřízení a odstranění dočasných komunikací, sjezdů a nájezdů nutných pro realizaci stavby
- zajištění podmínek pro použití přístupových komunikací dotčených stavbou s příslušnými vlastníky či správci a zajištění jejich splnění
- zřízení čistících zón před výjezdem ze staveniště
- provedení takových opatření, aby nebyly překročeny limity prašnosti a hlučnosti
  dané obecně závaznou vyhláškou
- zajištění a péče o nepředané objekty a konstrukce stavby, jejich ošetřování
- provedení takových opatření, aby plochy obvodu staveniště nebyly znečištěny ropnými látkami a jinými podobnými produkty
- zajištění ochrany veškeré zeleně v prostoru staveniště, zařízení staveniště a mezideponie
  a v jejich bezprostřední blízkosti proti poškození během realizace stavby</t>
  </si>
  <si>
    <t>R - 02</t>
  </si>
  <si>
    <t>Zajištění projednání o existenci stávajících inženýrských sítí a v případě výskytu zajištění vytyčení nebo jiné označení, včetně zajištění souhlasu s provedením prací v ochranném pásmu</t>
  </si>
  <si>
    <t>974961995</t>
  </si>
  <si>
    <t>Poznámka k položce:
Zajištění projednání o existenci stávajících inženýrských sítí a v případě výskytu zajištění  vytyčení nebo jiné označení, včetně zajištění souhlasu s provedením prací v ochranném pásmu</t>
  </si>
  <si>
    <t>09</t>
  </si>
  <si>
    <t>Ostatní náklady</t>
  </si>
  <si>
    <t>R - 08</t>
  </si>
  <si>
    <t>Zajištění písemných souhlasných vyjádření všech dotčených vlastníků a případných uživatelů všech pozemků dotčených stavbou s jejich konečnou úpravou po dokončení prací</t>
  </si>
  <si>
    <t>295474545</t>
  </si>
  <si>
    <t>Poznámka k položce:
Zajištění písemných souhlasných vyjádření všech dotčených vlastníků a případných uživatelů všech pozemků dotčených stavbou s jejich konečnou úpravou po dokončení prací</t>
  </si>
  <si>
    <t>R - 09</t>
  </si>
  <si>
    <t>Provedení pasportizace stávajících nemovitostí (vč. pozemků) a jejich příslušenství, zajištění fotodokumentace stávajícího stavu pozemků a přístupových komunikací</t>
  </si>
  <si>
    <t>-483880778</t>
  </si>
  <si>
    <t>Poznámka k položce:
Provedení pasportizace stávajících nemovitostí (vč. pozemků) a jejich příslušenství, zajištění fotodokumentace stávajícího stavu pozemků a přístupových komunikací</t>
  </si>
  <si>
    <t>R - 12</t>
  </si>
  <si>
    <t>Zajištění dokladů o předání dřevní hmoty vzniklé smýcením porostů k dalšímu využití</t>
  </si>
  <si>
    <t>235265736</t>
  </si>
  <si>
    <t>R - 15</t>
  </si>
  <si>
    <t>Zajištění dopravně inženýrských opatření</t>
  </si>
  <si>
    <t>-15490202</t>
  </si>
  <si>
    <t>Poznámka k položce:
- zajištění dopravně inženýrských opatření
- zajištění zřízení a likvidace dopravního značení včetně světelné signalizace
- zajištění vydání dopravně inženýrského rozhodnutí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</si>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</sst>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7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28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28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28</v>
      </c>
      <c r="AO17" s="21"/>
      <c r="AP17" s="21"/>
      <c r="AQ17" s="21"/>
      <c r="AR17" s="19"/>
      <c r="BE17" s="3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28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28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51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 hidden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 hidden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>
      <c r="A31" s="3"/>
      <c r="B31" s="45"/>
      <c r="C31" s="46"/>
      <c r="D31" s="51" t="s">
        <v>44</v>
      </c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3"/>
      <c r="BE37" s="37"/>
    </row>
    <row r="41" spans="1:57" s="2" customFormat="1" ht="6.95" customHeight="1">
      <c r="A41" s="37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3"/>
      <c r="BE41" s="37"/>
    </row>
    <row r="42" spans="1:57" s="2" customFormat="1" ht="24.95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18/2019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Labe, Kunčice nad Labem, probírka břehového porostu I. etapa, ř.km 1063,100 - 1066,122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1" t="str">
        <f>IF(K8="","",K8)</f>
        <v>PS Dvůr Králové n. L.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2" t="str">
        <f>IF(AN8="","",AN8)</f>
        <v>17. 9. 2019</v>
      </c>
      <c r="AN47" s="72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4" t="str">
        <f>IF(E11="","",E11)</f>
        <v>Povodí Labe, státní podnik, PTÚ HK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73" t="str">
        <f>IF(E17="","",E17)</f>
        <v xml:space="preserve"> </v>
      </c>
      <c r="AN49" s="64"/>
      <c r="AO49" s="64"/>
      <c r="AP49" s="64"/>
      <c r="AQ49" s="39"/>
      <c r="AR49" s="43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7"/>
    </row>
    <row r="50" spans="1:57" s="2" customFormat="1" ht="15.15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6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36</v>
      </c>
      <c r="AJ50" s="39"/>
      <c r="AK50" s="39"/>
      <c r="AL50" s="39"/>
      <c r="AM50" s="73" t="str">
        <f>IF(E20="","",E20)</f>
        <v>Lukáš Táborský, DiS</v>
      </c>
      <c r="AN50" s="64"/>
      <c r="AO50" s="64"/>
      <c r="AP50" s="64"/>
      <c r="AQ50" s="39"/>
      <c r="AR50" s="43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7"/>
    </row>
    <row r="52" spans="1:57" s="2" customFormat="1" ht="29.25" customHeight="1">
      <c r="A52" s="37"/>
      <c r="B52" s="38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3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7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28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Probírka břehového po...'!J30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'1 - Probírka břehového po...'!P83</f>
        <v>0</v>
      </c>
      <c r="AV55" s="120">
        <f>'1 - Probírka břehového po...'!J33</f>
        <v>0</v>
      </c>
      <c r="AW55" s="120">
        <f>'1 - Probírka břehového po...'!J34</f>
        <v>0</v>
      </c>
      <c r="AX55" s="120">
        <f>'1 - Probírka břehového po...'!J35</f>
        <v>0</v>
      </c>
      <c r="AY55" s="120">
        <f>'1 - Probírka břehového po...'!J36</f>
        <v>0</v>
      </c>
      <c r="AZ55" s="120">
        <f>'1 - Probírka břehového po...'!F33</f>
        <v>0</v>
      </c>
      <c r="BA55" s="120">
        <f>'1 - Probírka břehového po...'!F34</f>
        <v>0</v>
      </c>
      <c r="BB55" s="120">
        <f>'1 - Probírka břehového po...'!F35</f>
        <v>0</v>
      </c>
      <c r="BC55" s="120">
        <f>'1 - Probírka břehového po...'!F36</f>
        <v>0</v>
      </c>
      <c r="BD55" s="122">
        <f>'1 - Probírka břehového po...'!F37</f>
        <v>0</v>
      </c>
      <c r="BE55" s="7"/>
      <c r="BT55" s="123" t="s">
        <v>79</v>
      </c>
      <c r="BV55" s="123" t="s">
        <v>76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91" s="7" customFormat="1" ht="16.5" customHeight="1">
      <c r="A56" s="111" t="s">
        <v>78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'2 - VON'!J30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24">
        <v>0</v>
      </c>
      <c r="AT56" s="125">
        <f>ROUND(SUM(AV56:AW56),2)</f>
        <v>0</v>
      </c>
      <c r="AU56" s="126">
        <f>'2 - VON'!P81</f>
        <v>0</v>
      </c>
      <c r="AV56" s="125">
        <f>'2 - VON'!J33</f>
        <v>0</v>
      </c>
      <c r="AW56" s="125">
        <f>'2 - VON'!J34</f>
        <v>0</v>
      </c>
      <c r="AX56" s="125">
        <f>'2 - VON'!J35</f>
        <v>0</v>
      </c>
      <c r="AY56" s="125">
        <f>'2 - VON'!J36</f>
        <v>0</v>
      </c>
      <c r="AZ56" s="125">
        <f>'2 - VON'!F33</f>
        <v>0</v>
      </c>
      <c r="BA56" s="125">
        <f>'2 - VON'!F34</f>
        <v>0</v>
      </c>
      <c r="BB56" s="125">
        <f>'2 - VON'!F35</f>
        <v>0</v>
      </c>
      <c r="BC56" s="125">
        <f>'2 - VON'!F36</f>
        <v>0</v>
      </c>
      <c r="BD56" s="127">
        <f>'2 - VON'!F37</f>
        <v>0</v>
      </c>
      <c r="BE56" s="7"/>
      <c r="BT56" s="123" t="s">
        <v>79</v>
      </c>
      <c r="BV56" s="123" t="s">
        <v>76</v>
      </c>
      <c r="BW56" s="123" t="s">
        <v>85</v>
      </c>
      <c r="BX56" s="123" t="s">
        <v>5</v>
      </c>
      <c r="CL56" s="123" t="s">
        <v>19</v>
      </c>
      <c r="CM56" s="123" t="s">
        <v>83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1 - Probírka břehového po...'!C2" display="/"/>
    <hyperlink ref="A56" location="'2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9"/>
      <c r="AT3" s="16" t="s">
        <v>83</v>
      </c>
    </row>
    <row r="4" spans="2:46" s="1" customFormat="1" ht="24.95" customHeight="1">
      <c r="B4" s="19"/>
      <c r="D4" s="132" t="s">
        <v>86</v>
      </c>
      <c r="I4" s="128"/>
      <c r="L4" s="19"/>
      <c r="M4" s="133" t="s">
        <v>10</v>
      </c>
      <c r="AT4" s="16" t="s">
        <v>35</v>
      </c>
    </row>
    <row r="5" spans="2:12" s="1" customFormat="1" ht="6.95" customHeight="1">
      <c r="B5" s="19"/>
      <c r="I5" s="128"/>
      <c r="L5" s="19"/>
    </row>
    <row r="6" spans="2:12" s="1" customFormat="1" ht="12" customHeight="1">
      <c r="B6" s="19"/>
      <c r="D6" s="134" t="s">
        <v>16</v>
      </c>
      <c r="I6" s="128"/>
      <c r="L6" s="19"/>
    </row>
    <row r="7" spans="2:12" s="1" customFormat="1" ht="16.5" customHeight="1">
      <c r="B7" s="19"/>
      <c r="E7" s="135" t="str">
        <f>'Rekapitulace stavby'!K6</f>
        <v>Labe, Kunčice nad Labem, probírka břehového porostu I. etapa, ř.km 1063,100 - 1066,122</v>
      </c>
      <c r="F7" s="134"/>
      <c r="G7" s="134"/>
      <c r="H7" s="134"/>
      <c r="I7" s="128"/>
      <c r="L7" s="19"/>
    </row>
    <row r="8" spans="1:31" s="2" customFormat="1" ht="12" customHeight="1">
      <c r="A8" s="37"/>
      <c r="B8" s="43"/>
      <c r="C8" s="37"/>
      <c r="D8" s="134" t="s">
        <v>87</v>
      </c>
      <c r="E8" s="37"/>
      <c r="F8" s="37"/>
      <c r="G8" s="37"/>
      <c r="H8" s="37"/>
      <c r="I8" s="136"/>
      <c r="J8" s="37"/>
      <c r="K8" s="37"/>
      <c r="L8" s="1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8" t="s">
        <v>88</v>
      </c>
      <c r="F9" s="37"/>
      <c r="G9" s="37"/>
      <c r="H9" s="37"/>
      <c r="I9" s="136"/>
      <c r="J9" s="37"/>
      <c r="K9" s="37"/>
      <c r="L9" s="1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6"/>
      <c r="J10" s="37"/>
      <c r="K10" s="37"/>
      <c r="L10" s="1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4" t="s">
        <v>18</v>
      </c>
      <c r="E11" s="37"/>
      <c r="F11" s="139" t="s">
        <v>19</v>
      </c>
      <c r="G11" s="37"/>
      <c r="H11" s="37"/>
      <c r="I11" s="140" t="s">
        <v>20</v>
      </c>
      <c r="J11" s="139" t="s">
        <v>28</v>
      </c>
      <c r="K11" s="37"/>
      <c r="L11" s="1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22</v>
      </c>
      <c r="E12" s="37"/>
      <c r="F12" s="139" t="s">
        <v>23</v>
      </c>
      <c r="G12" s="37"/>
      <c r="H12" s="37"/>
      <c r="I12" s="140" t="s">
        <v>24</v>
      </c>
      <c r="J12" s="141" t="str">
        <f>'Rekapitulace stavby'!AN8</f>
        <v>17. 9. 2019</v>
      </c>
      <c r="K12" s="37"/>
      <c r="L12" s="1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6"/>
      <c r="J13" s="37"/>
      <c r="K13" s="37"/>
      <c r="L13" s="1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4" t="s">
        <v>26</v>
      </c>
      <c r="E14" s="37"/>
      <c r="F14" s="37"/>
      <c r="G14" s="37"/>
      <c r="H14" s="37"/>
      <c r="I14" s="140" t="s">
        <v>27</v>
      </c>
      <c r="J14" s="139" t="s">
        <v>28</v>
      </c>
      <c r="K14" s="37"/>
      <c r="L14" s="1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9" t="s">
        <v>29</v>
      </c>
      <c r="F15" s="37"/>
      <c r="G15" s="37"/>
      <c r="H15" s="37"/>
      <c r="I15" s="140" t="s">
        <v>30</v>
      </c>
      <c r="J15" s="139" t="s">
        <v>28</v>
      </c>
      <c r="K15" s="37"/>
      <c r="L15" s="1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6"/>
      <c r="J16" s="37"/>
      <c r="K16" s="37"/>
      <c r="L16" s="1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4" t="s">
        <v>31</v>
      </c>
      <c r="E17" s="37"/>
      <c r="F17" s="37"/>
      <c r="G17" s="37"/>
      <c r="H17" s="37"/>
      <c r="I17" s="140" t="s">
        <v>27</v>
      </c>
      <c r="J17" s="32" t="str">
        <f>'Rekapitulace stavby'!AN13</f>
        <v>Vyplň údaj</v>
      </c>
      <c r="K17" s="37"/>
      <c r="L17" s="1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9"/>
      <c r="G18" s="139"/>
      <c r="H18" s="139"/>
      <c r="I18" s="140" t="s">
        <v>30</v>
      </c>
      <c r="J18" s="32" t="str">
        <f>'Rekapitulace stavby'!AN14</f>
        <v>Vyplň údaj</v>
      </c>
      <c r="K18" s="37"/>
      <c r="L18" s="1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6"/>
      <c r="J19" s="37"/>
      <c r="K19" s="37"/>
      <c r="L19" s="1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4" t="s">
        <v>33</v>
      </c>
      <c r="E20" s="37"/>
      <c r="F20" s="37"/>
      <c r="G20" s="37"/>
      <c r="H20" s="37"/>
      <c r="I20" s="140" t="s">
        <v>27</v>
      </c>
      <c r="J20" s="139" t="str">
        <f>IF('Rekapitulace stavby'!AN16="","",'Rekapitulace stavby'!AN16)</f>
        <v/>
      </c>
      <c r="K20" s="37"/>
      <c r="L20" s="1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9" t="str">
        <f>IF('Rekapitulace stavby'!E17="","",'Rekapitulace stavby'!E17)</f>
        <v xml:space="preserve"> </v>
      </c>
      <c r="F21" s="37"/>
      <c r="G21" s="37"/>
      <c r="H21" s="37"/>
      <c r="I21" s="140" t="s">
        <v>30</v>
      </c>
      <c r="J21" s="139" t="str">
        <f>IF('Rekapitulace stavby'!AN17="","",'Rekapitulace stavby'!AN17)</f>
        <v/>
      </c>
      <c r="K21" s="37"/>
      <c r="L21" s="1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6"/>
      <c r="J22" s="37"/>
      <c r="K22" s="37"/>
      <c r="L22" s="1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4" t="s">
        <v>36</v>
      </c>
      <c r="E23" s="37"/>
      <c r="F23" s="37"/>
      <c r="G23" s="37"/>
      <c r="H23" s="37"/>
      <c r="I23" s="140" t="s">
        <v>27</v>
      </c>
      <c r="J23" s="139" t="s">
        <v>28</v>
      </c>
      <c r="K23" s="37"/>
      <c r="L23" s="1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9" t="s">
        <v>37</v>
      </c>
      <c r="F24" s="37"/>
      <c r="G24" s="37"/>
      <c r="H24" s="37"/>
      <c r="I24" s="140" t="s">
        <v>30</v>
      </c>
      <c r="J24" s="139" t="s">
        <v>28</v>
      </c>
      <c r="K24" s="37"/>
      <c r="L24" s="1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6"/>
      <c r="J25" s="37"/>
      <c r="K25" s="37"/>
      <c r="L25" s="1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4" t="s">
        <v>38</v>
      </c>
      <c r="E26" s="37"/>
      <c r="F26" s="37"/>
      <c r="G26" s="37"/>
      <c r="H26" s="37"/>
      <c r="I26" s="136"/>
      <c r="J26" s="37"/>
      <c r="K26" s="37"/>
      <c r="L26" s="1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51" customHeight="1">
      <c r="A27" s="142"/>
      <c r="B27" s="143"/>
      <c r="C27" s="142"/>
      <c r="D27" s="142"/>
      <c r="E27" s="144" t="s">
        <v>39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6"/>
      <c r="J28" s="37"/>
      <c r="K28" s="37"/>
      <c r="L28" s="1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7"/>
      <c r="E29" s="147"/>
      <c r="F29" s="147"/>
      <c r="G29" s="147"/>
      <c r="H29" s="147"/>
      <c r="I29" s="148"/>
      <c r="J29" s="147"/>
      <c r="K29" s="147"/>
      <c r="L29" s="1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136"/>
      <c r="J30" s="150">
        <f>ROUND(J83,2)</f>
        <v>0</v>
      </c>
      <c r="K30" s="37"/>
      <c r="L30" s="1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7"/>
      <c r="E31" s="147"/>
      <c r="F31" s="147"/>
      <c r="G31" s="147"/>
      <c r="H31" s="147"/>
      <c r="I31" s="148"/>
      <c r="J31" s="147"/>
      <c r="K31" s="147"/>
      <c r="L31" s="1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2" t="s">
        <v>41</v>
      </c>
      <c r="J32" s="151" t="s">
        <v>43</v>
      </c>
      <c r="K32" s="37"/>
      <c r="L32" s="1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3" t="s">
        <v>44</v>
      </c>
      <c r="E33" s="134" t="s">
        <v>45</v>
      </c>
      <c r="F33" s="154">
        <f>ROUND((SUM(BE83:BE141)),2)</f>
        <v>0</v>
      </c>
      <c r="G33" s="37"/>
      <c r="H33" s="37"/>
      <c r="I33" s="155">
        <v>0.21</v>
      </c>
      <c r="J33" s="154">
        <f>ROUND(((SUM(BE83:BE141))*I33),2)</f>
        <v>0</v>
      </c>
      <c r="K33" s="37"/>
      <c r="L33" s="1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46</v>
      </c>
      <c r="F34" s="154">
        <f>ROUND((SUM(BF83:BF141)),2)</f>
        <v>0</v>
      </c>
      <c r="G34" s="37"/>
      <c r="H34" s="37"/>
      <c r="I34" s="155">
        <v>0.15</v>
      </c>
      <c r="J34" s="154">
        <f>ROUND(((SUM(BF83:BF141))*I34),2)</f>
        <v>0</v>
      </c>
      <c r="K34" s="37"/>
      <c r="L34" s="1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4" t="s">
        <v>44</v>
      </c>
      <c r="E35" s="134" t="s">
        <v>47</v>
      </c>
      <c r="F35" s="154">
        <f>ROUND((SUM(BG83:BG141)),2)</f>
        <v>0</v>
      </c>
      <c r="G35" s="37"/>
      <c r="H35" s="37"/>
      <c r="I35" s="155">
        <v>0.21</v>
      </c>
      <c r="J35" s="154">
        <f>0</f>
        <v>0</v>
      </c>
      <c r="K35" s="37"/>
      <c r="L35" s="1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4" t="s">
        <v>48</v>
      </c>
      <c r="F36" s="154">
        <f>ROUND((SUM(BH83:BH141)),2)</f>
        <v>0</v>
      </c>
      <c r="G36" s="37"/>
      <c r="H36" s="37"/>
      <c r="I36" s="155">
        <v>0.15</v>
      </c>
      <c r="J36" s="154">
        <f>0</f>
        <v>0</v>
      </c>
      <c r="K36" s="37"/>
      <c r="L36" s="1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4" t="s">
        <v>49</v>
      </c>
      <c r="F37" s="154">
        <f>ROUND((SUM(BI83:BI141)),2)</f>
        <v>0</v>
      </c>
      <c r="G37" s="37"/>
      <c r="H37" s="37"/>
      <c r="I37" s="155">
        <v>0</v>
      </c>
      <c r="J37" s="154">
        <f>0</f>
        <v>0</v>
      </c>
      <c r="K37" s="37"/>
      <c r="L37" s="1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6"/>
      <c r="J38" s="37"/>
      <c r="K38" s="37"/>
      <c r="L38" s="1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61"/>
      <c r="J39" s="162">
        <f>SUM(J30:J37)</f>
        <v>0</v>
      </c>
      <c r="K39" s="163"/>
      <c r="L39" s="1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136"/>
      <c r="J45" s="39"/>
      <c r="K45" s="39"/>
      <c r="L45" s="1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6"/>
      <c r="J46" s="39"/>
      <c r="K46" s="39"/>
      <c r="L46" s="1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6"/>
      <c r="J47" s="39"/>
      <c r="K47" s="39"/>
      <c r="L47" s="1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70" t="str">
        <f>E7</f>
        <v>Labe, Kunčice nad Labem, probírka břehového porostu I. etapa, ř.km 1063,100 - 1066,122</v>
      </c>
      <c r="F48" s="31"/>
      <c r="G48" s="31"/>
      <c r="H48" s="31"/>
      <c r="I48" s="136"/>
      <c r="J48" s="39"/>
      <c r="K48" s="39"/>
      <c r="L48" s="1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136"/>
      <c r="J49" s="39"/>
      <c r="K49" s="39"/>
      <c r="L49" s="1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1 - Probírka břehového porostu</v>
      </c>
      <c r="F50" s="39"/>
      <c r="G50" s="39"/>
      <c r="H50" s="39"/>
      <c r="I50" s="136"/>
      <c r="J50" s="39"/>
      <c r="K50" s="39"/>
      <c r="L50" s="1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6"/>
      <c r="J51" s="39"/>
      <c r="K51" s="39"/>
      <c r="L51" s="1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PS Dvůr Králové n. L.</v>
      </c>
      <c r="G52" s="39"/>
      <c r="H52" s="39"/>
      <c r="I52" s="140" t="s">
        <v>24</v>
      </c>
      <c r="J52" s="72" t="str">
        <f>IF(J12="","",J12)</f>
        <v>17. 9. 2019</v>
      </c>
      <c r="K52" s="39"/>
      <c r="L52" s="1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6"/>
      <c r="J53" s="39"/>
      <c r="K53" s="39"/>
      <c r="L53" s="1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140" t="s">
        <v>33</v>
      </c>
      <c r="J54" s="35" t="str">
        <f>E21</f>
        <v xml:space="preserve"> </v>
      </c>
      <c r="K54" s="39"/>
      <c r="L54" s="1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40" t="s">
        <v>36</v>
      </c>
      <c r="J55" s="35" t="str">
        <f>E24</f>
        <v>Lukáš Táborský, DiS</v>
      </c>
      <c r="K55" s="39"/>
      <c r="L55" s="1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6"/>
      <c r="J56" s="39"/>
      <c r="K56" s="39"/>
      <c r="L56" s="1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1" t="s">
        <v>90</v>
      </c>
      <c r="D57" s="172"/>
      <c r="E57" s="172"/>
      <c r="F57" s="172"/>
      <c r="G57" s="172"/>
      <c r="H57" s="172"/>
      <c r="I57" s="173"/>
      <c r="J57" s="174" t="s">
        <v>91</v>
      </c>
      <c r="K57" s="172"/>
      <c r="L57" s="1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6"/>
      <c r="J58" s="39"/>
      <c r="K58" s="39"/>
      <c r="L58" s="1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5" t="s">
        <v>72</v>
      </c>
      <c r="D59" s="39"/>
      <c r="E59" s="39"/>
      <c r="F59" s="39"/>
      <c r="G59" s="39"/>
      <c r="H59" s="39"/>
      <c r="I59" s="136"/>
      <c r="J59" s="102">
        <f>J83</f>
        <v>0</v>
      </c>
      <c r="K59" s="39"/>
      <c r="L59" s="1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76"/>
      <c r="C60" s="177"/>
      <c r="D60" s="178" t="s">
        <v>93</v>
      </c>
      <c r="E60" s="179"/>
      <c r="F60" s="179"/>
      <c r="G60" s="179"/>
      <c r="H60" s="179"/>
      <c r="I60" s="180"/>
      <c r="J60" s="181">
        <f>J84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94</v>
      </c>
      <c r="E61" s="186"/>
      <c r="F61" s="186"/>
      <c r="G61" s="186"/>
      <c r="H61" s="186"/>
      <c r="I61" s="187"/>
      <c r="J61" s="188">
        <f>J85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84"/>
      <c r="D62" s="185" t="s">
        <v>95</v>
      </c>
      <c r="E62" s="186"/>
      <c r="F62" s="186"/>
      <c r="G62" s="186"/>
      <c r="H62" s="186"/>
      <c r="I62" s="187"/>
      <c r="J62" s="188">
        <f>J135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84"/>
      <c r="D63" s="185" t="s">
        <v>96</v>
      </c>
      <c r="E63" s="186"/>
      <c r="F63" s="186"/>
      <c r="G63" s="186"/>
      <c r="H63" s="186"/>
      <c r="I63" s="187"/>
      <c r="J63" s="188">
        <f>J139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136"/>
      <c r="J64" s="39"/>
      <c r="K64" s="39"/>
      <c r="L64" s="1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9"/>
      <c r="C65" s="60"/>
      <c r="D65" s="60"/>
      <c r="E65" s="60"/>
      <c r="F65" s="60"/>
      <c r="G65" s="60"/>
      <c r="H65" s="60"/>
      <c r="I65" s="166"/>
      <c r="J65" s="60"/>
      <c r="K65" s="60"/>
      <c r="L65" s="1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1"/>
      <c r="C69" s="62"/>
      <c r="D69" s="62"/>
      <c r="E69" s="62"/>
      <c r="F69" s="62"/>
      <c r="G69" s="62"/>
      <c r="H69" s="62"/>
      <c r="I69" s="169"/>
      <c r="J69" s="62"/>
      <c r="K69" s="62"/>
      <c r="L69" s="1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97</v>
      </c>
      <c r="D70" s="39"/>
      <c r="E70" s="39"/>
      <c r="F70" s="39"/>
      <c r="G70" s="39"/>
      <c r="H70" s="39"/>
      <c r="I70" s="136"/>
      <c r="J70" s="39"/>
      <c r="K70" s="39"/>
      <c r="L70" s="1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136"/>
      <c r="J71" s="39"/>
      <c r="K71" s="39"/>
      <c r="L71" s="1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136"/>
      <c r="J72" s="39"/>
      <c r="K72" s="39"/>
      <c r="L72" s="1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70" t="str">
        <f>E7</f>
        <v>Labe, Kunčice nad Labem, probírka břehového porostu I. etapa, ř.km 1063,100 - 1066,122</v>
      </c>
      <c r="F73" s="31"/>
      <c r="G73" s="31"/>
      <c r="H73" s="31"/>
      <c r="I73" s="136"/>
      <c r="J73" s="39"/>
      <c r="K73" s="39"/>
      <c r="L73" s="1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87</v>
      </c>
      <c r="D74" s="39"/>
      <c r="E74" s="39"/>
      <c r="F74" s="39"/>
      <c r="G74" s="39"/>
      <c r="H74" s="39"/>
      <c r="I74" s="136"/>
      <c r="J74" s="39"/>
      <c r="K74" s="39"/>
      <c r="L74" s="1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9" t="str">
        <f>E9</f>
        <v>1 - Probírka břehového porostu</v>
      </c>
      <c r="F75" s="39"/>
      <c r="G75" s="39"/>
      <c r="H75" s="39"/>
      <c r="I75" s="136"/>
      <c r="J75" s="39"/>
      <c r="K75" s="39"/>
      <c r="L75" s="1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6"/>
      <c r="J76" s="39"/>
      <c r="K76" s="39"/>
      <c r="L76" s="1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PS Dvůr Králové n. L.</v>
      </c>
      <c r="G77" s="39"/>
      <c r="H77" s="39"/>
      <c r="I77" s="140" t="s">
        <v>24</v>
      </c>
      <c r="J77" s="72" t="str">
        <f>IF(J12="","",J12)</f>
        <v>17. 9. 2019</v>
      </c>
      <c r="K77" s="39"/>
      <c r="L77" s="1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136"/>
      <c r="J78" s="39"/>
      <c r="K78" s="39"/>
      <c r="L78" s="1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26</v>
      </c>
      <c r="D79" s="39"/>
      <c r="E79" s="39"/>
      <c r="F79" s="26" t="str">
        <f>E15</f>
        <v>Povodí Labe, státní podnik, PTÚ HK</v>
      </c>
      <c r="G79" s="39"/>
      <c r="H79" s="39"/>
      <c r="I79" s="140" t="s">
        <v>33</v>
      </c>
      <c r="J79" s="35" t="str">
        <f>E21</f>
        <v xml:space="preserve"> </v>
      </c>
      <c r="K79" s="39"/>
      <c r="L79" s="1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7.9" customHeight="1">
      <c r="A80" s="37"/>
      <c r="B80" s="38"/>
      <c r="C80" s="31" t="s">
        <v>31</v>
      </c>
      <c r="D80" s="39"/>
      <c r="E80" s="39"/>
      <c r="F80" s="26" t="str">
        <f>IF(E18="","",E18)</f>
        <v>Vyplň údaj</v>
      </c>
      <c r="G80" s="39"/>
      <c r="H80" s="39"/>
      <c r="I80" s="140" t="s">
        <v>36</v>
      </c>
      <c r="J80" s="35" t="str">
        <f>E24</f>
        <v>Lukáš Táborský, DiS</v>
      </c>
      <c r="K80" s="39"/>
      <c r="L80" s="1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136"/>
      <c r="J81" s="39"/>
      <c r="K81" s="39"/>
      <c r="L81" s="1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90"/>
      <c r="B82" s="191"/>
      <c r="C82" s="192" t="s">
        <v>98</v>
      </c>
      <c r="D82" s="193" t="s">
        <v>59</v>
      </c>
      <c r="E82" s="193" t="s">
        <v>55</v>
      </c>
      <c r="F82" s="193" t="s">
        <v>56</v>
      </c>
      <c r="G82" s="193" t="s">
        <v>99</v>
      </c>
      <c r="H82" s="193" t="s">
        <v>100</v>
      </c>
      <c r="I82" s="194" t="s">
        <v>101</v>
      </c>
      <c r="J82" s="193" t="s">
        <v>91</v>
      </c>
      <c r="K82" s="195" t="s">
        <v>102</v>
      </c>
      <c r="L82" s="196"/>
      <c r="M82" s="92" t="s">
        <v>28</v>
      </c>
      <c r="N82" s="93" t="s">
        <v>44</v>
      </c>
      <c r="O82" s="93" t="s">
        <v>103</v>
      </c>
      <c r="P82" s="93" t="s">
        <v>104</v>
      </c>
      <c r="Q82" s="93" t="s">
        <v>105</v>
      </c>
      <c r="R82" s="93" t="s">
        <v>106</v>
      </c>
      <c r="S82" s="93" t="s">
        <v>107</v>
      </c>
      <c r="T82" s="94" t="s">
        <v>108</v>
      </c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</row>
    <row r="83" spans="1:63" s="2" customFormat="1" ht="22.8" customHeight="1">
      <c r="A83" s="37"/>
      <c r="B83" s="38"/>
      <c r="C83" s="99" t="s">
        <v>109</v>
      </c>
      <c r="D83" s="39"/>
      <c r="E83" s="39"/>
      <c r="F83" s="39"/>
      <c r="G83" s="39"/>
      <c r="H83" s="39"/>
      <c r="I83" s="136"/>
      <c r="J83" s="197">
        <f>BK83</f>
        <v>0</v>
      </c>
      <c r="K83" s="39"/>
      <c r="L83" s="43"/>
      <c r="M83" s="95"/>
      <c r="N83" s="198"/>
      <c r="O83" s="96"/>
      <c r="P83" s="199">
        <f>P84</f>
        <v>0</v>
      </c>
      <c r="Q83" s="96"/>
      <c r="R83" s="199">
        <f>R84</f>
        <v>0.10452000000000002</v>
      </c>
      <c r="S83" s="96"/>
      <c r="T83" s="200">
        <f>T84</f>
        <v>20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92</v>
      </c>
      <c r="BK83" s="201">
        <f>BK84</f>
        <v>0</v>
      </c>
    </row>
    <row r="84" spans="1:63" s="12" customFormat="1" ht="25.9" customHeight="1">
      <c r="A84" s="12"/>
      <c r="B84" s="202"/>
      <c r="C84" s="203"/>
      <c r="D84" s="204" t="s">
        <v>73</v>
      </c>
      <c r="E84" s="205" t="s">
        <v>110</v>
      </c>
      <c r="F84" s="205" t="s">
        <v>111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P85+P135+P139</f>
        <v>0</v>
      </c>
      <c r="Q84" s="210"/>
      <c r="R84" s="211">
        <f>R85+R135+R139</f>
        <v>0.10452000000000002</v>
      </c>
      <c r="S84" s="210"/>
      <c r="T84" s="212">
        <f>T85+T135+T139</f>
        <v>20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3" t="s">
        <v>79</v>
      </c>
      <c r="AT84" s="214" t="s">
        <v>73</v>
      </c>
      <c r="AU84" s="214" t="s">
        <v>74</v>
      </c>
      <c r="AY84" s="213" t="s">
        <v>112</v>
      </c>
      <c r="BK84" s="215">
        <f>BK85+BK135+BK139</f>
        <v>0</v>
      </c>
    </row>
    <row r="85" spans="1:63" s="12" customFormat="1" ht="22.8" customHeight="1">
      <c r="A85" s="12"/>
      <c r="B85" s="202"/>
      <c r="C85" s="203"/>
      <c r="D85" s="204" t="s">
        <v>73</v>
      </c>
      <c r="E85" s="216" t="s">
        <v>79</v>
      </c>
      <c r="F85" s="216" t="s">
        <v>113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SUM(P86:P134)</f>
        <v>0</v>
      </c>
      <c r="Q85" s="210"/>
      <c r="R85" s="211">
        <f>SUM(R86:R134)</f>
        <v>0.10452000000000002</v>
      </c>
      <c r="S85" s="210"/>
      <c r="T85" s="212">
        <f>SUM(T86:T134)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3" t="s">
        <v>79</v>
      </c>
      <c r="AT85" s="214" t="s">
        <v>73</v>
      </c>
      <c r="AU85" s="214" t="s">
        <v>79</v>
      </c>
      <c r="AY85" s="213" t="s">
        <v>112</v>
      </c>
      <c r="BK85" s="215">
        <f>SUM(BK86:BK134)</f>
        <v>0</v>
      </c>
    </row>
    <row r="86" spans="1:65" s="2" customFormat="1" ht="16.5" customHeight="1">
      <c r="A86" s="37"/>
      <c r="B86" s="38"/>
      <c r="C86" s="218" t="s">
        <v>79</v>
      </c>
      <c r="D86" s="218" t="s">
        <v>114</v>
      </c>
      <c r="E86" s="219" t="s">
        <v>115</v>
      </c>
      <c r="F86" s="220" t="s">
        <v>116</v>
      </c>
      <c r="G86" s="221" t="s">
        <v>117</v>
      </c>
      <c r="H86" s="222">
        <v>1200</v>
      </c>
      <c r="I86" s="223"/>
      <c r="J86" s="224">
        <f>ROUND(I86*H86,2)</f>
        <v>0</v>
      </c>
      <c r="K86" s="220" t="s">
        <v>118</v>
      </c>
      <c r="L86" s="43"/>
      <c r="M86" s="225" t="s">
        <v>28</v>
      </c>
      <c r="N86" s="226" t="s">
        <v>47</v>
      </c>
      <c r="O86" s="84"/>
      <c r="P86" s="227">
        <f>O86*H86</f>
        <v>0</v>
      </c>
      <c r="Q86" s="227">
        <v>6E-05</v>
      </c>
      <c r="R86" s="227">
        <f>Q86*H86</f>
        <v>0.07200000000000001</v>
      </c>
      <c r="S86" s="227">
        <v>0</v>
      </c>
      <c r="T86" s="228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9" t="s">
        <v>119</v>
      </c>
      <c r="AT86" s="229" t="s">
        <v>114</v>
      </c>
      <c r="AU86" s="229" t="s">
        <v>83</v>
      </c>
      <c r="AY86" s="16" t="s">
        <v>112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6" t="s">
        <v>119</v>
      </c>
      <c r="BK86" s="230">
        <f>ROUND(I86*H86,2)</f>
        <v>0</v>
      </c>
      <c r="BL86" s="16" t="s">
        <v>119</v>
      </c>
      <c r="BM86" s="229" t="s">
        <v>120</v>
      </c>
    </row>
    <row r="87" spans="1:47" s="2" customFormat="1" ht="12">
      <c r="A87" s="37"/>
      <c r="B87" s="38"/>
      <c r="C87" s="39"/>
      <c r="D87" s="231" t="s">
        <v>121</v>
      </c>
      <c r="E87" s="39"/>
      <c r="F87" s="232" t="s">
        <v>122</v>
      </c>
      <c r="G87" s="39"/>
      <c r="H87" s="39"/>
      <c r="I87" s="136"/>
      <c r="J87" s="39"/>
      <c r="K87" s="39"/>
      <c r="L87" s="43"/>
      <c r="M87" s="233"/>
      <c r="N87" s="234"/>
      <c r="O87" s="84"/>
      <c r="P87" s="84"/>
      <c r="Q87" s="84"/>
      <c r="R87" s="84"/>
      <c r="S87" s="84"/>
      <c r="T87" s="8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121</v>
      </c>
      <c r="AU87" s="16" t="s">
        <v>83</v>
      </c>
    </row>
    <row r="88" spans="1:65" s="2" customFormat="1" ht="24" customHeight="1">
      <c r="A88" s="37"/>
      <c r="B88" s="38"/>
      <c r="C88" s="218" t="s">
        <v>83</v>
      </c>
      <c r="D88" s="218" t="s">
        <v>114</v>
      </c>
      <c r="E88" s="219" t="s">
        <v>123</v>
      </c>
      <c r="F88" s="220" t="s">
        <v>124</v>
      </c>
      <c r="G88" s="221" t="s">
        <v>117</v>
      </c>
      <c r="H88" s="222">
        <v>1200</v>
      </c>
      <c r="I88" s="223"/>
      <c r="J88" s="224">
        <f>ROUND(I88*H88,2)</f>
        <v>0</v>
      </c>
      <c r="K88" s="220" t="s">
        <v>118</v>
      </c>
      <c r="L88" s="43"/>
      <c r="M88" s="225" t="s">
        <v>28</v>
      </c>
      <c r="N88" s="226" t="s">
        <v>47</v>
      </c>
      <c r="O88" s="8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29" t="s">
        <v>119</v>
      </c>
      <c r="AT88" s="229" t="s">
        <v>114</v>
      </c>
      <c r="AU88" s="229" t="s">
        <v>83</v>
      </c>
      <c r="AY88" s="16" t="s">
        <v>112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6" t="s">
        <v>119</v>
      </c>
      <c r="BK88" s="230">
        <f>ROUND(I88*H88,2)</f>
        <v>0</v>
      </c>
      <c r="BL88" s="16" t="s">
        <v>119</v>
      </c>
      <c r="BM88" s="229" t="s">
        <v>125</v>
      </c>
    </row>
    <row r="89" spans="1:47" s="2" customFormat="1" ht="12">
      <c r="A89" s="37"/>
      <c r="B89" s="38"/>
      <c r="C89" s="39"/>
      <c r="D89" s="231" t="s">
        <v>121</v>
      </c>
      <c r="E89" s="39"/>
      <c r="F89" s="232" t="s">
        <v>126</v>
      </c>
      <c r="G89" s="39"/>
      <c r="H89" s="39"/>
      <c r="I89" s="136"/>
      <c r="J89" s="39"/>
      <c r="K89" s="39"/>
      <c r="L89" s="43"/>
      <c r="M89" s="233"/>
      <c r="N89" s="234"/>
      <c r="O89" s="84"/>
      <c r="P89" s="84"/>
      <c r="Q89" s="84"/>
      <c r="R89" s="84"/>
      <c r="S89" s="84"/>
      <c r="T89" s="85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121</v>
      </c>
      <c r="AU89" s="16" t="s">
        <v>83</v>
      </c>
    </row>
    <row r="90" spans="1:65" s="2" customFormat="1" ht="24" customHeight="1">
      <c r="A90" s="37"/>
      <c r="B90" s="38"/>
      <c r="C90" s="218" t="s">
        <v>127</v>
      </c>
      <c r="D90" s="218" t="s">
        <v>114</v>
      </c>
      <c r="E90" s="219" t="s">
        <v>128</v>
      </c>
      <c r="F90" s="220" t="s">
        <v>129</v>
      </c>
      <c r="G90" s="221" t="s">
        <v>130</v>
      </c>
      <c r="H90" s="222">
        <v>409</v>
      </c>
      <c r="I90" s="223"/>
      <c r="J90" s="224">
        <f>ROUND(I90*H90,2)</f>
        <v>0</v>
      </c>
      <c r="K90" s="220" t="s">
        <v>118</v>
      </c>
      <c r="L90" s="43"/>
      <c r="M90" s="225" t="s">
        <v>28</v>
      </c>
      <c r="N90" s="226" t="s">
        <v>47</v>
      </c>
      <c r="O90" s="84"/>
      <c r="P90" s="227">
        <f>O90*H90</f>
        <v>0</v>
      </c>
      <c r="Q90" s="227">
        <v>6E-05</v>
      </c>
      <c r="R90" s="227">
        <f>Q90*H90</f>
        <v>0.02454</v>
      </c>
      <c r="S90" s="227">
        <v>0</v>
      </c>
      <c r="T90" s="228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9" t="s">
        <v>119</v>
      </c>
      <c r="AT90" s="229" t="s">
        <v>114</v>
      </c>
      <c r="AU90" s="229" t="s">
        <v>83</v>
      </c>
      <c r="AY90" s="16" t="s">
        <v>112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6" t="s">
        <v>119</v>
      </c>
      <c r="BK90" s="230">
        <f>ROUND(I90*H90,2)</f>
        <v>0</v>
      </c>
      <c r="BL90" s="16" t="s">
        <v>119</v>
      </c>
      <c r="BM90" s="229" t="s">
        <v>131</v>
      </c>
    </row>
    <row r="91" spans="1:47" s="2" customFormat="1" ht="12">
      <c r="A91" s="37"/>
      <c r="B91" s="38"/>
      <c r="C91" s="39"/>
      <c r="D91" s="231" t="s">
        <v>121</v>
      </c>
      <c r="E91" s="39"/>
      <c r="F91" s="232" t="s">
        <v>132</v>
      </c>
      <c r="G91" s="39"/>
      <c r="H91" s="39"/>
      <c r="I91" s="136"/>
      <c r="J91" s="39"/>
      <c r="K91" s="39"/>
      <c r="L91" s="43"/>
      <c r="M91" s="233"/>
      <c r="N91" s="234"/>
      <c r="O91" s="84"/>
      <c r="P91" s="84"/>
      <c r="Q91" s="84"/>
      <c r="R91" s="84"/>
      <c r="S91" s="84"/>
      <c r="T91" s="85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121</v>
      </c>
      <c r="AU91" s="16" t="s">
        <v>83</v>
      </c>
    </row>
    <row r="92" spans="1:51" s="13" customFormat="1" ht="12">
      <c r="A92" s="13"/>
      <c r="B92" s="235"/>
      <c r="C92" s="236"/>
      <c r="D92" s="231" t="s">
        <v>133</v>
      </c>
      <c r="E92" s="237" t="s">
        <v>28</v>
      </c>
      <c r="F92" s="238" t="s">
        <v>134</v>
      </c>
      <c r="G92" s="236"/>
      <c r="H92" s="239">
        <v>409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133</v>
      </c>
      <c r="AU92" s="245" t="s">
        <v>83</v>
      </c>
      <c r="AV92" s="13" t="s">
        <v>83</v>
      </c>
      <c r="AW92" s="13" t="s">
        <v>35</v>
      </c>
      <c r="AX92" s="13" t="s">
        <v>79</v>
      </c>
      <c r="AY92" s="245" t="s">
        <v>112</v>
      </c>
    </row>
    <row r="93" spans="1:65" s="2" customFormat="1" ht="24" customHeight="1">
      <c r="A93" s="37"/>
      <c r="B93" s="38"/>
      <c r="C93" s="218" t="s">
        <v>119</v>
      </c>
      <c r="D93" s="218" t="s">
        <v>114</v>
      </c>
      <c r="E93" s="219" t="s">
        <v>135</v>
      </c>
      <c r="F93" s="220" t="s">
        <v>136</v>
      </c>
      <c r="G93" s="221" t="s">
        <v>130</v>
      </c>
      <c r="H93" s="222">
        <v>133</v>
      </c>
      <c r="I93" s="223"/>
      <c r="J93" s="224">
        <f>ROUND(I93*H93,2)</f>
        <v>0</v>
      </c>
      <c r="K93" s="220" t="s">
        <v>118</v>
      </c>
      <c r="L93" s="43"/>
      <c r="M93" s="225" t="s">
        <v>28</v>
      </c>
      <c r="N93" s="226" t="s">
        <v>47</v>
      </c>
      <c r="O93" s="84"/>
      <c r="P93" s="227">
        <f>O93*H93</f>
        <v>0</v>
      </c>
      <c r="Q93" s="227">
        <v>6E-05</v>
      </c>
      <c r="R93" s="227">
        <f>Q93*H93</f>
        <v>0.007980000000000001</v>
      </c>
      <c r="S93" s="227">
        <v>0</v>
      </c>
      <c r="T93" s="228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29" t="s">
        <v>119</v>
      </c>
      <c r="AT93" s="229" t="s">
        <v>114</v>
      </c>
      <c r="AU93" s="229" t="s">
        <v>83</v>
      </c>
      <c r="AY93" s="16" t="s">
        <v>112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6" t="s">
        <v>119</v>
      </c>
      <c r="BK93" s="230">
        <f>ROUND(I93*H93,2)</f>
        <v>0</v>
      </c>
      <c r="BL93" s="16" t="s">
        <v>119</v>
      </c>
      <c r="BM93" s="229" t="s">
        <v>137</v>
      </c>
    </row>
    <row r="94" spans="1:47" s="2" customFormat="1" ht="12">
      <c r="A94" s="37"/>
      <c r="B94" s="38"/>
      <c r="C94" s="39"/>
      <c r="D94" s="231" t="s">
        <v>121</v>
      </c>
      <c r="E94" s="39"/>
      <c r="F94" s="232" t="s">
        <v>132</v>
      </c>
      <c r="G94" s="39"/>
      <c r="H94" s="39"/>
      <c r="I94" s="136"/>
      <c r="J94" s="39"/>
      <c r="K94" s="39"/>
      <c r="L94" s="43"/>
      <c r="M94" s="233"/>
      <c r="N94" s="234"/>
      <c r="O94" s="84"/>
      <c r="P94" s="84"/>
      <c r="Q94" s="84"/>
      <c r="R94" s="84"/>
      <c r="S94" s="84"/>
      <c r="T94" s="85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121</v>
      </c>
      <c r="AU94" s="16" t="s">
        <v>83</v>
      </c>
    </row>
    <row r="95" spans="1:51" s="13" customFormat="1" ht="12">
      <c r="A95" s="13"/>
      <c r="B95" s="235"/>
      <c r="C95" s="236"/>
      <c r="D95" s="231" t="s">
        <v>133</v>
      </c>
      <c r="E95" s="237" t="s">
        <v>28</v>
      </c>
      <c r="F95" s="238" t="s">
        <v>138</v>
      </c>
      <c r="G95" s="236"/>
      <c r="H95" s="239">
        <v>133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133</v>
      </c>
      <c r="AU95" s="245" t="s">
        <v>83</v>
      </c>
      <c r="AV95" s="13" t="s">
        <v>83</v>
      </c>
      <c r="AW95" s="13" t="s">
        <v>35</v>
      </c>
      <c r="AX95" s="13" t="s">
        <v>79</v>
      </c>
      <c r="AY95" s="245" t="s">
        <v>112</v>
      </c>
    </row>
    <row r="96" spans="1:65" s="2" customFormat="1" ht="16.5" customHeight="1">
      <c r="A96" s="37"/>
      <c r="B96" s="38"/>
      <c r="C96" s="218" t="s">
        <v>139</v>
      </c>
      <c r="D96" s="218" t="s">
        <v>114</v>
      </c>
      <c r="E96" s="219" t="s">
        <v>140</v>
      </c>
      <c r="F96" s="220" t="s">
        <v>141</v>
      </c>
      <c r="G96" s="221" t="s">
        <v>130</v>
      </c>
      <c r="H96" s="222">
        <v>512</v>
      </c>
      <c r="I96" s="223"/>
      <c r="J96" s="224">
        <f>ROUND(I96*H96,2)</f>
        <v>0</v>
      </c>
      <c r="K96" s="220" t="s">
        <v>28</v>
      </c>
      <c r="L96" s="43"/>
      <c r="M96" s="225" t="s">
        <v>28</v>
      </c>
      <c r="N96" s="226" t="s">
        <v>47</v>
      </c>
      <c r="O96" s="8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29" t="s">
        <v>119</v>
      </c>
      <c r="AT96" s="229" t="s">
        <v>114</v>
      </c>
      <c r="AU96" s="229" t="s">
        <v>83</v>
      </c>
      <c r="AY96" s="16" t="s">
        <v>112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6" t="s">
        <v>119</v>
      </c>
      <c r="BK96" s="230">
        <f>ROUND(I96*H96,2)</f>
        <v>0</v>
      </c>
      <c r="BL96" s="16" t="s">
        <v>119</v>
      </c>
      <c r="BM96" s="229" t="s">
        <v>142</v>
      </c>
    </row>
    <row r="97" spans="1:65" s="2" customFormat="1" ht="16.5" customHeight="1">
      <c r="A97" s="37"/>
      <c r="B97" s="38"/>
      <c r="C97" s="218" t="s">
        <v>143</v>
      </c>
      <c r="D97" s="218" t="s">
        <v>114</v>
      </c>
      <c r="E97" s="219" t="s">
        <v>144</v>
      </c>
      <c r="F97" s="220" t="s">
        <v>145</v>
      </c>
      <c r="G97" s="221" t="s">
        <v>130</v>
      </c>
      <c r="H97" s="222">
        <v>262</v>
      </c>
      <c r="I97" s="223"/>
      <c r="J97" s="224">
        <f>ROUND(I97*H97,2)</f>
        <v>0</v>
      </c>
      <c r="K97" s="220" t="s">
        <v>118</v>
      </c>
      <c r="L97" s="43"/>
      <c r="M97" s="225" t="s">
        <v>28</v>
      </c>
      <c r="N97" s="226" t="s">
        <v>47</v>
      </c>
      <c r="O97" s="8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29" t="s">
        <v>119</v>
      </c>
      <c r="AT97" s="229" t="s">
        <v>114</v>
      </c>
      <c r="AU97" s="229" t="s">
        <v>83</v>
      </c>
      <c r="AY97" s="16" t="s">
        <v>112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6" t="s">
        <v>119</v>
      </c>
      <c r="BK97" s="230">
        <f>ROUND(I97*H97,2)</f>
        <v>0</v>
      </c>
      <c r="BL97" s="16" t="s">
        <v>119</v>
      </c>
      <c r="BM97" s="229" t="s">
        <v>146</v>
      </c>
    </row>
    <row r="98" spans="1:47" s="2" customFormat="1" ht="12">
      <c r="A98" s="37"/>
      <c r="B98" s="38"/>
      <c r="C98" s="39"/>
      <c r="D98" s="231" t="s">
        <v>121</v>
      </c>
      <c r="E98" s="39"/>
      <c r="F98" s="232" t="s">
        <v>147</v>
      </c>
      <c r="G98" s="39"/>
      <c r="H98" s="39"/>
      <c r="I98" s="136"/>
      <c r="J98" s="39"/>
      <c r="K98" s="39"/>
      <c r="L98" s="43"/>
      <c r="M98" s="233"/>
      <c r="N98" s="234"/>
      <c r="O98" s="84"/>
      <c r="P98" s="84"/>
      <c r="Q98" s="84"/>
      <c r="R98" s="84"/>
      <c r="S98" s="84"/>
      <c r="T98" s="85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121</v>
      </c>
      <c r="AU98" s="16" t="s">
        <v>83</v>
      </c>
    </row>
    <row r="99" spans="1:65" s="2" customFormat="1" ht="16.5" customHeight="1">
      <c r="A99" s="37"/>
      <c r="B99" s="38"/>
      <c r="C99" s="218" t="s">
        <v>148</v>
      </c>
      <c r="D99" s="218" t="s">
        <v>114</v>
      </c>
      <c r="E99" s="219" t="s">
        <v>149</v>
      </c>
      <c r="F99" s="220" t="s">
        <v>150</v>
      </c>
      <c r="G99" s="221" t="s">
        <v>130</v>
      </c>
      <c r="H99" s="222">
        <v>117</v>
      </c>
      <c r="I99" s="223"/>
      <c r="J99" s="224">
        <f>ROUND(I99*H99,2)</f>
        <v>0</v>
      </c>
      <c r="K99" s="220" t="s">
        <v>118</v>
      </c>
      <c r="L99" s="43"/>
      <c r="M99" s="225" t="s">
        <v>28</v>
      </c>
      <c r="N99" s="226" t="s">
        <v>47</v>
      </c>
      <c r="O99" s="84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29" t="s">
        <v>119</v>
      </c>
      <c r="AT99" s="229" t="s">
        <v>114</v>
      </c>
      <c r="AU99" s="229" t="s">
        <v>83</v>
      </c>
      <c r="AY99" s="16" t="s">
        <v>112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16" t="s">
        <v>119</v>
      </c>
      <c r="BK99" s="230">
        <f>ROUND(I99*H99,2)</f>
        <v>0</v>
      </c>
      <c r="BL99" s="16" t="s">
        <v>119</v>
      </c>
      <c r="BM99" s="229" t="s">
        <v>151</v>
      </c>
    </row>
    <row r="100" spans="1:47" s="2" customFormat="1" ht="12">
      <c r="A100" s="37"/>
      <c r="B100" s="38"/>
      <c r="C100" s="39"/>
      <c r="D100" s="231" t="s">
        <v>121</v>
      </c>
      <c r="E100" s="39"/>
      <c r="F100" s="232" t="s">
        <v>147</v>
      </c>
      <c r="G100" s="39"/>
      <c r="H100" s="39"/>
      <c r="I100" s="136"/>
      <c r="J100" s="39"/>
      <c r="K100" s="39"/>
      <c r="L100" s="43"/>
      <c r="M100" s="233"/>
      <c r="N100" s="234"/>
      <c r="O100" s="84"/>
      <c r="P100" s="84"/>
      <c r="Q100" s="84"/>
      <c r="R100" s="84"/>
      <c r="S100" s="84"/>
      <c r="T100" s="85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121</v>
      </c>
      <c r="AU100" s="16" t="s">
        <v>83</v>
      </c>
    </row>
    <row r="101" spans="1:65" s="2" customFormat="1" ht="16.5" customHeight="1">
      <c r="A101" s="37"/>
      <c r="B101" s="38"/>
      <c r="C101" s="218" t="s">
        <v>152</v>
      </c>
      <c r="D101" s="218" t="s">
        <v>114</v>
      </c>
      <c r="E101" s="219" t="s">
        <v>153</v>
      </c>
      <c r="F101" s="220" t="s">
        <v>154</v>
      </c>
      <c r="G101" s="221" t="s">
        <v>130</v>
      </c>
      <c r="H101" s="222">
        <v>54</v>
      </c>
      <c r="I101" s="223"/>
      <c r="J101" s="224">
        <f>ROUND(I101*H101,2)</f>
        <v>0</v>
      </c>
      <c r="K101" s="220" t="s">
        <v>118</v>
      </c>
      <c r="L101" s="43"/>
      <c r="M101" s="225" t="s">
        <v>28</v>
      </c>
      <c r="N101" s="226" t="s">
        <v>47</v>
      </c>
      <c r="O101" s="84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29" t="s">
        <v>119</v>
      </c>
      <c r="AT101" s="229" t="s">
        <v>114</v>
      </c>
      <c r="AU101" s="229" t="s">
        <v>83</v>
      </c>
      <c r="AY101" s="16" t="s">
        <v>112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16" t="s">
        <v>119</v>
      </c>
      <c r="BK101" s="230">
        <f>ROUND(I101*H101,2)</f>
        <v>0</v>
      </c>
      <c r="BL101" s="16" t="s">
        <v>119</v>
      </c>
      <c r="BM101" s="229" t="s">
        <v>155</v>
      </c>
    </row>
    <row r="102" spans="1:47" s="2" customFormat="1" ht="12">
      <c r="A102" s="37"/>
      <c r="B102" s="38"/>
      <c r="C102" s="39"/>
      <c r="D102" s="231" t="s">
        <v>121</v>
      </c>
      <c r="E102" s="39"/>
      <c r="F102" s="232" t="s">
        <v>147</v>
      </c>
      <c r="G102" s="39"/>
      <c r="H102" s="39"/>
      <c r="I102" s="136"/>
      <c r="J102" s="39"/>
      <c r="K102" s="39"/>
      <c r="L102" s="43"/>
      <c r="M102" s="233"/>
      <c r="N102" s="234"/>
      <c r="O102" s="84"/>
      <c r="P102" s="84"/>
      <c r="Q102" s="84"/>
      <c r="R102" s="84"/>
      <c r="S102" s="84"/>
      <c r="T102" s="85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121</v>
      </c>
      <c r="AU102" s="16" t="s">
        <v>83</v>
      </c>
    </row>
    <row r="103" spans="1:65" s="2" customFormat="1" ht="16.5" customHeight="1">
      <c r="A103" s="37"/>
      <c r="B103" s="38"/>
      <c r="C103" s="218" t="s">
        <v>156</v>
      </c>
      <c r="D103" s="218" t="s">
        <v>114</v>
      </c>
      <c r="E103" s="219" t="s">
        <v>157</v>
      </c>
      <c r="F103" s="220" t="s">
        <v>158</v>
      </c>
      <c r="G103" s="221" t="s">
        <v>130</v>
      </c>
      <c r="H103" s="222">
        <v>26</v>
      </c>
      <c r="I103" s="223"/>
      <c r="J103" s="224">
        <f>ROUND(I103*H103,2)</f>
        <v>0</v>
      </c>
      <c r="K103" s="220" t="s">
        <v>118</v>
      </c>
      <c r="L103" s="43"/>
      <c r="M103" s="225" t="s">
        <v>28</v>
      </c>
      <c r="N103" s="226" t="s">
        <v>47</v>
      </c>
      <c r="O103" s="84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29" t="s">
        <v>119</v>
      </c>
      <c r="AT103" s="229" t="s">
        <v>114</v>
      </c>
      <c r="AU103" s="229" t="s">
        <v>83</v>
      </c>
      <c r="AY103" s="16" t="s">
        <v>112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6" t="s">
        <v>119</v>
      </c>
      <c r="BK103" s="230">
        <f>ROUND(I103*H103,2)</f>
        <v>0</v>
      </c>
      <c r="BL103" s="16" t="s">
        <v>119</v>
      </c>
      <c r="BM103" s="229" t="s">
        <v>159</v>
      </c>
    </row>
    <row r="104" spans="1:47" s="2" customFormat="1" ht="12">
      <c r="A104" s="37"/>
      <c r="B104" s="38"/>
      <c r="C104" s="39"/>
      <c r="D104" s="231" t="s">
        <v>121</v>
      </c>
      <c r="E104" s="39"/>
      <c r="F104" s="232" t="s">
        <v>147</v>
      </c>
      <c r="G104" s="39"/>
      <c r="H104" s="39"/>
      <c r="I104" s="136"/>
      <c r="J104" s="39"/>
      <c r="K104" s="39"/>
      <c r="L104" s="43"/>
      <c r="M104" s="233"/>
      <c r="N104" s="234"/>
      <c r="O104" s="84"/>
      <c r="P104" s="84"/>
      <c r="Q104" s="84"/>
      <c r="R104" s="84"/>
      <c r="S104" s="84"/>
      <c r="T104" s="85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121</v>
      </c>
      <c r="AU104" s="16" t="s">
        <v>83</v>
      </c>
    </row>
    <row r="105" spans="1:65" s="2" customFormat="1" ht="16.5" customHeight="1">
      <c r="A105" s="37"/>
      <c r="B105" s="38"/>
      <c r="C105" s="218" t="s">
        <v>160</v>
      </c>
      <c r="D105" s="218" t="s">
        <v>114</v>
      </c>
      <c r="E105" s="219" t="s">
        <v>161</v>
      </c>
      <c r="F105" s="220" t="s">
        <v>162</v>
      </c>
      <c r="G105" s="221" t="s">
        <v>130</v>
      </c>
      <c r="H105" s="222">
        <v>24</v>
      </c>
      <c r="I105" s="223"/>
      <c r="J105" s="224">
        <f>ROUND(I105*H105,2)</f>
        <v>0</v>
      </c>
      <c r="K105" s="220" t="s">
        <v>118</v>
      </c>
      <c r="L105" s="43"/>
      <c r="M105" s="225" t="s">
        <v>28</v>
      </c>
      <c r="N105" s="226" t="s">
        <v>47</v>
      </c>
      <c r="O105" s="84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29" t="s">
        <v>119</v>
      </c>
      <c r="AT105" s="229" t="s">
        <v>114</v>
      </c>
      <c r="AU105" s="229" t="s">
        <v>83</v>
      </c>
      <c r="AY105" s="16" t="s">
        <v>112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16" t="s">
        <v>119</v>
      </c>
      <c r="BK105" s="230">
        <f>ROUND(I105*H105,2)</f>
        <v>0</v>
      </c>
      <c r="BL105" s="16" t="s">
        <v>119</v>
      </c>
      <c r="BM105" s="229" t="s">
        <v>163</v>
      </c>
    </row>
    <row r="106" spans="1:47" s="2" customFormat="1" ht="12">
      <c r="A106" s="37"/>
      <c r="B106" s="38"/>
      <c r="C106" s="39"/>
      <c r="D106" s="231" t="s">
        <v>121</v>
      </c>
      <c r="E106" s="39"/>
      <c r="F106" s="232" t="s">
        <v>147</v>
      </c>
      <c r="G106" s="39"/>
      <c r="H106" s="39"/>
      <c r="I106" s="136"/>
      <c r="J106" s="39"/>
      <c r="K106" s="39"/>
      <c r="L106" s="43"/>
      <c r="M106" s="233"/>
      <c r="N106" s="234"/>
      <c r="O106" s="84"/>
      <c r="P106" s="84"/>
      <c r="Q106" s="84"/>
      <c r="R106" s="84"/>
      <c r="S106" s="84"/>
      <c r="T106" s="85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121</v>
      </c>
      <c r="AU106" s="16" t="s">
        <v>83</v>
      </c>
    </row>
    <row r="107" spans="1:65" s="2" customFormat="1" ht="16.5" customHeight="1">
      <c r="A107" s="37"/>
      <c r="B107" s="38"/>
      <c r="C107" s="218" t="s">
        <v>164</v>
      </c>
      <c r="D107" s="218" t="s">
        <v>114</v>
      </c>
      <c r="E107" s="219" t="s">
        <v>165</v>
      </c>
      <c r="F107" s="220" t="s">
        <v>166</v>
      </c>
      <c r="G107" s="221" t="s">
        <v>130</v>
      </c>
      <c r="H107" s="222">
        <v>12</v>
      </c>
      <c r="I107" s="223"/>
      <c r="J107" s="224">
        <f>ROUND(I107*H107,2)</f>
        <v>0</v>
      </c>
      <c r="K107" s="220" t="s">
        <v>118</v>
      </c>
      <c r="L107" s="43"/>
      <c r="M107" s="225" t="s">
        <v>28</v>
      </c>
      <c r="N107" s="226" t="s">
        <v>47</v>
      </c>
      <c r="O107" s="8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29" t="s">
        <v>119</v>
      </c>
      <c r="AT107" s="229" t="s">
        <v>114</v>
      </c>
      <c r="AU107" s="229" t="s">
        <v>83</v>
      </c>
      <c r="AY107" s="16" t="s">
        <v>112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6" t="s">
        <v>119</v>
      </c>
      <c r="BK107" s="230">
        <f>ROUND(I107*H107,2)</f>
        <v>0</v>
      </c>
      <c r="BL107" s="16" t="s">
        <v>119</v>
      </c>
      <c r="BM107" s="229" t="s">
        <v>167</v>
      </c>
    </row>
    <row r="108" spans="1:47" s="2" customFormat="1" ht="12">
      <c r="A108" s="37"/>
      <c r="B108" s="38"/>
      <c r="C108" s="39"/>
      <c r="D108" s="231" t="s">
        <v>121</v>
      </c>
      <c r="E108" s="39"/>
      <c r="F108" s="232" t="s">
        <v>147</v>
      </c>
      <c r="G108" s="39"/>
      <c r="H108" s="39"/>
      <c r="I108" s="136"/>
      <c r="J108" s="39"/>
      <c r="K108" s="39"/>
      <c r="L108" s="43"/>
      <c r="M108" s="233"/>
      <c r="N108" s="234"/>
      <c r="O108" s="84"/>
      <c r="P108" s="84"/>
      <c r="Q108" s="84"/>
      <c r="R108" s="84"/>
      <c r="S108" s="84"/>
      <c r="T108" s="85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121</v>
      </c>
      <c r="AU108" s="16" t="s">
        <v>83</v>
      </c>
    </row>
    <row r="109" spans="1:65" s="2" customFormat="1" ht="16.5" customHeight="1">
      <c r="A109" s="37"/>
      <c r="B109" s="38"/>
      <c r="C109" s="218" t="s">
        <v>168</v>
      </c>
      <c r="D109" s="218" t="s">
        <v>114</v>
      </c>
      <c r="E109" s="219" t="s">
        <v>169</v>
      </c>
      <c r="F109" s="220" t="s">
        <v>170</v>
      </c>
      <c r="G109" s="221" t="s">
        <v>130</v>
      </c>
      <c r="H109" s="222">
        <v>7</v>
      </c>
      <c r="I109" s="223"/>
      <c r="J109" s="224">
        <f>ROUND(I109*H109,2)</f>
        <v>0</v>
      </c>
      <c r="K109" s="220" t="s">
        <v>118</v>
      </c>
      <c r="L109" s="43"/>
      <c r="M109" s="225" t="s">
        <v>28</v>
      </c>
      <c r="N109" s="226" t="s">
        <v>47</v>
      </c>
      <c r="O109" s="84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29" t="s">
        <v>119</v>
      </c>
      <c r="AT109" s="229" t="s">
        <v>114</v>
      </c>
      <c r="AU109" s="229" t="s">
        <v>83</v>
      </c>
      <c r="AY109" s="16" t="s">
        <v>112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16" t="s">
        <v>119</v>
      </c>
      <c r="BK109" s="230">
        <f>ROUND(I109*H109,2)</f>
        <v>0</v>
      </c>
      <c r="BL109" s="16" t="s">
        <v>119</v>
      </c>
      <c r="BM109" s="229" t="s">
        <v>171</v>
      </c>
    </row>
    <row r="110" spans="1:47" s="2" customFormat="1" ht="12">
      <c r="A110" s="37"/>
      <c r="B110" s="38"/>
      <c r="C110" s="39"/>
      <c r="D110" s="231" t="s">
        <v>121</v>
      </c>
      <c r="E110" s="39"/>
      <c r="F110" s="232" t="s">
        <v>147</v>
      </c>
      <c r="G110" s="39"/>
      <c r="H110" s="39"/>
      <c r="I110" s="136"/>
      <c r="J110" s="39"/>
      <c r="K110" s="39"/>
      <c r="L110" s="43"/>
      <c r="M110" s="233"/>
      <c r="N110" s="234"/>
      <c r="O110" s="84"/>
      <c r="P110" s="84"/>
      <c r="Q110" s="84"/>
      <c r="R110" s="84"/>
      <c r="S110" s="84"/>
      <c r="T110" s="85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121</v>
      </c>
      <c r="AU110" s="16" t="s">
        <v>83</v>
      </c>
    </row>
    <row r="111" spans="1:65" s="2" customFormat="1" ht="16.5" customHeight="1">
      <c r="A111" s="37"/>
      <c r="B111" s="38"/>
      <c r="C111" s="218" t="s">
        <v>172</v>
      </c>
      <c r="D111" s="218" t="s">
        <v>114</v>
      </c>
      <c r="E111" s="219" t="s">
        <v>173</v>
      </c>
      <c r="F111" s="220" t="s">
        <v>174</v>
      </c>
      <c r="G111" s="221" t="s">
        <v>130</v>
      </c>
      <c r="H111" s="222">
        <v>4</v>
      </c>
      <c r="I111" s="223"/>
      <c r="J111" s="224">
        <f>ROUND(I111*H111,2)</f>
        <v>0</v>
      </c>
      <c r="K111" s="220" t="s">
        <v>118</v>
      </c>
      <c r="L111" s="43"/>
      <c r="M111" s="225" t="s">
        <v>28</v>
      </c>
      <c r="N111" s="226" t="s">
        <v>47</v>
      </c>
      <c r="O111" s="84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29" t="s">
        <v>119</v>
      </c>
      <c r="AT111" s="229" t="s">
        <v>114</v>
      </c>
      <c r="AU111" s="229" t="s">
        <v>83</v>
      </c>
      <c r="AY111" s="16" t="s">
        <v>112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16" t="s">
        <v>119</v>
      </c>
      <c r="BK111" s="230">
        <f>ROUND(I111*H111,2)</f>
        <v>0</v>
      </c>
      <c r="BL111" s="16" t="s">
        <v>119</v>
      </c>
      <c r="BM111" s="229" t="s">
        <v>175</v>
      </c>
    </row>
    <row r="112" spans="1:47" s="2" customFormat="1" ht="12">
      <c r="A112" s="37"/>
      <c r="B112" s="38"/>
      <c r="C112" s="39"/>
      <c r="D112" s="231" t="s">
        <v>121</v>
      </c>
      <c r="E112" s="39"/>
      <c r="F112" s="232" t="s">
        <v>147</v>
      </c>
      <c r="G112" s="39"/>
      <c r="H112" s="39"/>
      <c r="I112" s="136"/>
      <c r="J112" s="39"/>
      <c r="K112" s="39"/>
      <c r="L112" s="43"/>
      <c r="M112" s="233"/>
      <c r="N112" s="234"/>
      <c r="O112" s="84"/>
      <c r="P112" s="84"/>
      <c r="Q112" s="84"/>
      <c r="R112" s="84"/>
      <c r="S112" s="84"/>
      <c r="T112" s="85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121</v>
      </c>
      <c r="AU112" s="16" t="s">
        <v>83</v>
      </c>
    </row>
    <row r="113" spans="1:65" s="2" customFormat="1" ht="16.5" customHeight="1">
      <c r="A113" s="37"/>
      <c r="B113" s="38"/>
      <c r="C113" s="218" t="s">
        <v>176</v>
      </c>
      <c r="D113" s="218" t="s">
        <v>114</v>
      </c>
      <c r="E113" s="219" t="s">
        <v>177</v>
      </c>
      <c r="F113" s="220" t="s">
        <v>178</v>
      </c>
      <c r="G113" s="221" t="s">
        <v>130</v>
      </c>
      <c r="H113" s="222">
        <v>2</v>
      </c>
      <c r="I113" s="223"/>
      <c r="J113" s="224">
        <f>ROUND(I113*H113,2)</f>
        <v>0</v>
      </c>
      <c r="K113" s="220" t="s">
        <v>179</v>
      </c>
      <c r="L113" s="43"/>
      <c r="M113" s="225" t="s">
        <v>28</v>
      </c>
      <c r="N113" s="226" t="s">
        <v>47</v>
      </c>
      <c r="O113" s="8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29" t="s">
        <v>119</v>
      </c>
      <c r="AT113" s="229" t="s">
        <v>114</v>
      </c>
      <c r="AU113" s="229" t="s">
        <v>83</v>
      </c>
      <c r="AY113" s="16" t="s">
        <v>112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16" t="s">
        <v>119</v>
      </c>
      <c r="BK113" s="230">
        <f>ROUND(I113*H113,2)</f>
        <v>0</v>
      </c>
      <c r="BL113" s="16" t="s">
        <v>119</v>
      </c>
      <c r="BM113" s="229" t="s">
        <v>180</v>
      </c>
    </row>
    <row r="114" spans="1:47" s="2" customFormat="1" ht="12">
      <c r="A114" s="37"/>
      <c r="B114" s="38"/>
      <c r="C114" s="39"/>
      <c r="D114" s="231" t="s">
        <v>121</v>
      </c>
      <c r="E114" s="39"/>
      <c r="F114" s="232" t="s">
        <v>147</v>
      </c>
      <c r="G114" s="39"/>
      <c r="H114" s="39"/>
      <c r="I114" s="136"/>
      <c r="J114" s="39"/>
      <c r="K114" s="39"/>
      <c r="L114" s="43"/>
      <c r="M114" s="233"/>
      <c r="N114" s="234"/>
      <c r="O114" s="84"/>
      <c r="P114" s="84"/>
      <c r="Q114" s="84"/>
      <c r="R114" s="84"/>
      <c r="S114" s="84"/>
      <c r="T114" s="85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121</v>
      </c>
      <c r="AU114" s="16" t="s">
        <v>83</v>
      </c>
    </row>
    <row r="115" spans="1:65" s="2" customFormat="1" ht="24" customHeight="1">
      <c r="A115" s="37"/>
      <c r="B115" s="38"/>
      <c r="C115" s="218" t="s">
        <v>8</v>
      </c>
      <c r="D115" s="218" t="s">
        <v>114</v>
      </c>
      <c r="E115" s="219" t="s">
        <v>181</v>
      </c>
      <c r="F115" s="220" t="s">
        <v>182</v>
      </c>
      <c r="G115" s="221" t="s">
        <v>130</v>
      </c>
      <c r="H115" s="222">
        <v>4</v>
      </c>
      <c r="I115" s="223"/>
      <c r="J115" s="224">
        <f>ROUND(I115*H115,2)</f>
        <v>0</v>
      </c>
      <c r="K115" s="220" t="s">
        <v>118</v>
      </c>
      <c r="L115" s="43"/>
      <c r="M115" s="225" t="s">
        <v>28</v>
      </c>
      <c r="N115" s="226" t="s">
        <v>47</v>
      </c>
      <c r="O115" s="84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29" t="s">
        <v>119</v>
      </c>
      <c r="AT115" s="229" t="s">
        <v>114</v>
      </c>
      <c r="AU115" s="229" t="s">
        <v>83</v>
      </c>
      <c r="AY115" s="16" t="s">
        <v>112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16" t="s">
        <v>119</v>
      </c>
      <c r="BK115" s="230">
        <f>ROUND(I115*H115,2)</f>
        <v>0</v>
      </c>
      <c r="BL115" s="16" t="s">
        <v>119</v>
      </c>
      <c r="BM115" s="229" t="s">
        <v>183</v>
      </c>
    </row>
    <row r="116" spans="1:47" s="2" customFormat="1" ht="12">
      <c r="A116" s="37"/>
      <c r="B116" s="38"/>
      <c r="C116" s="39"/>
      <c r="D116" s="231" t="s">
        <v>121</v>
      </c>
      <c r="E116" s="39"/>
      <c r="F116" s="232" t="s">
        <v>184</v>
      </c>
      <c r="G116" s="39"/>
      <c r="H116" s="39"/>
      <c r="I116" s="136"/>
      <c r="J116" s="39"/>
      <c r="K116" s="39"/>
      <c r="L116" s="43"/>
      <c r="M116" s="233"/>
      <c r="N116" s="234"/>
      <c r="O116" s="84"/>
      <c r="P116" s="84"/>
      <c r="Q116" s="84"/>
      <c r="R116" s="84"/>
      <c r="S116" s="84"/>
      <c r="T116" s="85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121</v>
      </c>
      <c r="AU116" s="16" t="s">
        <v>83</v>
      </c>
    </row>
    <row r="117" spans="1:65" s="2" customFormat="1" ht="24" customHeight="1">
      <c r="A117" s="37"/>
      <c r="B117" s="38"/>
      <c r="C117" s="218" t="s">
        <v>185</v>
      </c>
      <c r="D117" s="218" t="s">
        <v>114</v>
      </c>
      <c r="E117" s="219" t="s">
        <v>186</v>
      </c>
      <c r="F117" s="220" t="s">
        <v>187</v>
      </c>
      <c r="G117" s="221" t="s">
        <v>130</v>
      </c>
      <c r="H117" s="222">
        <v>379</v>
      </c>
      <c r="I117" s="223"/>
      <c r="J117" s="224">
        <f>ROUND(I117*H117,2)</f>
        <v>0</v>
      </c>
      <c r="K117" s="220" t="s">
        <v>118</v>
      </c>
      <c r="L117" s="43"/>
      <c r="M117" s="225" t="s">
        <v>28</v>
      </c>
      <c r="N117" s="226" t="s">
        <v>47</v>
      </c>
      <c r="O117" s="84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29" t="s">
        <v>119</v>
      </c>
      <c r="AT117" s="229" t="s">
        <v>114</v>
      </c>
      <c r="AU117" s="229" t="s">
        <v>83</v>
      </c>
      <c r="AY117" s="16" t="s">
        <v>112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16" t="s">
        <v>119</v>
      </c>
      <c r="BK117" s="230">
        <f>ROUND(I117*H117,2)</f>
        <v>0</v>
      </c>
      <c r="BL117" s="16" t="s">
        <v>119</v>
      </c>
      <c r="BM117" s="229" t="s">
        <v>188</v>
      </c>
    </row>
    <row r="118" spans="1:47" s="2" customFormat="1" ht="12">
      <c r="A118" s="37"/>
      <c r="B118" s="38"/>
      <c r="C118" s="39"/>
      <c r="D118" s="231" t="s">
        <v>121</v>
      </c>
      <c r="E118" s="39"/>
      <c r="F118" s="232" t="s">
        <v>189</v>
      </c>
      <c r="G118" s="39"/>
      <c r="H118" s="39"/>
      <c r="I118" s="136"/>
      <c r="J118" s="39"/>
      <c r="K118" s="39"/>
      <c r="L118" s="43"/>
      <c r="M118" s="233"/>
      <c r="N118" s="234"/>
      <c r="O118" s="84"/>
      <c r="P118" s="84"/>
      <c r="Q118" s="84"/>
      <c r="R118" s="84"/>
      <c r="S118" s="84"/>
      <c r="T118" s="85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121</v>
      </c>
      <c r="AU118" s="16" t="s">
        <v>83</v>
      </c>
    </row>
    <row r="119" spans="1:65" s="2" customFormat="1" ht="24" customHeight="1">
      <c r="A119" s="37"/>
      <c r="B119" s="38"/>
      <c r="C119" s="218" t="s">
        <v>190</v>
      </c>
      <c r="D119" s="218" t="s">
        <v>114</v>
      </c>
      <c r="E119" s="219" t="s">
        <v>191</v>
      </c>
      <c r="F119" s="220" t="s">
        <v>192</v>
      </c>
      <c r="G119" s="221" t="s">
        <v>130</v>
      </c>
      <c r="H119" s="222">
        <v>80</v>
      </c>
      <c r="I119" s="223"/>
      <c r="J119" s="224">
        <f>ROUND(I119*H119,2)</f>
        <v>0</v>
      </c>
      <c r="K119" s="220" t="s">
        <v>118</v>
      </c>
      <c r="L119" s="43"/>
      <c r="M119" s="225" t="s">
        <v>28</v>
      </c>
      <c r="N119" s="226" t="s">
        <v>47</v>
      </c>
      <c r="O119" s="84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9" t="s">
        <v>119</v>
      </c>
      <c r="AT119" s="229" t="s">
        <v>114</v>
      </c>
      <c r="AU119" s="229" t="s">
        <v>83</v>
      </c>
      <c r="AY119" s="16" t="s">
        <v>112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6" t="s">
        <v>119</v>
      </c>
      <c r="BK119" s="230">
        <f>ROUND(I119*H119,2)</f>
        <v>0</v>
      </c>
      <c r="BL119" s="16" t="s">
        <v>119</v>
      </c>
      <c r="BM119" s="229" t="s">
        <v>193</v>
      </c>
    </row>
    <row r="120" spans="1:47" s="2" customFormat="1" ht="12">
      <c r="A120" s="37"/>
      <c r="B120" s="38"/>
      <c r="C120" s="39"/>
      <c r="D120" s="231" t="s">
        <v>121</v>
      </c>
      <c r="E120" s="39"/>
      <c r="F120" s="232" t="s">
        <v>189</v>
      </c>
      <c r="G120" s="39"/>
      <c r="H120" s="39"/>
      <c r="I120" s="136"/>
      <c r="J120" s="39"/>
      <c r="K120" s="39"/>
      <c r="L120" s="43"/>
      <c r="M120" s="233"/>
      <c r="N120" s="234"/>
      <c r="O120" s="84"/>
      <c r="P120" s="84"/>
      <c r="Q120" s="84"/>
      <c r="R120" s="84"/>
      <c r="S120" s="84"/>
      <c r="T120" s="85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121</v>
      </c>
      <c r="AU120" s="16" t="s">
        <v>83</v>
      </c>
    </row>
    <row r="121" spans="1:51" s="13" customFormat="1" ht="12">
      <c r="A121" s="13"/>
      <c r="B121" s="235"/>
      <c r="C121" s="236"/>
      <c r="D121" s="231" t="s">
        <v>133</v>
      </c>
      <c r="E121" s="237" t="s">
        <v>28</v>
      </c>
      <c r="F121" s="238" t="s">
        <v>194</v>
      </c>
      <c r="G121" s="236"/>
      <c r="H121" s="239">
        <v>80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133</v>
      </c>
      <c r="AU121" s="245" t="s">
        <v>83</v>
      </c>
      <c r="AV121" s="13" t="s">
        <v>83</v>
      </c>
      <c r="AW121" s="13" t="s">
        <v>35</v>
      </c>
      <c r="AX121" s="13" t="s">
        <v>79</v>
      </c>
      <c r="AY121" s="245" t="s">
        <v>112</v>
      </c>
    </row>
    <row r="122" spans="1:65" s="2" customFormat="1" ht="24" customHeight="1">
      <c r="A122" s="37"/>
      <c r="B122" s="38"/>
      <c r="C122" s="218" t="s">
        <v>195</v>
      </c>
      <c r="D122" s="218" t="s">
        <v>114</v>
      </c>
      <c r="E122" s="219" t="s">
        <v>196</v>
      </c>
      <c r="F122" s="220" t="s">
        <v>197</v>
      </c>
      <c r="G122" s="221" t="s">
        <v>130</v>
      </c>
      <c r="H122" s="222">
        <v>40</v>
      </c>
      <c r="I122" s="223"/>
      <c r="J122" s="224">
        <f>ROUND(I122*H122,2)</f>
        <v>0</v>
      </c>
      <c r="K122" s="220" t="s">
        <v>118</v>
      </c>
      <c r="L122" s="43"/>
      <c r="M122" s="225" t="s">
        <v>28</v>
      </c>
      <c r="N122" s="226" t="s">
        <v>47</v>
      </c>
      <c r="O122" s="84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9" t="s">
        <v>119</v>
      </c>
      <c r="AT122" s="229" t="s">
        <v>114</v>
      </c>
      <c r="AU122" s="229" t="s">
        <v>83</v>
      </c>
      <c r="AY122" s="16" t="s">
        <v>112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6" t="s">
        <v>119</v>
      </c>
      <c r="BK122" s="230">
        <f>ROUND(I122*H122,2)</f>
        <v>0</v>
      </c>
      <c r="BL122" s="16" t="s">
        <v>119</v>
      </c>
      <c r="BM122" s="229" t="s">
        <v>198</v>
      </c>
    </row>
    <row r="123" spans="1:47" s="2" customFormat="1" ht="12">
      <c r="A123" s="37"/>
      <c r="B123" s="38"/>
      <c r="C123" s="39"/>
      <c r="D123" s="231" t="s">
        <v>121</v>
      </c>
      <c r="E123" s="39"/>
      <c r="F123" s="232" t="s">
        <v>189</v>
      </c>
      <c r="G123" s="39"/>
      <c r="H123" s="39"/>
      <c r="I123" s="136"/>
      <c r="J123" s="39"/>
      <c r="K123" s="39"/>
      <c r="L123" s="43"/>
      <c r="M123" s="233"/>
      <c r="N123" s="234"/>
      <c r="O123" s="84"/>
      <c r="P123" s="84"/>
      <c r="Q123" s="84"/>
      <c r="R123" s="84"/>
      <c r="S123" s="84"/>
      <c r="T123" s="85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121</v>
      </c>
      <c r="AU123" s="16" t="s">
        <v>83</v>
      </c>
    </row>
    <row r="124" spans="1:51" s="13" customFormat="1" ht="12">
      <c r="A124" s="13"/>
      <c r="B124" s="235"/>
      <c r="C124" s="236"/>
      <c r="D124" s="231" t="s">
        <v>133</v>
      </c>
      <c r="E124" s="237" t="s">
        <v>28</v>
      </c>
      <c r="F124" s="238" t="s">
        <v>199</v>
      </c>
      <c r="G124" s="236"/>
      <c r="H124" s="239">
        <v>40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133</v>
      </c>
      <c r="AU124" s="245" t="s">
        <v>83</v>
      </c>
      <c r="AV124" s="13" t="s">
        <v>83</v>
      </c>
      <c r="AW124" s="13" t="s">
        <v>35</v>
      </c>
      <c r="AX124" s="13" t="s">
        <v>79</v>
      </c>
      <c r="AY124" s="245" t="s">
        <v>112</v>
      </c>
    </row>
    <row r="125" spans="1:65" s="2" customFormat="1" ht="24" customHeight="1">
      <c r="A125" s="37"/>
      <c r="B125" s="38"/>
      <c r="C125" s="218" t="s">
        <v>200</v>
      </c>
      <c r="D125" s="218" t="s">
        <v>114</v>
      </c>
      <c r="E125" s="219" t="s">
        <v>201</v>
      </c>
      <c r="F125" s="220" t="s">
        <v>202</v>
      </c>
      <c r="G125" s="221" t="s">
        <v>130</v>
      </c>
      <c r="H125" s="222">
        <v>13</v>
      </c>
      <c r="I125" s="223"/>
      <c r="J125" s="224">
        <f>ROUND(I125*H125,2)</f>
        <v>0</v>
      </c>
      <c r="K125" s="220" t="s">
        <v>118</v>
      </c>
      <c r="L125" s="43"/>
      <c r="M125" s="225" t="s">
        <v>28</v>
      </c>
      <c r="N125" s="226" t="s">
        <v>47</v>
      </c>
      <c r="O125" s="8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9" t="s">
        <v>119</v>
      </c>
      <c r="AT125" s="229" t="s">
        <v>114</v>
      </c>
      <c r="AU125" s="229" t="s">
        <v>83</v>
      </c>
      <c r="AY125" s="16" t="s">
        <v>112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6" t="s">
        <v>119</v>
      </c>
      <c r="BK125" s="230">
        <f>ROUND(I125*H125,2)</f>
        <v>0</v>
      </c>
      <c r="BL125" s="16" t="s">
        <v>119</v>
      </c>
      <c r="BM125" s="229" t="s">
        <v>203</v>
      </c>
    </row>
    <row r="126" spans="1:47" s="2" customFormat="1" ht="12">
      <c r="A126" s="37"/>
      <c r="B126" s="38"/>
      <c r="C126" s="39"/>
      <c r="D126" s="231" t="s">
        <v>121</v>
      </c>
      <c r="E126" s="39"/>
      <c r="F126" s="232" t="s">
        <v>189</v>
      </c>
      <c r="G126" s="39"/>
      <c r="H126" s="39"/>
      <c r="I126" s="136"/>
      <c r="J126" s="39"/>
      <c r="K126" s="39"/>
      <c r="L126" s="43"/>
      <c r="M126" s="233"/>
      <c r="N126" s="234"/>
      <c r="O126" s="84"/>
      <c r="P126" s="84"/>
      <c r="Q126" s="84"/>
      <c r="R126" s="84"/>
      <c r="S126" s="84"/>
      <c r="T126" s="85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121</v>
      </c>
      <c r="AU126" s="16" t="s">
        <v>83</v>
      </c>
    </row>
    <row r="127" spans="1:51" s="13" customFormat="1" ht="12">
      <c r="A127" s="13"/>
      <c r="B127" s="235"/>
      <c r="C127" s="236"/>
      <c r="D127" s="231" t="s">
        <v>133</v>
      </c>
      <c r="E127" s="237" t="s">
        <v>28</v>
      </c>
      <c r="F127" s="238" t="s">
        <v>204</v>
      </c>
      <c r="G127" s="236"/>
      <c r="H127" s="239">
        <v>13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133</v>
      </c>
      <c r="AU127" s="245" t="s">
        <v>83</v>
      </c>
      <c r="AV127" s="13" t="s">
        <v>83</v>
      </c>
      <c r="AW127" s="13" t="s">
        <v>35</v>
      </c>
      <c r="AX127" s="13" t="s">
        <v>79</v>
      </c>
      <c r="AY127" s="245" t="s">
        <v>112</v>
      </c>
    </row>
    <row r="128" spans="1:65" s="2" customFormat="1" ht="16.5" customHeight="1">
      <c r="A128" s="37"/>
      <c r="B128" s="38"/>
      <c r="C128" s="218" t="s">
        <v>205</v>
      </c>
      <c r="D128" s="218" t="s">
        <v>114</v>
      </c>
      <c r="E128" s="219" t="s">
        <v>206</v>
      </c>
      <c r="F128" s="220" t="s">
        <v>207</v>
      </c>
      <c r="G128" s="221" t="s">
        <v>117</v>
      </c>
      <c r="H128" s="222">
        <v>1200</v>
      </c>
      <c r="I128" s="223"/>
      <c r="J128" s="224">
        <f>ROUND(I128*H128,2)</f>
        <v>0</v>
      </c>
      <c r="K128" s="220" t="s">
        <v>118</v>
      </c>
      <c r="L128" s="43"/>
      <c r="M128" s="225" t="s">
        <v>28</v>
      </c>
      <c r="N128" s="226" t="s">
        <v>47</v>
      </c>
      <c r="O128" s="84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9" t="s">
        <v>119</v>
      </c>
      <c r="AT128" s="229" t="s">
        <v>114</v>
      </c>
      <c r="AU128" s="229" t="s">
        <v>83</v>
      </c>
      <c r="AY128" s="16" t="s">
        <v>112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6" t="s">
        <v>119</v>
      </c>
      <c r="BK128" s="230">
        <f>ROUND(I128*H128,2)</f>
        <v>0</v>
      </c>
      <c r="BL128" s="16" t="s">
        <v>119</v>
      </c>
      <c r="BM128" s="229" t="s">
        <v>208</v>
      </c>
    </row>
    <row r="129" spans="1:47" s="2" customFormat="1" ht="12">
      <c r="A129" s="37"/>
      <c r="B129" s="38"/>
      <c r="C129" s="39"/>
      <c r="D129" s="231" t="s">
        <v>121</v>
      </c>
      <c r="E129" s="39"/>
      <c r="F129" s="232" t="s">
        <v>209</v>
      </c>
      <c r="G129" s="39"/>
      <c r="H129" s="39"/>
      <c r="I129" s="136"/>
      <c r="J129" s="39"/>
      <c r="K129" s="39"/>
      <c r="L129" s="43"/>
      <c r="M129" s="233"/>
      <c r="N129" s="234"/>
      <c r="O129" s="84"/>
      <c r="P129" s="84"/>
      <c r="Q129" s="84"/>
      <c r="R129" s="84"/>
      <c r="S129" s="84"/>
      <c r="T129" s="85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121</v>
      </c>
      <c r="AU129" s="16" t="s">
        <v>83</v>
      </c>
    </row>
    <row r="130" spans="1:65" s="2" customFormat="1" ht="16.5" customHeight="1">
      <c r="A130" s="37"/>
      <c r="B130" s="38"/>
      <c r="C130" s="218" t="s">
        <v>7</v>
      </c>
      <c r="D130" s="218" t="s">
        <v>114</v>
      </c>
      <c r="E130" s="219" t="s">
        <v>210</v>
      </c>
      <c r="F130" s="220" t="s">
        <v>211</v>
      </c>
      <c r="G130" s="221" t="s">
        <v>117</v>
      </c>
      <c r="H130" s="222">
        <v>3933</v>
      </c>
      <c r="I130" s="223"/>
      <c r="J130" s="224">
        <f>ROUND(I130*H130,2)</f>
        <v>0</v>
      </c>
      <c r="K130" s="220" t="s">
        <v>118</v>
      </c>
      <c r="L130" s="43"/>
      <c r="M130" s="225" t="s">
        <v>28</v>
      </c>
      <c r="N130" s="226" t="s">
        <v>47</v>
      </c>
      <c r="O130" s="84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119</v>
      </c>
      <c r="AT130" s="229" t="s">
        <v>114</v>
      </c>
      <c r="AU130" s="229" t="s">
        <v>83</v>
      </c>
      <c r="AY130" s="16" t="s">
        <v>112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119</v>
      </c>
      <c r="BK130" s="230">
        <f>ROUND(I130*H130,2)</f>
        <v>0</v>
      </c>
      <c r="BL130" s="16" t="s">
        <v>119</v>
      </c>
      <c r="BM130" s="229" t="s">
        <v>212</v>
      </c>
    </row>
    <row r="131" spans="1:47" s="2" customFormat="1" ht="12">
      <c r="A131" s="37"/>
      <c r="B131" s="38"/>
      <c r="C131" s="39"/>
      <c r="D131" s="231" t="s">
        <v>121</v>
      </c>
      <c r="E131" s="39"/>
      <c r="F131" s="232" t="s">
        <v>213</v>
      </c>
      <c r="G131" s="39"/>
      <c r="H131" s="39"/>
      <c r="I131" s="136"/>
      <c r="J131" s="39"/>
      <c r="K131" s="39"/>
      <c r="L131" s="43"/>
      <c r="M131" s="233"/>
      <c r="N131" s="234"/>
      <c r="O131" s="84"/>
      <c r="P131" s="84"/>
      <c r="Q131" s="84"/>
      <c r="R131" s="84"/>
      <c r="S131" s="84"/>
      <c r="T131" s="85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121</v>
      </c>
      <c r="AU131" s="16" t="s">
        <v>83</v>
      </c>
    </row>
    <row r="132" spans="1:51" s="13" customFormat="1" ht="12">
      <c r="A132" s="13"/>
      <c r="B132" s="235"/>
      <c r="C132" s="236"/>
      <c r="D132" s="231" t="s">
        <v>133</v>
      </c>
      <c r="E132" s="237" t="s">
        <v>28</v>
      </c>
      <c r="F132" s="238" t="s">
        <v>214</v>
      </c>
      <c r="G132" s="236"/>
      <c r="H132" s="239">
        <v>3933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133</v>
      </c>
      <c r="AU132" s="245" t="s">
        <v>83</v>
      </c>
      <c r="AV132" s="13" t="s">
        <v>83</v>
      </c>
      <c r="AW132" s="13" t="s">
        <v>35</v>
      </c>
      <c r="AX132" s="13" t="s">
        <v>79</v>
      </c>
      <c r="AY132" s="245" t="s">
        <v>112</v>
      </c>
    </row>
    <row r="133" spans="1:65" s="2" customFormat="1" ht="16.5" customHeight="1">
      <c r="A133" s="37"/>
      <c r="B133" s="38"/>
      <c r="C133" s="218" t="s">
        <v>215</v>
      </c>
      <c r="D133" s="218" t="s">
        <v>114</v>
      </c>
      <c r="E133" s="219" t="s">
        <v>216</v>
      </c>
      <c r="F133" s="220" t="s">
        <v>217</v>
      </c>
      <c r="G133" s="221" t="s">
        <v>130</v>
      </c>
      <c r="H133" s="222">
        <v>30</v>
      </c>
      <c r="I133" s="223"/>
      <c r="J133" s="224">
        <f>ROUND(I133*H133,2)</f>
        <v>0</v>
      </c>
      <c r="K133" s="220" t="s">
        <v>118</v>
      </c>
      <c r="L133" s="43"/>
      <c r="M133" s="225" t="s">
        <v>28</v>
      </c>
      <c r="N133" s="226" t="s">
        <v>47</v>
      </c>
      <c r="O133" s="84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119</v>
      </c>
      <c r="AT133" s="229" t="s">
        <v>114</v>
      </c>
      <c r="AU133" s="229" t="s">
        <v>83</v>
      </c>
      <c r="AY133" s="16" t="s">
        <v>112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119</v>
      </c>
      <c r="BK133" s="230">
        <f>ROUND(I133*H133,2)</f>
        <v>0</v>
      </c>
      <c r="BL133" s="16" t="s">
        <v>119</v>
      </c>
      <c r="BM133" s="229" t="s">
        <v>218</v>
      </c>
    </row>
    <row r="134" spans="1:47" s="2" customFormat="1" ht="12">
      <c r="A134" s="37"/>
      <c r="B134" s="38"/>
      <c r="C134" s="39"/>
      <c r="D134" s="231" t="s">
        <v>121</v>
      </c>
      <c r="E134" s="39"/>
      <c r="F134" s="232" t="s">
        <v>219</v>
      </c>
      <c r="G134" s="39"/>
      <c r="H134" s="39"/>
      <c r="I134" s="136"/>
      <c r="J134" s="39"/>
      <c r="K134" s="39"/>
      <c r="L134" s="43"/>
      <c r="M134" s="233"/>
      <c r="N134" s="234"/>
      <c r="O134" s="84"/>
      <c r="P134" s="84"/>
      <c r="Q134" s="84"/>
      <c r="R134" s="84"/>
      <c r="S134" s="84"/>
      <c r="T134" s="85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121</v>
      </c>
      <c r="AU134" s="16" t="s">
        <v>83</v>
      </c>
    </row>
    <row r="135" spans="1:63" s="12" customFormat="1" ht="22.8" customHeight="1">
      <c r="A135" s="12"/>
      <c r="B135" s="202"/>
      <c r="C135" s="203"/>
      <c r="D135" s="204" t="s">
        <v>73</v>
      </c>
      <c r="E135" s="216" t="s">
        <v>156</v>
      </c>
      <c r="F135" s="216" t="s">
        <v>220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SUM(P136:P138)</f>
        <v>0</v>
      </c>
      <c r="Q135" s="210"/>
      <c r="R135" s="211">
        <f>SUM(R136:R138)</f>
        <v>0</v>
      </c>
      <c r="S135" s="210"/>
      <c r="T135" s="212">
        <f>SUM(T136:T138)</f>
        <v>20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79</v>
      </c>
      <c r="AT135" s="214" t="s">
        <v>73</v>
      </c>
      <c r="AU135" s="214" t="s">
        <v>79</v>
      </c>
      <c r="AY135" s="213" t="s">
        <v>112</v>
      </c>
      <c r="BK135" s="215">
        <f>SUM(BK136:BK138)</f>
        <v>0</v>
      </c>
    </row>
    <row r="136" spans="1:65" s="2" customFormat="1" ht="16.5" customHeight="1">
      <c r="A136" s="37"/>
      <c r="B136" s="38"/>
      <c r="C136" s="218" t="s">
        <v>221</v>
      </c>
      <c r="D136" s="218" t="s">
        <v>114</v>
      </c>
      <c r="E136" s="219" t="s">
        <v>222</v>
      </c>
      <c r="F136" s="220" t="s">
        <v>223</v>
      </c>
      <c r="G136" s="221" t="s">
        <v>117</v>
      </c>
      <c r="H136" s="222">
        <v>1200</v>
      </c>
      <c r="I136" s="223"/>
      <c r="J136" s="224">
        <f>ROUND(I136*H136,2)</f>
        <v>0</v>
      </c>
      <c r="K136" s="220" t="s">
        <v>28</v>
      </c>
      <c r="L136" s="43"/>
      <c r="M136" s="225" t="s">
        <v>28</v>
      </c>
      <c r="N136" s="226" t="s">
        <v>47</v>
      </c>
      <c r="O136" s="84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119</v>
      </c>
      <c r="AT136" s="229" t="s">
        <v>114</v>
      </c>
      <c r="AU136" s="229" t="s">
        <v>83</v>
      </c>
      <c r="AY136" s="16" t="s">
        <v>112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119</v>
      </c>
      <c r="BK136" s="230">
        <f>ROUND(I136*H136,2)</f>
        <v>0</v>
      </c>
      <c r="BL136" s="16" t="s">
        <v>119</v>
      </c>
      <c r="BM136" s="229" t="s">
        <v>224</v>
      </c>
    </row>
    <row r="137" spans="1:65" s="2" customFormat="1" ht="24" customHeight="1">
      <c r="A137" s="37"/>
      <c r="B137" s="38"/>
      <c r="C137" s="218" t="s">
        <v>225</v>
      </c>
      <c r="D137" s="218" t="s">
        <v>114</v>
      </c>
      <c r="E137" s="219" t="s">
        <v>226</v>
      </c>
      <c r="F137" s="220" t="s">
        <v>227</v>
      </c>
      <c r="G137" s="221" t="s">
        <v>117</v>
      </c>
      <c r="H137" s="222">
        <v>1000</v>
      </c>
      <c r="I137" s="223"/>
      <c r="J137" s="224">
        <f>ROUND(I137*H137,2)</f>
        <v>0</v>
      </c>
      <c r="K137" s="220" t="s">
        <v>118</v>
      </c>
      <c r="L137" s="43"/>
      <c r="M137" s="225" t="s">
        <v>28</v>
      </c>
      <c r="N137" s="226" t="s">
        <v>47</v>
      </c>
      <c r="O137" s="84"/>
      <c r="P137" s="227">
        <f>O137*H137</f>
        <v>0</v>
      </c>
      <c r="Q137" s="227">
        <v>0</v>
      </c>
      <c r="R137" s="227">
        <f>Q137*H137</f>
        <v>0</v>
      </c>
      <c r="S137" s="227">
        <v>0.02</v>
      </c>
      <c r="T137" s="228">
        <f>S137*H137</f>
        <v>20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9" t="s">
        <v>119</v>
      </c>
      <c r="AT137" s="229" t="s">
        <v>114</v>
      </c>
      <c r="AU137" s="229" t="s">
        <v>83</v>
      </c>
      <c r="AY137" s="16" t="s">
        <v>112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6" t="s">
        <v>119</v>
      </c>
      <c r="BK137" s="230">
        <f>ROUND(I137*H137,2)</f>
        <v>0</v>
      </c>
      <c r="BL137" s="16" t="s">
        <v>119</v>
      </c>
      <c r="BM137" s="229" t="s">
        <v>228</v>
      </c>
    </row>
    <row r="138" spans="1:47" s="2" customFormat="1" ht="12">
      <c r="A138" s="37"/>
      <c r="B138" s="38"/>
      <c r="C138" s="39"/>
      <c r="D138" s="231" t="s">
        <v>121</v>
      </c>
      <c r="E138" s="39"/>
      <c r="F138" s="232" t="s">
        <v>229</v>
      </c>
      <c r="G138" s="39"/>
      <c r="H138" s="39"/>
      <c r="I138" s="136"/>
      <c r="J138" s="39"/>
      <c r="K138" s="39"/>
      <c r="L138" s="43"/>
      <c r="M138" s="233"/>
      <c r="N138" s="234"/>
      <c r="O138" s="84"/>
      <c r="P138" s="84"/>
      <c r="Q138" s="84"/>
      <c r="R138" s="84"/>
      <c r="S138" s="84"/>
      <c r="T138" s="85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121</v>
      </c>
      <c r="AU138" s="16" t="s">
        <v>83</v>
      </c>
    </row>
    <row r="139" spans="1:63" s="12" customFormat="1" ht="22.8" customHeight="1">
      <c r="A139" s="12"/>
      <c r="B139" s="202"/>
      <c r="C139" s="203"/>
      <c r="D139" s="204" t="s">
        <v>73</v>
      </c>
      <c r="E139" s="216" t="s">
        <v>230</v>
      </c>
      <c r="F139" s="216" t="s">
        <v>231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SUM(P140:P141)</f>
        <v>0</v>
      </c>
      <c r="Q139" s="210"/>
      <c r="R139" s="211">
        <f>SUM(R140:R141)</f>
        <v>0</v>
      </c>
      <c r="S139" s="210"/>
      <c r="T139" s="212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79</v>
      </c>
      <c r="AT139" s="214" t="s">
        <v>73</v>
      </c>
      <c r="AU139" s="214" t="s">
        <v>79</v>
      </c>
      <c r="AY139" s="213" t="s">
        <v>112</v>
      </c>
      <c r="BK139" s="215">
        <f>SUM(BK140:BK141)</f>
        <v>0</v>
      </c>
    </row>
    <row r="140" spans="1:65" s="2" customFormat="1" ht="16.5" customHeight="1">
      <c r="A140" s="37"/>
      <c r="B140" s="38"/>
      <c r="C140" s="218" t="s">
        <v>232</v>
      </c>
      <c r="D140" s="218" t="s">
        <v>114</v>
      </c>
      <c r="E140" s="219" t="s">
        <v>233</v>
      </c>
      <c r="F140" s="220" t="s">
        <v>234</v>
      </c>
      <c r="G140" s="221" t="s">
        <v>235</v>
      </c>
      <c r="H140" s="222">
        <v>0.105</v>
      </c>
      <c r="I140" s="223"/>
      <c r="J140" s="224">
        <f>ROUND(I140*H140,2)</f>
        <v>0</v>
      </c>
      <c r="K140" s="220" t="s">
        <v>118</v>
      </c>
      <c r="L140" s="43"/>
      <c r="M140" s="225" t="s">
        <v>28</v>
      </c>
      <c r="N140" s="226" t="s">
        <v>47</v>
      </c>
      <c r="O140" s="84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119</v>
      </c>
      <c r="AT140" s="229" t="s">
        <v>114</v>
      </c>
      <c r="AU140" s="229" t="s">
        <v>83</v>
      </c>
      <c r="AY140" s="16" t="s">
        <v>112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119</v>
      </c>
      <c r="BK140" s="230">
        <f>ROUND(I140*H140,2)</f>
        <v>0</v>
      </c>
      <c r="BL140" s="16" t="s">
        <v>119</v>
      </c>
      <c r="BM140" s="229" t="s">
        <v>236</v>
      </c>
    </row>
    <row r="141" spans="1:47" s="2" customFormat="1" ht="12">
      <c r="A141" s="37"/>
      <c r="B141" s="38"/>
      <c r="C141" s="39"/>
      <c r="D141" s="231" t="s">
        <v>121</v>
      </c>
      <c r="E141" s="39"/>
      <c r="F141" s="232" t="s">
        <v>237</v>
      </c>
      <c r="G141" s="39"/>
      <c r="H141" s="39"/>
      <c r="I141" s="136"/>
      <c r="J141" s="39"/>
      <c r="K141" s="39"/>
      <c r="L141" s="43"/>
      <c r="M141" s="246"/>
      <c r="N141" s="247"/>
      <c r="O141" s="248"/>
      <c r="P141" s="248"/>
      <c r="Q141" s="248"/>
      <c r="R141" s="248"/>
      <c r="S141" s="248"/>
      <c r="T141" s="249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121</v>
      </c>
      <c r="AU141" s="16" t="s">
        <v>83</v>
      </c>
    </row>
    <row r="142" spans="1:31" s="2" customFormat="1" ht="6.95" customHeight="1">
      <c r="A142" s="37"/>
      <c r="B142" s="59"/>
      <c r="C142" s="60"/>
      <c r="D142" s="60"/>
      <c r="E142" s="60"/>
      <c r="F142" s="60"/>
      <c r="G142" s="60"/>
      <c r="H142" s="60"/>
      <c r="I142" s="166"/>
      <c r="J142" s="60"/>
      <c r="K142" s="60"/>
      <c r="L142" s="43"/>
      <c r="M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</sheetData>
  <sheetProtection password="CC35" sheet="1" objects="1" scenarios="1" formatColumns="0" formatRows="0" autoFilter="0"/>
  <autoFilter ref="C82:K14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9"/>
      <c r="AT3" s="16" t="s">
        <v>83</v>
      </c>
    </row>
    <row r="4" spans="2:46" s="1" customFormat="1" ht="24.95" customHeight="1">
      <c r="B4" s="19"/>
      <c r="D4" s="132" t="s">
        <v>86</v>
      </c>
      <c r="I4" s="128"/>
      <c r="L4" s="19"/>
      <c r="M4" s="133" t="s">
        <v>10</v>
      </c>
      <c r="AT4" s="16" t="s">
        <v>35</v>
      </c>
    </row>
    <row r="5" spans="2:12" s="1" customFormat="1" ht="6.95" customHeight="1">
      <c r="B5" s="19"/>
      <c r="I5" s="128"/>
      <c r="L5" s="19"/>
    </row>
    <row r="6" spans="2:12" s="1" customFormat="1" ht="12" customHeight="1">
      <c r="B6" s="19"/>
      <c r="D6" s="134" t="s">
        <v>16</v>
      </c>
      <c r="I6" s="128"/>
      <c r="L6" s="19"/>
    </row>
    <row r="7" spans="2:12" s="1" customFormat="1" ht="16.5" customHeight="1">
      <c r="B7" s="19"/>
      <c r="E7" s="135" t="str">
        <f>'Rekapitulace stavby'!K6</f>
        <v>Labe, Kunčice nad Labem, probírka břehového porostu I. etapa, ř.km 1063,100 - 1066,122</v>
      </c>
      <c r="F7" s="134"/>
      <c r="G7" s="134"/>
      <c r="H7" s="134"/>
      <c r="I7" s="128"/>
      <c r="L7" s="19"/>
    </row>
    <row r="8" spans="1:31" s="2" customFormat="1" ht="12" customHeight="1">
      <c r="A8" s="37"/>
      <c r="B8" s="43"/>
      <c r="C8" s="37"/>
      <c r="D8" s="134" t="s">
        <v>87</v>
      </c>
      <c r="E8" s="37"/>
      <c r="F8" s="37"/>
      <c r="G8" s="37"/>
      <c r="H8" s="37"/>
      <c r="I8" s="136"/>
      <c r="J8" s="37"/>
      <c r="K8" s="37"/>
      <c r="L8" s="1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8" t="s">
        <v>238</v>
      </c>
      <c r="F9" s="37"/>
      <c r="G9" s="37"/>
      <c r="H9" s="37"/>
      <c r="I9" s="136"/>
      <c r="J9" s="37"/>
      <c r="K9" s="37"/>
      <c r="L9" s="1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6"/>
      <c r="J10" s="37"/>
      <c r="K10" s="37"/>
      <c r="L10" s="1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4" t="s">
        <v>18</v>
      </c>
      <c r="E11" s="37"/>
      <c r="F11" s="139" t="s">
        <v>19</v>
      </c>
      <c r="G11" s="37"/>
      <c r="H11" s="37"/>
      <c r="I11" s="140" t="s">
        <v>20</v>
      </c>
      <c r="J11" s="139" t="s">
        <v>28</v>
      </c>
      <c r="K11" s="37"/>
      <c r="L11" s="1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22</v>
      </c>
      <c r="E12" s="37"/>
      <c r="F12" s="139" t="s">
        <v>23</v>
      </c>
      <c r="G12" s="37"/>
      <c r="H12" s="37"/>
      <c r="I12" s="140" t="s">
        <v>24</v>
      </c>
      <c r="J12" s="141" t="str">
        <f>'Rekapitulace stavby'!AN8</f>
        <v>17. 9. 2019</v>
      </c>
      <c r="K12" s="37"/>
      <c r="L12" s="1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6"/>
      <c r="J13" s="37"/>
      <c r="K13" s="37"/>
      <c r="L13" s="1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4" t="s">
        <v>26</v>
      </c>
      <c r="E14" s="37"/>
      <c r="F14" s="37"/>
      <c r="G14" s="37"/>
      <c r="H14" s="37"/>
      <c r="I14" s="140" t="s">
        <v>27</v>
      </c>
      <c r="J14" s="139" t="s">
        <v>28</v>
      </c>
      <c r="K14" s="37"/>
      <c r="L14" s="1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9" t="s">
        <v>29</v>
      </c>
      <c r="F15" s="37"/>
      <c r="G15" s="37"/>
      <c r="H15" s="37"/>
      <c r="I15" s="140" t="s">
        <v>30</v>
      </c>
      <c r="J15" s="139" t="s">
        <v>28</v>
      </c>
      <c r="K15" s="37"/>
      <c r="L15" s="1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6"/>
      <c r="J16" s="37"/>
      <c r="K16" s="37"/>
      <c r="L16" s="1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4" t="s">
        <v>31</v>
      </c>
      <c r="E17" s="37"/>
      <c r="F17" s="37"/>
      <c r="G17" s="37"/>
      <c r="H17" s="37"/>
      <c r="I17" s="140" t="s">
        <v>27</v>
      </c>
      <c r="J17" s="32" t="str">
        <f>'Rekapitulace stavby'!AN13</f>
        <v>Vyplň údaj</v>
      </c>
      <c r="K17" s="37"/>
      <c r="L17" s="1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9"/>
      <c r="G18" s="139"/>
      <c r="H18" s="139"/>
      <c r="I18" s="140" t="s">
        <v>30</v>
      </c>
      <c r="J18" s="32" t="str">
        <f>'Rekapitulace stavby'!AN14</f>
        <v>Vyplň údaj</v>
      </c>
      <c r="K18" s="37"/>
      <c r="L18" s="1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6"/>
      <c r="J19" s="37"/>
      <c r="K19" s="37"/>
      <c r="L19" s="1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4" t="s">
        <v>33</v>
      </c>
      <c r="E20" s="37"/>
      <c r="F20" s="37"/>
      <c r="G20" s="37"/>
      <c r="H20" s="37"/>
      <c r="I20" s="140" t="s">
        <v>27</v>
      </c>
      <c r="J20" s="139" t="str">
        <f>IF('Rekapitulace stavby'!AN16="","",'Rekapitulace stavby'!AN16)</f>
        <v/>
      </c>
      <c r="K20" s="37"/>
      <c r="L20" s="1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9" t="str">
        <f>IF('Rekapitulace stavby'!E17="","",'Rekapitulace stavby'!E17)</f>
        <v xml:space="preserve"> </v>
      </c>
      <c r="F21" s="37"/>
      <c r="G21" s="37"/>
      <c r="H21" s="37"/>
      <c r="I21" s="140" t="s">
        <v>30</v>
      </c>
      <c r="J21" s="139" t="str">
        <f>IF('Rekapitulace stavby'!AN17="","",'Rekapitulace stavby'!AN17)</f>
        <v/>
      </c>
      <c r="K21" s="37"/>
      <c r="L21" s="1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6"/>
      <c r="J22" s="37"/>
      <c r="K22" s="37"/>
      <c r="L22" s="1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4" t="s">
        <v>36</v>
      </c>
      <c r="E23" s="37"/>
      <c r="F23" s="37"/>
      <c r="G23" s="37"/>
      <c r="H23" s="37"/>
      <c r="I23" s="140" t="s">
        <v>27</v>
      </c>
      <c r="J23" s="139" t="s">
        <v>28</v>
      </c>
      <c r="K23" s="37"/>
      <c r="L23" s="1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9" t="s">
        <v>37</v>
      </c>
      <c r="F24" s="37"/>
      <c r="G24" s="37"/>
      <c r="H24" s="37"/>
      <c r="I24" s="140" t="s">
        <v>30</v>
      </c>
      <c r="J24" s="139" t="s">
        <v>28</v>
      </c>
      <c r="K24" s="37"/>
      <c r="L24" s="1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6"/>
      <c r="J25" s="37"/>
      <c r="K25" s="37"/>
      <c r="L25" s="1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4" t="s">
        <v>38</v>
      </c>
      <c r="E26" s="37"/>
      <c r="F26" s="37"/>
      <c r="G26" s="37"/>
      <c r="H26" s="37"/>
      <c r="I26" s="136"/>
      <c r="J26" s="37"/>
      <c r="K26" s="37"/>
      <c r="L26" s="1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51" customHeight="1">
      <c r="A27" s="142"/>
      <c r="B27" s="143"/>
      <c r="C27" s="142"/>
      <c r="D27" s="142"/>
      <c r="E27" s="144" t="s">
        <v>39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6"/>
      <c r="J28" s="37"/>
      <c r="K28" s="37"/>
      <c r="L28" s="1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7"/>
      <c r="E29" s="147"/>
      <c r="F29" s="147"/>
      <c r="G29" s="147"/>
      <c r="H29" s="147"/>
      <c r="I29" s="148"/>
      <c r="J29" s="147"/>
      <c r="K29" s="147"/>
      <c r="L29" s="1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136"/>
      <c r="J30" s="150">
        <f>ROUND(J81,2)</f>
        <v>0</v>
      </c>
      <c r="K30" s="37"/>
      <c r="L30" s="1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7"/>
      <c r="E31" s="147"/>
      <c r="F31" s="147"/>
      <c r="G31" s="147"/>
      <c r="H31" s="147"/>
      <c r="I31" s="148"/>
      <c r="J31" s="147"/>
      <c r="K31" s="147"/>
      <c r="L31" s="1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2" t="s">
        <v>41</v>
      </c>
      <c r="J32" s="151" t="s">
        <v>43</v>
      </c>
      <c r="K32" s="37"/>
      <c r="L32" s="1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3" t="s">
        <v>44</v>
      </c>
      <c r="E33" s="134" t="s">
        <v>45</v>
      </c>
      <c r="F33" s="154">
        <f>ROUND((SUM(BE81:BE94)),2)</f>
        <v>0</v>
      </c>
      <c r="G33" s="37"/>
      <c r="H33" s="37"/>
      <c r="I33" s="155">
        <v>0.21</v>
      </c>
      <c r="J33" s="154">
        <f>ROUND(((SUM(BE81:BE94))*I33),2)</f>
        <v>0</v>
      </c>
      <c r="K33" s="37"/>
      <c r="L33" s="1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46</v>
      </c>
      <c r="F34" s="154">
        <f>ROUND((SUM(BF81:BF94)),2)</f>
        <v>0</v>
      </c>
      <c r="G34" s="37"/>
      <c r="H34" s="37"/>
      <c r="I34" s="155">
        <v>0.15</v>
      </c>
      <c r="J34" s="154">
        <f>ROUND(((SUM(BF81:BF94))*I34),2)</f>
        <v>0</v>
      </c>
      <c r="K34" s="37"/>
      <c r="L34" s="1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4" t="s">
        <v>44</v>
      </c>
      <c r="E35" s="134" t="s">
        <v>47</v>
      </c>
      <c r="F35" s="154">
        <f>ROUND((SUM(BG81:BG94)),2)</f>
        <v>0</v>
      </c>
      <c r="G35" s="37"/>
      <c r="H35" s="37"/>
      <c r="I35" s="155">
        <v>0.21</v>
      </c>
      <c r="J35" s="154">
        <f>0</f>
        <v>0</v>
      </c>
      <c r="K35" s="37"/>
      <c r="L35" s="1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4" t="s">
        <v>48</v>
      </c>
      <c r="F36" s="154">
        <f>ROUND((SUM(BH81:BH94)),2)</f>
        <v>0</v>
      </c>
      <c r="G36" s="37"/>
      <c r="H36" s="37"/>
      <c r="I36" s="155">
        <v>0.15</v>
      </c>
      <c r="J36" s="154">
        <f>0</f>
        <v>0</v>
      </c>
      <c r="K36" s="37"/>
      <c r="L36" s="1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4" t="s">
        <v>49</v>
      </c>
      <c r="F37" s="154">
        <f>ROUND((SUM(BI81:BI94)),2)</f>
        <v>0</v>
      </c>
      <c r="G37" s="37"/>
      <c r="H37" s="37"/>
      <c r="I37" s="155">
        <v>0</v>
      </c>
      <c r="J37" s="154">
        <f>0</f>
        <v>0</v>
      </c>
      <c r="K37" s="37"/>
      <c r="L37" s="1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6"/>
      <c r="J38" s="37"/>
      <c r="K38" s="37"/>
      <c r="L38" s="1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61"/>
      <c r="J39" s="162">
        <f>SUM(J30:J37)</f>
        <v>0</v>
      </c>
      <c r="K39" s="163"/>
      <c r="L39" s="1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136"/>
      <c r="J45" s="39"/>
      <c r="K45" s="39"/>
      <c r="L45" s="1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6"/>
      <c r="J46" s="39"/>
      <c r="K46" s="39"/>
      <c r="L46" s="1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6"/>
      <c r="J47" s="39"/>
      <c r="K47" s="39"/>
      <c r="L47" s="1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70" t="str">
        <f>E7</f>
        <v>Labe, Kunčice nad Labem, probírka břehového porostu I. etapa, ř.km 1063,100 - 1066,122</v>
      </c>
      <c r="F48" s="31"/>
      <c r="G48" s="31"/>
      <c r="H48" s="31"/>
      <c r="I48" s="136"/>
      <c r="J48" s="39"/>
      <c r="K48" s="39"/>
      <c r="L48" s="1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136"/>
      <c r="J49" s="39"/>
      <c r="K49" s="39"/>
      <c r="L49" s="1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2 - VON</v>
      </c>
      <c r="F50" s="39"/>
      <c r="G50" s="39"/>
      <c r="H50" s="39"/>
      <c r="I50" s="136"/>
      <c r="J50" s="39"/>
      <c r="K50" s="39"/>
      <c r="L50" s="1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6"/>
      <c r="J51" s="39"/>
      <c r="K51" s="39"/>
      <c r="L51" s="1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PS Dvůr Králové n. L.</v>
      </c>
      <c r="G52" s="39"/>
      <c r="H52" s="39"/>
      <c r="I52" s="140" t="s">
        <v>24</v>
      </c>
      <c r="J52" s="72" t="str">
        <f>IF(J12="","",J12)</f>
        <v>17. 9. 2019</v>
      </c>
      <c r="K52" s="39"/>
      <c r="L52" s="1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6"/>
      <c r="J53" s="39"/>
      <c r="K53" s="39"/>
      <c r="L53" s="1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140" t="s">
        <v>33</v>
      </c>
      <c r="J54" s="35" t="str">
        <f>E21</f>
        <v xml:space="preserve"> </v>
      </c>
      <c r="K54" s="39"/>
      <c r="L54" s="1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40" t="s">
        <v>36</v>
      </c>
      <c r="J55" s="35" t="str">
        <f>E24</f>
        <v>Lukáš Táborský, DiS</v>
      </c>
      <c r="K55" s="39"/>
      <c r="L55" s="1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6"/>
      <c r="J56" s="39"/>
      <c r="K56" s="39"/>
      <c r="L56" s="1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1" t="s">
        <v>90</v>
      </c>
      <c r="D57" s="172"/>
      <c r="E57" s="172"/>
      <c r="F57" s="172"/>
      <c r="G57" s="172"/>
      <c r="H57" s="172"/>
      <c r="I57" s="173"/>
      <c r="J57" s="174" t="s">
        <v>91</v>
      </c>
      <c r="K57" s="172"/>
      <c r="L57" s="1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6"/>
      <c r="J58" s="39"/>
      <c r="K58" s="39"/>
      <c r="L58" s="1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5" t="s">
        <v>72</v>
      </c>
      <c r="D59" s="39"/>
      <c r="E59" s="39"/>
      <c r="F59" s="39"/>
      <c r="G59" s="39"/>
      <c r="H59" s="39"/>
      <c r="I59" s="136"/>
      <c r="J59" s="102">
        <f>J81</f>
        <v>0</v>
      </c>
      <c r="K59" s="39"/>
      <c r="L59" s="1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76"/>
      <c r="C60" s="177"/>
      <c r="D60" s="178" t="s">
        <v>239</v>
      </c>
      <c r="E60" s="179"/>
      <c r="F60" s="179"/>
      <c r="G60" s="179"/>
      <c r="H60" s="179"/>
      <c r="I60" s="180"/>
      <c r="J60" s="181">
        <f>J82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240</v>
      </c>
      <c r="E61" s="186"/>
      <c r="F61" s="186"/>
      <c r="G61" s="186"/>
      <c r="H61" s="186"/>
      <c r="I61" s="187"/>
      <c r="J61" s="188">
        <f>J87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136"/>
      <c r="J62" s="39"/>
      <c r="K62" s="39"/>
      <c r="L62" s="1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9"/>
      <c r="C63" s="60"/>
      <c r="D63" s="60"/>
      <c r="E63" s="60"/>
      <c r="F63" s="60"/>
      <c r="G63" s="60"/>
      <c r="H63" s="60"/>
      <c r="I63" s="166"/>
      <c r="J63" s="60"/>
      <c r="K63" s="60"/>
      <c r="L63" s="1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1"/>
      <c r="C67" s="62"/>
      <c r="D67" s="62"/>
      <c r="E67" s="62"/>
      <c r="F67" s="62"/>
      <c r="G67" s="62"/>
      <c r="H67" s="62"/>
      <c r="I67" s="169"/>
      <c r="J67" s="62"/>
      <c r="K67" s="62"/>
      <c r="L67" s="1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97</v>
      </c>
      <c r="D68" s="39"/>
      <c r="E68" s="39"/>
      <c r="F68" s="39"/>
      <c r="G68" s="39"/>
      <c r="H68" s="39"/>
      <c r="I68" s="136"/>
      <c r="J68" s="39"/>
      <c r="K68" s="39"/>
      <c r="L68" s="1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136"/>
      <c r="J69" s="39"/>
      <c r="K69" s="39"/>
      <c r="L69" s="1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136"/>
      <c r="J70" s="39"/>
      <c r="K70" s="39"/>
      <c r="L70" s="1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70" t="str">
        <f>E7</f>
        <v>Labe, Kunčice nad Labem, probírka břehového porostu I. etapa, ř.km 1063,100 - 1066,122</v>
      </c>
      <c r="F71" s="31"/>
      <c r="G71" s="31"/>
      <c r="H71" s="31"/>
      <c r="I71" s="136"/>
      <c r="J71" s="39"/>
      <c r="K71" s="39"/>
      <c r="L71" s="1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87</v>
      </c>
      <c r="D72" s="39"/>
      <c r="E72" s="39"/>
      <c r="F72" s="39"/>
      <c r="G72" s="39"/>
      <c r="H72" s="39"/>
      <c r="I72" s="136"/>
      <c r="J72" s="39"/>
      <c r="K72" s="39"/>
      <c r="L72" s="1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9" t="str">
        <f>E9</f>
        <v>2 - VON</v>
      </c>
      <c r="F73" s="39"/>
      <c r="G73" s="39"/>
      <c r="H73" s="39"/>
      <c r="I73" s="136"/>
      <c r="J73" s="39"/>
      <c r="K73" s="39"/>
      <c r="L73" s="1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136"/>
      <c r="J74" s="39"/>
      <c r="K74" s="39"/>
      <c r="L74" s="1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F12</f>
        <v>PS Dvůr Králové n. L.</v>
      </c>
      <c r="G75" s="39"/>
      <c r="H75" s="39"/>
      <c r="I75" s="140" t="s">
        <v>24</v>
      </c>
      <c r="J75" s="72" t="str">
        <f>IF(J12="","",J12)</f>
        <v>17. 9. 2019</v>
      </c>
      <c r="K75" s="39"/>
      <c r="L75" s="1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6"/>
      <c r="J76" s="39"/>
      <c r="K76" s="39"/>
      <c r="L76" s="1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26</v>
      </c>
      <c r="D77" s="39"/>
      <c r="E77" s="39"/>
      <c r="F77" s="26" t="str">
        <f>E15</f>
        <v>Povodí Labe, státní podnik, PTÚ HK</v>
      </c>
      <c r="G77" s="39"/>
      <c r="H77" s="39"/>
      <c r="I77" s="140" t="s">
        <v>33</v>
      </c>
      <c r="J77" s="35" t="str">
        <f>E21</f>
        <v xml:space="preserve"> </v>
      </c>
      <c r="K77" s="39"/>
      <c r="L77" s="1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7.9" customHeight="1">
      <c r="A78" s="37"/>
      <c r="B78" s="38"/>
      <c r="C78" s="31" t="s">
        <v>31</v>
      </c>
      <c r="D78" s="39"/>
      <c r="E78" s="39"/>
      <c r="F78" s="26" t="str">
        <f>IF(E18="","",E18)</f>
        <v>Vyplň údaj</v>
      </c>
      <c r="G78" s="39"/>
      <c r="H78" s="39"/>
      <c r="I78" s="140" t="s">
        <v>36</v>
      </c>
      <c r="J78" s="35" t="str">
        <f>E24</f>
        <v>Lukáš Táborský, DiS</v>
      </c>
      <c r="K78" s="39"/>
      <c r="L78" s="1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136"/>
      <c r="J79" s="39"/>
      <c r="K79" s="39"/>
      <c r="L79" s="1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90"/>
      <c r="B80" s="191"/>
      <c r="C80" s="192" t="s">
        <v>98</v>
      </c>
      <c r="D80" s="193" t="s">
        <v>59</v>
      </c>
      <c r="E80" s="193" t="s">
        <v>55</v>
      </c>
      <c r="F80" s="193" t="s">
        <v>56</v>
      </c>
      <c r="G80" s="193" t="s">
        <v>99</v>
      </c>
      <c r="H80" s="193" t="s">
        <v>100</v>
      </c>
      <c r="I80" s="194" t="s">
        <v>101</v>
      </c>
      <c r="J80" s="193" t="s">
        <v>91</v>
      </c>
      <c r="K80" s="195" t="s">
        <v>102</v>
      </c>
      <c r="L80" s="196"/>
      <c r="M80" s="92" t="s">
        <v>28</v>
      </c>
      <c r="N80" s="93" t="s">
        <v>44</v>
      </c>
      <c r="O80" s="93" t="s">
        <v>103</v>
      </c>
      <c r="P80" s="93" t="s">
        <v>104</v>
      </c>
      <c r="Q80" s="93" t="s">
        <v>105</v>
      </c>
      <c r="R80" s="93" t="s">
        <v>106</v>
      </c>
      <c r="S80" s="93" t="s">
        <v>107</v>
      </c>
      <c r="T80" s="94" t="s">
        <v>108</v>
      </c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</row>
    <row r="81" spans="1:63" s="2" customFormat="1" ht="22.8" customHeight="1">
      <c r="A81" s="37"/>
      <c r="B81" s="38"/>
      <c r="C81" s="99" t="s">
        <v>109</v>
      </c>
      <c r="D81" s="39"/>
      <c r="E81" s="39"/>
      <c r="F81" s="39"/>
      <c r="G81" s="39"/>
      <c r="H81" s="39"/>
      <c r="I81" s="136"/>
      <c r="J81" s="197">
        <f>BK81</f>
        <v>0</v>
      </c>
      <c r="K81" s="39"/>
      <c r="L81" s="43"/>
      <c r="M81" s="95"/>
      <c r="N81" s="198"/>
      <c r="O81" s="96"/>
      <c r="P81" s="199">
        <f>P82</f>
        <v>0</v>
      </c>
      <c r="Q81" s="96"/>
      <c r="R81" s="199">
        <f>R82</f>
        <v>0</v>
      </c>
      <c r="S81" s="96"/>
      <c r="T81" s="200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73</v>
      </c>
      <c r="AU81" s="16" t="s">
        <v>92</v>
      </c>
      <c r="BK81" s="201">
        <f>BK82</f>
        <v>0</v>
      </c>
    </row>
    <row r="82" spans="1:63" s="12" customFormat="1" ht="25.9" customHeight="1">
      <c r="A82" s="12"/>
      <c r="B82" s="202"/>
      <c r="C82" s="203"/>
      <c r="D82" s="204" t="s">
        <v>73</v>
      </c>
      <c r="E82" s="205" t="s">
        <v>241</v>
      </c>
      <c r="F82" s="205" t="s">
        <v>242</v>
      </c>
      <c r="G82" s="203"/>
      <c r="H82" s="203"/>
      <c r="I82" s="206"/>
      <c r="J82" s="207">
        <f>BK82</f>
        <v>0</v>
      </c>
      <c r="K82" s="203"/>
      <c r="L82" s="208"/>
      <c r="M82" s="209"/>
      <c r="N82" s="210"/>
      <c r="O82" s="210"/>
      <c r="P82" s="211">
        <f>P83+SUM(P84:P87)</f>
        <v>0</v>
      </c>
      <c r="Q82" s="210"/>
      <c r="R82" s="211">
        <f>R83+SUM(R84:R87)</f>
        <v>0</v>
      </c>
      <c r="S82" s="210"/>
      <c r="T82" s="212">
        <f>T83+SUM(T84:T87)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3" t="s">
        <v>79</v>
      </c>
      <c r="AT82" s="214" t="s">
        <v>73</v>
      </c>
      <c r="AU82" s="214" t="s">
        <v>74</v>
      </c>
      <c r="AY82" s="213" t="s">
        <v>112</v>
      </c>
      <c r="BK82" s="215">
        <f>BK83+SUM(BK84:BK87)</f>
        <v>0</v>
      </c>
    </row>
    <row r="83" spans="1:65" s="2" customFormat="1" ht="16.5" customHeight="1">
      <c r="A83" s="37"/>
      <c r="B83" s="38"/>
      <c r="C83" s="218" t="s">
        <v>79</v>
      </c>
      <c r="D83" s="218" t="s">
        <v>114</v>
      </c>
      <c r="E83" s="219" t="s">
        <v>243</v>
      </c>
      <c r="F83" s="220" t="s">
        <v>244</v>
      </c>
      <c r="G83" s="221" t="s">
        <v>245</v>
      </c>
      <c r="H83" s="222">
        <v>1</v>
      </c>
      <c r="I83" s="223"/>
      <c r="J83" s="224">
        <f>ROUND(I83*H83,2)</f>
        <v>0</v>
      </c>
      <c r="K83" s="220" t="s">
        <v>28</v>
      </c>
      <c r="L83" s="43"/>
      <c r="M83" s="225" t="s">
        <v>28</v>
      </c>
      <c r="N83" s="226" t="s">
        <v>47</v>
      </c>
      <c r="O83" s="84"/>
      <c r="P83" s="227">
        <f>O83*H83</f>
        <v>0</v>
      </c>
      <c r="Q83" s="227">
        <v>0</v>
      </c>
      <c r="R83" s="227">
        <f>Q83*H83</f>
        <v>0</v>
      </c>
      <c r="S83" s="227">
        <v>0</v>
      </c>
      <c r="T83" s="228">
        <f>S83*H83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229" t="s">
        <v>246</v>
      </c>
      <c r="AT83" s="229" t="s">
        <v>114</v>
      </c>
      <c r="AU83" s="229" t="s">
        <v>79</v>
      </c>
      <c r="AY83" s="16" t="s">
        <v>112</v>
      </c>
      <c r="BE83" s="230">
        <f>IF(N83="základní",J83,0)</f>
        <v>0</v>
      </c>
      <c r="BF83" s="230">
        <f>IF(N83="snížená",J83,0)</f>
        <v>0</v>
      </c>
      <c r="BG83" s="230">
        <f>IF(N83="zákl. přenesená",J83,0)</f>
        <v>0</v>
      </c>
      <c r="BH83" s="230">
        <f>IF(N83="sníž. přenesená",J83,0)</f>
        <v>0</v>
      </c>
      <c r="BI83" s="230">
        <f>IF(N83="nulová",J83,0)</f>
        <v>0</v>
      </c>
      <c r="BJ83" s="16" t="s">
        <v>119</v>
      </c>
      <c r="BK83" s="230">
        <f>ROUND(I83*H83,2)</f>
        <v>0</v>
      </c>
      <c r="BL83" s="16" t="s">
        <v>246</v>
      </c>
      <c r="BM83" s="229" t="s">
        <v>247</v>
      </c>
    </row>
    <row r="84" spans="1:47" s="2" customFormat="1" ht="12">
      <c r="A84" s="37"/>
      <c r="B84" s="38"/>
      <c r="C84" s="39"/>
      <c r="D84" s="231" t="s">
        <v>248</v>
      </c>
      <c r="E84" s="39"/>
      <c r="F84" s="232" t="s">
        <v>249</v>
      </c>
      <c r="G84" s="39"/>
      <c r="H84" s="39"/>
      <c r="I84" s="136"/>
      <c r="J84" s="39"/>
      <c r="K84" s="39"/>
      <c r="L84" s="43"/>
      <c r="M84" s="233"/>
      <c r="N84" s="234"/>
      <c r="O84" s="84"/>
      <c r="P84" s="84"/>
      <c r="Q84" s="84"/>
      <c r="R84" s="84"/>
      <c r="S84" s="84"/>
      <c r="T84" s="85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248</v>
      </c>
      <c r="AU84" s="16" t="s">
        <v>79</v>
      </c>
    </row>
    <row r="85" spans="1:65" s="2" customFormat="1" ht="24" customHeight="1">
      <c r="A85" s="37"/>
      <c r="B85" s="38"/>
      <c r="C85" s="218" t="s">
        <v>83</v>
      </c>
      <c r="D85" s="218" t="s">
        <v>114</v>
      </c>
      <c r="E85" s="219" t="s">
        <v>250</v>
      </c>
      <c r="F85" s="220" t="s">
        <v>251</v>
      </c>
      <c r="G85" s="221" t="s">
        <v>245</v>
      </c>
      <c r="H85" s="222">
        <v>1</v>
      </c>
      <c r="I85" s="223"/>
      <c r="J85" s="224">
        <f>ROUND(I85*H85,2)</f>
        <v>0</v>
      </c>
      <c r="K85" s="220" t="s">
        <v>28</v>
      </c>
      <c r="L85" s="43"/>
      <c r="M85" s="225" t="s">
        <v>28</v>
      </c>
      <c r="N85" s="226" t="s">
        <v>47</v>
      </c>
      <c r="O85" s="84"/>
      <c r="P85" s="227">
        <f>O85*H85</f>
        <v>0</v>
      </c>
      <c r="Q85" s="227">
        <v>0</v>
      </c>
      <c r="R85" s="227">
        <f>Q85*H85</f>
        <v>0</v>
      </c>
      <c r="S85" s="227">
        <v>0</v>
      </c>
      <c r="T85" s="228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29" t="s">
        <v>246</v>
      </c>
      <c r="AT85" s="229" t="s">
        <v>114</v>
      </c>
      <c r="AU85" s="229" t="s">
        <v>79</v>
      </c>
      <c r="AY85" s="16" t="s">
        <v>112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16" t="s">
        <v>119</v>
      </c>
      <c r="BK85" s="230">
        <f>ROUND(I85*H85,2)</f>
        <v>0</v>
      </c>
      <c r="BL85" s="16" t="s">
        <v>246</v>
      </c>
      <c r="BM85" s="229" t="s">
        <v>252</v>
      </c>
    </row>
    <row r="86" spans="1:47" s="2" customFormat="1" ht="12">
      <c r="A86" s="37"/>
      <c r="B86" s="38"/>
      <c r="C86" s="39"/>
      <c r="D86" s="231" t="s">
        <v>248</v>
      </c>
      <c r="E86" s="39"/>
      <c r="F86" s="232" t="s">
        <v>253</v>
      </c>
      <c r="G86" s="39"/>
      <c r="H86" s="39"/>
      <c r="I86" s="136"/>
      <c r="J86" s="39"/>
      <c r="K86" s="39"/>
      <c r="L86" s="43"/>
      <c r="M86" s="233"/>
      <c r="N86" s="234"/>
      <c r="O86" s="84"/>
      <c r="P86" s="84"/>
      <c r="Q86" s="84"/>
      <c r="R86" s="84"/>
      <c r="S86" s="84"/>
      <c r="T86" s="85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248</v>
      </c>
      <c r="AU86" s="16" t="s">
        <v>79</v>
      </c>
    </row>
    <row r="87" spans="1:63" s="12" customFormat="1" ht="22.8" customHeight="1">
      <c r="A87" s="12"/>
      <c r="B87" s="202"/>
      <c r="C87" s="203"/>
      <c r="D87" s="204" t="s">
        <v>73</v>
      </c>
      <c r="E87" s="216" t="s">
        <v>254</v>
      </c>
      <c r="F87" s="216" t="s">
        <v>255</v>
      </c>
      <c r="G87" s="203"/>
      <c r="H87" s="203"/>
      <c r="I87" s="206"/>
      <c r="J87" s="217">
        <f>BK87</f>
        <v>0</v>
      </c>
      <c r="K87" s="203"/>
      <c r="L87" s="208"/>
      <c r="M87" s="209"/>
      <c r="N87" s="210"/>
      <c r="O87" s="210"/>
      <c r="P87" s="211">
        <f>SUM(P88:P94)</f>
        <v>0</v>
      </c>
      <c r="Q87" s="210"/>
      <c r="R87" s="211">
        <f>SUM(R88:R94)</f>
        <v>0</v>
      </c>
      <c r="S87" s="210"/>
      <c r="T87" s="212">
        <f>SUM(T88:T94)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3" t="s">
        <v>79</v>
      </c>
      <c r="AT87" s="214" t="s">
        <v>73</v>
      </c>
      <c r="AU87" s="214" t="s">
        <v>79</v>
      </c>
      <c r="AY87" s="213" t="s">
        <v>112</v>
      </c>
      <c r="BK87" s="215">
        <f>SUM(BK88:BK94)</f>
        <v>0</v>
      </c>
    </row>
    <row r="88" spans="1:65" s="2" customFormat="1" ht="24" customHeight="1">
      <c r="A88" s="37"/>
      <c r="B88" s="38"/>
      <c r="C88" s="218" t="s">
        <v>127</v>
      </c>
      <c r="D88" s="218" t="s">
        <v>114</v>
      </c>
      <c r="E88" s="219" t="s">
        <v>256</v>
      </c>
      <c r="F88" s="220" t="s">
        <v>257</v>
      </c>
      <c r="G88" s="221" t="s">
        <v>245</v>
      </c>
      <c r="H88" s="222">
        <v>1</v>
      </c>
      <c r="I88" s="223"/>
      <c r="J88" s="224">
        <f>ROUND(I88*H88,2)</f>
        <v>0</v>
      </c>
      <c r="K88" s="220" t="s">
        <v>28</v>
      </c>
      <c r="L88" s="43"/>
      <c r="M88" s="225" t="s">
        <v>28</v>
      </c>
      <c r="N88" s="226" t="s">
        <v>47</v>
      </c>
      <c r="O88" s="8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29" t="s">
        <v>246</v>
      </c>
      <c r="AT88" s="229" t="s">
        <v>114</v>
      </c>
      <c r="AU88" s="229" t="s">
        <v>83</v>
      </c>
      <c r="AY88" s="16" t="s">
        <v>112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6" t="s">
        <v>119</v>
      </c>
      <c r="BK88" s="230">
        <f>ROUND(I88*H88,2)</f>
        <v>0</v>
      </c>
      <c r="BL88" s="16" t="s">
        <v>246</v>
      </c>
      <c r="BM88" s="229" t="s">
        <v>258</v>
      </c>
    </row>
    <row r="89" spans="1:47" s="2" customFormat="1" ht="12">
      <c r="A89" s="37"/>
      <c r="B89" s="38"/>
      <c r="C89" s="39"/>
      <c r="D89" s="231" t="s">
        <v>248</v>
      </c>
      <c r="E89" s="39"/>
      <c r="F89" s="232" t="s">
        <v>259</v>
      </c>
      <c r="G89" s="39"/>
      <c r="H89" s="39"/>
      <c r="I89" s="136"/>
      <c r="J89" s="39"/>
      <c r="K89" s="39"/>
      <c r="L89" s="43"/>
      <c r="M89" s="233"/>
      <c r="N89" s="234"/>
      <c r="O89" s="84"/>
      <c r="P89" s="84"/>
      <c r="Q89" s="84"/>
      <c r="R89" s="84"/>
      <c r="S89" s="84"/>
      <c r="T89" s="85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248</v>
      </c>
      <c r="AU89" s="16" t="s">
        <v>83</v>
      </c>
    </row>
    <row r="90" spans="1:65" s="2" customFormat="1" ht="24" customHeight="1">
      <c r="A90" s="37"/>
      <c r="B90" s="38"/>
      <c r="C90" s="218" t="s">
        <v>119</v>
      </c>
      <c r="D90" s="218" t="s">
        <v>114</v>
      </c>
      <c r="E90" s="219" t="s">
        <v>260</v>
      </c>
      <c r="F90" s="220" t="s">
        <v>261</v>
      </c>
      <c r="G90" s="221" t="s">
        <v>245</v>
      </c>
      <c r="H90" s="222">
        <v>1</v>
      </c>
      <c r="I90" s="223"/>
      <c r="J90" s="224">
        <f>ROUND(I90*H90,2)</f>
        <v>0</v>
      </c>
      <c r="K90" s="220" t="s">
        <v>28</v>
      </c>
      <c r="L90" s="43"/>
      <c r="M90" s="225" t="s">
        <v>28</v>
      </c>
      <c r="N90" s="226" t="s">
        <v>47</v>
      </c>
      <c r="O90" s="8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9" t="s">
        <v>246</v>
      </c>
      <c r="AT90" s="229" t="s">
        <v>114</v>
      </c>
      <c r="AU90" s="229" t="s">
        <v>83</v>
      </c>
      <c r="AY90" s="16" t="s">
        <v>112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6" t="s">
        <v>119</v>
      </c>
      <c r="BK90" s="230">
        <f>ROUND(I90*H90,2)</f>
        <v>0</v>
      </c>
      <c r="BL90" s="16" t="s">
        <v>246</v>
      </c>
      <c r="BM90" s="229" t="s">
        <v>262</v>
      </c>
    </row>
    <row r="91" spans="1:47" s="2" customFormat="1" ht="12">
      <c r="A91" s="37"/>
      <c r="B91" s="38"/>
      <c r="C91" s="39"/>
      <c r="D91" s="231" t="s">
        <v>248</v>
      </c>
      <c r="E91" s="39"/>
      <c r="F91" s="232" t="s">
        <v>263</v>
      </c>
      <c r="G91" s="39"/>
      <c r="H91" s="39"/>
      <c r="I91" s="136"/>
      <c r="J91" s="39"/>
      <c r="K91" s="39"/>
      <c r="L91" s="43"/>
      <c r="M91" s="233"/>
      <c r="N91" s="234"/>
      <c r="O91" s="84"/>
      <c r="P91" s="84"/>
      <c r="Q91" s="84"/>
      <c r="R91" s="84"/>
      <c r="S91" s="84"/>
      <c r="T91" s="85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248</v>
      </c>
      <c r="AU91" s="16" t="s">
        <v>83</v>
      </c>
    </row>
    <row r="92" spans="1:65" s="2" customFormat="1" ht="16.5" customHeight="1">
      <c r="A92" s="37"/>
      <c r="B92" s="38"/>
      <c r="C92" s="218" t="s">
        <v>139</v>
      </c>
      <c r="D92" s="218" t="s">
        <v>114</v>
      </c>
      <c r="E92" s="219" t="s">
        <v>264</v>
      </c>
      <c r="F92" s="220" t="s">
        <v>265</v>
      </c>
      <c r="G92" s="221" t="s">
        <v>245</v>
      </c>
      <c r="H92" s="222">
        <v>1</v>
      </c>
      <c r="I92" s="223"/>
      <c r="J92" s="224">
        <f>ROUND(I92*H92,2)</f>
        <v>0</v>
      </c>
      <c r="K92" s="220" t="s">
        <v>28</v>
      </c>
      <c r="L92" s="43"/>
      <c r="M92" s="225" t="s">
        <v>28</v>
      </c>
      <c r="N92" s="226" t="s">
        <v>47</v>
      </c>
      <c r="O92" s="8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29" t="s">
        <v>246</v>
      </c>
      <c r="AT92" s="229" t="s">
        <v>114</v>
      </c>
      <c r="AU92" s="229" t="s">
        <v>83</v>
      </c>
      <c r="AY92" s="16" t="s">
        <v>112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6" t="s">
        <v>119</v>
      </c>
      <c r="BK92" s="230">
        <f>ROUND(I92*H92,2)</f>
        <v>0</v>
      </c>
      <c r="BL92" s="16" t="s">
        <v>246</v>
      </c>
      <c r="BM92" s="229" t="s">
        <v>266</v>
      </c>
    </row>
    <row r="93" spans="1:65" s="2" customFormat="1" ht="16.5" customHeight="1">
      <c r="A93" s="37"/>
      <c r="B93" s="38"/>
      <c r="C93" s="218" t="s">
        <v>143</v>
      </c>
      <c r="D93" s="218" t="s">
        <v>114</v>
      </c>
      <c r="E93" s="219" t="s">
        <v>267</v>
      </c>
      <c r="F93" s="220" t="s">
        <v>268</v>
      </c>
      <c r="G93" s="221" t="s">
        <v>245</v>
      </c>
      <c r="H93" s="222">
        <v>1</v>
      </c>
      <c r="I93" s="223"/>
      <c r="J93" s="224">
        <f>ROUND(I93*H93,2)</f>
        <v>0</v>
      </c>
      <c r="K93" s="220" t="s">
        <v>28</v>
      </c>
      <c r="L93" s="43"/>
      <c r="M93" s="225" t="s">
        <v>28</v>
      </c>
      <c r="N93" s="226" t="s">
        <v>47</v>
      </c>
      <c r="O93" s="8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29" t="s">
        <v>246</v>
      </c>
      <c r="AT93" s="229" t="s">
        <v>114</v>
      </c>
      <c r="AU93" s="229" t="s">
        <v>83</v>
      </c>
      <c r="AY93" s="16" t="s">
        <v>112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6" t="s">
        <v>119</v>
      </c>
      <c r="BK93" s="230">
        <f>ROUND(I93*H93,2)</f>
        <v>0</v>
      </c>
      <c r="BL93" s="16" t="s">
        <v>246</v>
      </c>
      <c r="BM93" s="229" t="s">
        <v>269</v>
      </c>
    </row>
    <row r="94" spans="1:47" s="2" customFormat="1" ht="12">
      <c r="A94" s="37"/>
      <c r="B94" s="38"/>
      <c r="C94" s="39"/>
      <c r="D94" s="231" t="s">
        <v>248</v>
      </c>
      <c r="E94" s="39"/>
      <c r="F94" s="232" t="s">
        <v>270</v>
      </c>
      <c r="G94" s="39"/>
      <c r="H94" s="39"/>
      <c r="I94" s="136"/>
      <c r="J94" s="39"/>
      <c r="K94" s="39"/>
      <c r="L94" s="43"/>
      <c r="M94" s="246"/>
      <c r="N94" s="247"/>
      <c r="O94" s="248"/>
      <c r="P94" s="248"/>
      <c r="Q94" s="248"/>
      <c r="R94" s="248"/>
      <c r="S94" s="248"/>
      <c r="T94" s="249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248</v>
      </c>
      <c r="AU94" s="16" t="s">
        <v>83</v>
      </c>
    </row>
    <row r="95" spans="1:31" s="2" customFormat="1" ht="6.95" customHeight="1">
      <c r="A95" s="37"/>
      <c r="B95" s="59"/>
      <c r="C95" s="60"/>
      <c r="D95" s="60"/>
      <c r="E95" s="60"/>
      <c r="F95" s="60"/>
      <c r="G95" s="60"/>
      <c r="H95" s="60"/>
      <c r="I95" s="166"/>
      <c r="J95" s="60"/>
      <c r="K95" s="60"/>
      <c r="L95" s="43"/>
      <c r="M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</sheetData>
  <sheetProtection password="CC35" sheet="1" objects="1" scenarios="1" formatColumns="0" formatRows="0" autoFilter="0"/>
  <autoFilter ref="C80:K9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0" customWidth="1"/>
    <col min="2" max="2" width="1.7109375" style="250" customWidth="1"/>
    <col min="3" max="4" width="5.00390625" style="250" customWidth="1"/>
    <col min="5" max="5" width="11.7109375" style="250" customWidth="1"/>
    <col min="6" max="6" width="9.140625" style="250" customWidth="1"/>
    <col min="7" max="7" width="5.00390625" style="250" customWidth="1"/>
    <col min="8" max="8" width="77.8515625" style="250" customWidth="1"/>
    <col min="9" max="10" width="20.00390625" style="250" customWidth="1"/>
    <col min="11" max="11" width="1.7109375" style="250" customWidth="1"/>
  </cols>
  <sheetData>
    <row r="1" s="1" customFormat="1" ht="37.5" customHeight="1"/>
    <row r="2" spans="2:11" s="1" customFormat="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4" customFormat="1" ht="45" customHeight="1">
      <c r="B3" s="254"/>
      <c r="C3" s="255" t="s">
        <v>271</v>
      </c>
      <c r="D3" s="255"/>
      <c r="E3" s="255"/>
      <c r="F3" s="255"/>
      <c r="G3" s="255"/>
      <c r="H3" s="255"/>
      <c r="I3" s="255"/>
      <c r="J3" s="255"/>
      <c r="K3" s="256"/>
    </row>
    <row r="4" spans="2:11" s="1" customFormat="1" ht="25.5" customHeight="1">
      <c r="B4" s="257"/>
      <c r="C4" s="258" t="s">
        <v>272</v>
      </c>
      <c r="D4" s="258"/>
      <c r="E4" s="258"/>
      <c r="F4" s="258"/>
      <c r="G4" s="258"/>
      <c r="H4" s="258"/>
      <c r="I4" s="258"/>
      <c r="J4" s="258"/>
      <c r="K4" s="259"/>
    </row>
    <row r="5" spans="2:11" s="1" customFormat="1" ht="5.25" customHeight="1">
      <c r="B5" s="257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7"/>
      <c r="C6" s="261" t="s">
        <v>273</v>
      </c>
      <c r="D6" s="261"/>
      <c r="E6" s="261"/>
      <c r="F6" s="261"/>
      <c r="G6" s="261"/>
      <c r="H6" s="261"/>
      <c r="I6" s="261"/>
      <c r="J6" s="261"/>
      <c r="K6" s="259"/>
    </row>
    <row r="7" spans="2:11" s="1" customFormat="1" ht="15" customHeight="1">
      <c r="B7" s="262"/>
      <c r="C7" s="261" t="s">
        <v>274</v>
      </c>
      <c r="D7" s="261"/>
      <c r="E7" s="261"/>
      <c r="F7" s="261"/>
      <c r="G7" s="261"/>
      <c r="H7" s="261"/>
      <c r="I7" s="261"/>
      <c r="J7" s="261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261" t="s">
        <v>275</v>
      </c>
      <c r="D9" s="261"/>
      <c r="E9" s="261"/>
      <c r="F9" s="261"/>
      <c r="G9" s="261"/>
      <c r="H9" s="261"/>
      <c r="I9" s="261"/>
      <c r="J9" s="261"/>
      <c r="K9" s="259"/>
    </row>
    <row r="10" spans="2:11" s="1" customFormat="1" ht="15" customHeight="1">
      <c r="B10" s="262"/>
      <c r="C10" s="261"/>
      <c r="D10" s="261" t="s">
        <v>276</v>
      </c>
      <c r="E10" s="261"/>
      <c r="F10" s="261"/>
      <c r="G10" s="261"/>
      <c r="H10" s="261"/>
      <c r="I10" s="261"/>
      <c r="J10" s="261"/>
      <c r="K10" s="259"/>
    </row>
    <row r="11" spans="2:11" s="1" customFormat="1" ht="15" customHeight="1">
      <c r="B11" s="262"/>
      <c r="C11" s="263"/>
      <c r="D11" s="261" t="s">
        <v>277</v>
      </c>
      <c r="E11" s="261"/>
      <c r="F11" s="261"/>
      <c r="G11" s="261"/>
      <c r="H11" s="261"/>
      <c r="I11" s="261"/>
      <c r="J11" s="261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278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261" t="s">
        <v>279</v>
      </c>
      <c r="E15" s="261"/>
      <c r="F15" s="261"/>
      <c r="G15" s="261"/>
      <c r="H15" s="261"/>
      <c r="I15" s="261"/>
      <c r="J15" s="261"/>
      <c r="K15" s="259"/>
    </row>
    <row r="16" spans="2:11" s="1" customFormat="1" ht="15" customHeight="1">
      <c r="B16" s="262"/>
      <c r="C16" s="263"/>
      <c r="D16" s="261" t="s">
        <v>280</v>
      </c>
      <c r="E16" s="261"/>
      <c r="F16" s="261"/>
      <c r="G16" s="261"/>
      <c r="H16" s="261"/>
      <c r="I16" s="261"/>
      <c r="J16" s="261"/>
      <c r="K16" s="259"/>
    </row>
    <row r="17" spans="2:11" s="1" customFormat="1" ht="15" customHeight="1">
      <c r="B17" s="262"/>
      <c r="C17" s="263"/>
      <c r="D17" s="261" t="s">
        <v>281</v>
      </c>
      <c r="E17" s="261"/>
      <c r="F17" s="261"/>
      <c r="G17" s="261"/>
      <c r="H17" s="261"/>
      <c r="I17" s="261"/>
      <c r="J17" s="261"/>
      <c r="K17" s="259"/>
    </row>
    <row r="18" spans="2:11" s="1" customFormat="1" ht="15" customHeight="1">
      <c r="B18" s="262"/>
      <c r="C18" s="263"/>
      <c r="D18" s="263"/>
      <c r="E18" s="265" t="s">
        <v>81</v>
      </c>
      <c r="F18" s="261" t="s">
        <v>282</v>
      </c>
      <c r="G18" s="261"/>
      <c r="H18" s="261"/>
      <c r="I18" s="261"/>
      <c r="J18" s="261"/>
      <c r="K18" s="259"/>
    </row>
    <row r="19" spans="2:11" s="1" customFormat="1" ht="15" customHeight="1">
      <c r="B19" s="262"/>
      <c r="C19" s="263"/>
      <c r="D19" s="263"/>
      <c r="E19" s="265" t="s">
        <v>283</v>
      </c>
      <c r="F19" s="261" t="s">
        <v>284</v>
      </c>
      <c r="G19" s="261"/>
      <c r="H19" s="261"/>
      <c r="I19" s="261"/>
      <c r="J19" s="261"/>
      <c r="K19" s="259"/>
    </row>
    <row r="20" spans="2:11" s="1" customFormat="1" ht="15" customHeight="1">
      <c r="B20" s="262"/>
      <c r="C20" s="263"/>
      <c r="D20" s="263"/>
      <c r="E20" s="265" t="s">
        <v>285</v>
      </c>
      <c r="F20" s="261" t="s">
        <v>286</v>
      </c>
      <c r="G20" s="261"/>
      <c r="H20" s="261"/>
      <c r="I20" s="261"/>
      <c r="J20" s="261"/>
      <c r="K20" s="259"/>
    </row>
    <row r="21" spans="2:11" s="1" customFormat="1" ht="15" customHeight="1">
      <c r="B21" s="262"/>
      <c r="C21" s="263"/>
      <c r="D21" s="263"/>
      <c r="E21" s="265" t="s">
        <v>84</v>
      </c>
      <c r="F21" s="261" t="s">
        <v>287</v>
      </c>
      <c r="G21" s="261"/>
      <c r="H21" s="261"/>
      <c r="I21" s="261"/>
      <c r="J21" s="261"/>
      <c r="K21" s="259"/>
    </row>
    <row r="22" spans="2:11" s="1" customFormat="1" ht="15" customHeight="1">
      <c r="B22" s="262"/>
      <c r="C22" s="263"/>
      <c r="D22" s="263"/>
      <c r="E22" s="265" t="s">
        <v>288</v>
      </c>
      <c r="F22" s="261" t="s">
        <v>289</v>
      </c>
      <c r="G22" s="261"/>
      <c r="H22" s="261"/>
      <c r="I22" s="261"/>
      <c r="J22" s="261"/>
      <c r="K22" s="259"/>
    </row>
    <row r="23" spans="2:11" s="1" customFormat="1" ht="15" customHeight="1">
      <c r="B23" s="262"/>
      <c r="C23" s="263"/>
      <c r="D23" s="263"/>
      <c r="E23" s="265" t="s">
        <v>290</v>
      </c>
      <c r="F23" s="261" t="s">
        <v>291</v>
      </c>
      <c r="G23" s="261"/>
      <c r="H23" s="261"/>
      <c r="I23" s="261"/>
      <c r="J23" s="261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261" t="s">
        <v>292</v>
      </c>
      <c r="D25" s="261"/>
      <c r="E25" s="261"/>
      <c r="F25" s="261"/>
      <c r="G25" s="261"/>
      <c r="H25" s="261"/>
      <c r="I25" s="261"/>
      <c r="J25" s="261"/>
      <c r="K25" s="259"/>
    </row>
    <row r="26" spans="2:11" s="1" customFormat="1" ht="15" customHeight="1">
      <c r="B26" s="262"/>
      <c r="C26" s="261" t="s">
        <v>293</v>
      </c>
      <c r="D26" s="261"/>
      <c r="E26" s="261"/>
      <c r="F26" s="261"/>
      <c r="G26" s="261"/>
      <c r="H26" s="261"/>
      <c r="I26" s="261"/>
      <c r="J26" s="261"/>
      <c r="K26" s="259"/>
    </row>
    <row r="27" spans="2:11" s="1" customFormat="1" ht="15" customHeight="1">
      <c r="B27" s="262"/>
      <c r="C27" s="261"/>
      <c r="D27" s="261" t="s">
        <v>294</v>
      </c>
      <c r="E27" s="261"/>
      <c r="F27" s="261"/>
      <c r="G27" s="261"/>
      <c r="H27" s="261"/>
      <c r="I27" s="261"/>
      <c r="J27" s="261"/>
      <c r="K27" s="259"/>
    </row>
    <row r="28" spans="2:11" s="1" customFormat="1" ht="15" customHeight="1">
      <c r="B28" s="262"/>
      <c r="C28" s="263"/>
      <c r="D28" s="261" t="s">
        <v>295</v>
      </c>
      <c r="E28" s="261"/>
      <c r="F28" s="261"/>
      <c r="G28" s="261"/>
      <c r="H28" s="261"/>
      <c r="I28" s="261"/>
      <c r="J28" s="261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261" t="s">
        <v>296</v>
      </c>
      <c r="E30" s="261"/>
      <c r="F30" s="261"/>
      <c r="G30" s="261"/>
      <c r="H30" s="261"/>
      <c r="I30" s="261"/>
      <c r="J30" s="261"/>
      <c r="K30" s="259"/>
    </row>
    <row r="31" spans="2:11" s="1" customFormat="1" ht="15" customHeight="1">
      <c r="B31" s="262"/>
      <c r="C31" s="263"/>
      <c r="D31" s="261" t="s">
        <v>297</v>
      </c>
      <c r="E31" s="261"/>
      <c r="F31" s="261"/>
      <c r="G31" s="261"/>
      <c r="H31" s="261"/>
      <c r="I31" s="261"/>
      <c r="J31" s="261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261" t="s">
        <v>298</v>
      </c>
      <c r="E33" s="261"/>
      <c r="F33" s="261"/>
      <c r="G33" s="261"/>
      <c r="H33" s="261"/>
      <c r="I33" s="261"/>
      <c r="J33" s="261"/>
      <c r="K33" s="259"/>
    </row>
    <row r="34" spans="2:11" s="1" customFormat="1" ht="15" customHeight="1">
      <c r="B34" s="262"/>
      <c r="C34" s="263"/>
      <c r="D34" s="261" t="s">
        <v>299</v>
      </c>
      <c r="E34" s="261"/>
      <c r="F34" s="261"/>
      <c r="G34" s="261"/>
      <c r="H34" s="261"/>
      <c r="I34" s="261"/>
      <c r="J34" s="261"/>
      <c r="K34" s="259"/>
    </row>
    <row r="35" spans="2:11" s="1" customFormat="1" ht="15" customHeight="1">
      <c r="B35" s="262"/>
      <c r="C35" s="263"/>
      <c r="D35" s="261" t="s">
        <v>300</v>
      </c>
      <c r="E35" s="261"/>
      <c r="F35" s="261"/>
      <c r="G35" s="261"/>
      <c r="H35" s="261"/>
      <c r="I35" s="261"/>
      <c r="J35" s="261"/>
      <c r="K35" s="259"/>
    </row>
    <row r="36" spans="2:11" s="1" customFormat="1" ht="15" customHeight="1">
      <c r="B36" s="262"/>
      <c r="C36" s="263"/>
      <c r="D36" s="261"/>
      <c r="E36" s="264" t="s">
        <v>98</v>
      </c>
      <c r="F36" s="261"/>
      <c r="G36" s="261" t="s">
        <v>301</v>
      </c>
      <c r="H36" s="261"/>
      <c r="I36" s="261"/>
      <c r="J36" s="261"/>
      <c r="K36" s="259"/>
    </row>
    <row r="37" spans="2:11" s="1" customFormat="1" ht="30.75" customHeight="1">
      <c r="B37" s="262"/>
      <c r="C37" s="263"/>
      <c r="D37" s="261"/>
      <c r="E37" s="264" t="s">
        <v>302</v>
      </c>
      <c r="F37" s="261"/>
      <c r="G37" s="261" t="s">
        <v>303</v>
      </c>
      <c r="H37" s="261"/>
      <c r="I37" s="261"/>
      <c r="J37" s="261"/>
      <c r="K37" s="259"/>
    </row>
    <row r="38" spans="2:11" s="1" customFormat="1" ht="15" customHeight="1">
      <c r="B38" s="262"/>
      <c r="C38" s="263"/>
      <c r="D38" s="261"/>
      <c r="E38" s="264" t="s">
        <v>55</v>
      </c>
      <c r="F38" s="261"/>
      <c r="G38" s="261" t="s">
        <v>304</v>
      </c>
      <c r="H38" s="261"/>
      <c r="I38" s="261"/>
      <c r="J38" s="261"/>
      <c r="K38" s="259"/>
    </row>
    <row r="39" spans="2:11" s="1" customFormat="1" ht="15" customHeight="1">
      <c r="B39" s="262"/>
      <c r="C39" s="263"/>
      <c r="D39" s="261"/>
      <c r="E39" s="264" t="s">
        <v>56</v>
      </c>
      <c r="F39" s="261"/>
      <c r="G39" s="261" t="s">
        <v>305</v>
      </c>
      <c r="H39" s="261"/>
      <c r="I39" s="261"/>
      <c r="J39" s="261"/>
      <c r="K39" s="259"/>
    </row>
    <row r="40" spans="2:11" s="1" customFormat="1" ht="15" customHeight="1">
      <c r="B40" s="262"/>
      <c r="C40" s="263"/>
      <c r="D40" s="261"/>
      <c r="E40" s="264" t="s">
        <v>99</v>
      </c>
      <c r="F40" s="261"/>
      <c r="G40" s="261" t="s">
        <v>306</v>
      </c>
      <c r="H40" s="261"/>
      <c r="I40" s="261"/>
      <c r="J40" s="261"/>
      <c r="K40" s="259"/>
    </row>
    <row r="41" spans="2:11" s="1" customFormat="1" ht="15" customHeight="1">
      <c r="B41" s="262"/>
      <c r="C41" s="263"/>
      <c r="D41" s="261"/>
      <c r="E41" s="264" t="s">
        <v>100</v>
      </c>
      <c r="F41" s="261"/>
      <c r="G41" s="261" t="s">
        <v>307</v>
      </c>
      <c r="H41" s="261"/>
      <c r="I41" s="261"/>
      <c r="J41" s="261"/>
      <c r="K41" s="259"/>
    </row>
    <row r="42" spans="2:11" s="1" customFormat="1" ht="15" customHeight="1">
      <c r="B42" s="262"/>
      <c r="C42" s="263"/>
      <c r="D42" s="261"/>
      <c r="E42" s="264" t="s">
        <v>308</v>
      </c>
      <c r="F42" s="261"/>
      <c r="G42" s="261" t="s">
        <v>309</v>
      </c>
      <c r="H42" s="261"/>
      <c r="I42" s="261"/>
      <c r="J42" s="261"/>
      <c r="K42" s="259"/>
    </row>
    <row r="43" spans="2:11" s="1" customFormat="1" ht="15" customHeight="1">
      <c r="B43" s="262"/>
      <c r="C43" s="263"/>
      <c r="D43" s="261"/>
      <c r="E43" s="264"/>
      <c r="F43" s="261"/>
      <c r="G43" s="261" t="s">
        <v>310</v>
      </c>
      <c r="H43" s="261"/>
      <c r="I43" s="261"/>
      <c r="J43" s="261"/>
      <c r="K43" s="259"/>
    </row>
    <row r="44" spans="2:11" s="1" customFormat="1" ht="15" customHeight="1">
      <c r="B44" s="262"/>
      <c r="C44" s="263"/>
      <c r="D44" s="261"/>
      <c r="E44" s="264" t="s">
        <v>311</v>
      </c>
      <c r="F44" s="261"/>
      <c r="G44" s="261" t="s">
        <v>312</v>
      </c>
      <c r="H44" s="261"/>
      <c r="I44" s="261"/>
      <c r="J44" s="261"/>
      <c r="K44" s="259"/>
    </row>
    <row r="45" spans="2:11" s="1" customFormat="1" ht="15" customHeight="1">
      <c r="B45" s="262"/>
      <c r="C45" s="263"/>
      <c r="D45" s="261"/>
      <c r="E45" s="264" t="s">
        <v>102</v>
      </c>
      <c r="F45" s="261"/>
      <c r="G45" s="261" t="s">
        <v>313</v>
      </c>
      <c r="H45" s="261"/>
      <c r="I45" s="261"/>
      <c r="J45" s="261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261" t="s">
        <v>314</v>
      </c>
      <c r="E47" s="261"/>
      <c r="F47" s="261"/>
      <c r="G47" s="261"/>
      <c r="H47" s="261"/>
      <c r="I47" s="261"/>
      <c r="J47" s="261"/>
      <c r="K47" s="259"/>
    </row>
    <row r="48" spans="2:11" s="1" customFormat="1" ht="15" customHeight="1">
      <c r="B48" s="262"/>
      <c r="C48" s="263"/>
      <c r="D48" s="263"/>
      <c r="E48" s="261" t="s">
        <v>315</v>
      </c>
      <c r="F48" s="261"/>
      <c r="G48" s="261"/>
      <c r="H48" s="261"/>
      <c r="I48" s="261"/>
      <c r="J48" s="261"/>
      <c r="K48" s="259"/>
    </row>
    <row r="49" spans="2:11" s="1" customFormat="1" ht="15" customHeight="1">
      <c r="B49" s="262"/>
      <c r="C49" s="263"/>
      <c r="D49" s="263"/>
      <c r="E49" s="261" t="s">
        <v>316</v>
      </c>
      <c r="F49" s="261"/>
      <c r="G49" s="261"/>
      <c r="H49" s="261"/>
      <c r="I49" s="261"/>
      <c r="J49" s="261"/>
      <c r="K49" s="259"/>
    </row>
    <row r="50" spans="2:11" s="1" customFormat="1" ht="15" customHeight="1">
      <c r="B50" s="262"/>
      <c r="C50" s="263"/>
      <c r="D50" s="263"/>
      <c r="E50" s="261" t="s">
        <v>317</v>
      </c>
      <c r="F50" s="261"/>
      <c r="G50" s="261"/>
      <c r="H50" s="261"/>
      <c r="I50" s="261"/>
      <c r="J50" s="261"/>
      <c r="K50" s="259"/>
    </row>
    <row r="51" spans="2:11" s="1" customFormat="1" ht="15" customHeight="1">
      <c r="B51" s="262"/>
      <c r="C51" s="263"/>
      <c r="D51" s="261" t="s">
        <v>318</v>
      </c>
      <c r="E51" s="261"/>
      <c r="F51" s="261"/>
      <c r="G51" s="261"/>
      <c r="H51" s="261"/>
      <c r="I51" s="261"/>
      <c r="J51" s="261"/>
      <c r="K51" s="259"/>
    </row>
    <row r="52" spans="2:11" s="1" customFormat="1" ht="25.5" customHeight="1">
      <c r="B52" s="257"/>
      <c r="C52" s="258" t="s">
        <v>319</v>
      </c>
      <c r="D52" s="258"/>
      <c r="E52" s="258"/>
      <c r="F52" s="258"/>
      <c r="G52" s="258"/>
      <c r="H52" s="258"/>
      <c r="I52" s="258"/>
      <c r="J52" s="258"/>
      <c r="K52" s="259"/>
    </row>
    <row r="53" spans="2:11" s="1" customFormat="1" ht="5.25" customHeight="1">
      <c r="B53" s="257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7"/>
      <c r="C54" s="261" t="s">
        <v>320</v>
      </c>
      <c r="D54" s="261"/>
      <c r="E54" s="261"/>
      <c r="F54" s="261"/>
      <c r="G54" s="261"/>
      <c r="H54" s="261"/>
      <c r="I54" s="261"/>
      <c r="J54" s="261"/>
      <c r="K54" s="259"/>
    </row>
    <row r="55" spans="2:11" s="1" customFormat="1" ht="15" customHeight="1">
      <c r="B55" s="257"/>
      <c r="C55" s="261" t="s">
        <v>321</v>
      </c>
      <c r="D55" s="261"/>
      <c r="E55" s="261"/>
      <c r="F55" s="261"/>
      <c r="G55" s="261"/>
      <c r="H55" s="261"/>
      <c r="I55" s="261"/>
      <c r="J55" s="261"/>
      <c r="K55" s="259"/>
    </row>
    <row r="56" spans="2:11" s="1" customFormat="1" ht="12.75" customHeight="1">
      <c r="B56" s="257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7"/>
      <c r="C57" s="261" t="s">
        <v>322</v>
      </c>
      <c r="D57" s="261"/>
      <c r="E57" s="261"/>
      <c r="F57" s="261"/>
      <c r="G57" s="261"/>
      <c r="H57" s="261"/>
      <c r="I57" s="261"/>
      <c r="J57" s="261"/>
      <c r="K57" s="259"/>
    </row>
    <row r="58" spans="2:11" s="1" customFormat="1" ht="15" customHeight="1">
      <c r="B58" s="257"/>
      <c r="C58" s="263"/>
      <c r="D58" s="261" t="s">
        <v>323</v>
      </c>
      <c r="E58" s="261"/>
      <c r="F58" s="261"/>
      <c r="G58" s="261"/>
      <c r="H58" s="261"/>
      <c r="I58" s="261"/>
      <c r="J58" s="261"/>
      <c r="K58" s="259"/>
    </row>
    <row r="59" spans="2:11" s="1" customFormat="1" ht="15" customHeight="1">
      <c r="B59" s="257"/>
      <c r="C59" s="263"/>
      <c r="D59" s="261" t="s">
        <v>324</v>
      </c>
      <c r="E59" s="261"/>
      <c r="F59" s="261"/>
      <c r="G59" s="261"/>
      <c r="H59" s="261"/>
      <c r="I59" s="261"/>
      <c r="J59" s="261"/>
      <c r="K59" s="259"/>
    </row>
    <row r="60" spans="2:11" s="1" customFormat="1" ht="15" customHeight="1">
      <c r="B60" s="257"/>
      <c r="C60" s="263"/>
      <c r="D60" s="261" t="s">
        <v>325</v>
      </c>
      <c r="E60" s="261"/>
      <c r="F60" s="261"/>
      <c r="G60" s="261"/>
      <c r="H60" s="261"/>
      <c r="I60" s="261"/>
      <c r="J60" s="261"/>
      <c r="K60" s="259"/>
    </row>
    <row r="61" spans="2:11" s="1" customFormat="1" ht="15" customHeight="1">
      <c r="B61" s="257"/>
      <c r="C61" s="263"/>
      <c r="D61" s="261" t="s">
        <v>326</v>
      </c>
      <c r="E61" s="261"/>
      <c r="F61" s="261"/>
      <c r="G61" s="261"/>
      <c r="H61" s="261"/>
      <c r="I61" s="261"/>
      <c r="J61" s="261"/>
      <c r="K61" s="259"/>
    </row>
    <row r="62" spans="2:11" s="1" customFormat="1" ht="15" customHeight="1">
      <c r="B62" s="257"/>
      <c r="C62" s="263"/>
      <c r="D62" s="266" t="s">
        <v>327</v>
      </c>
      <c r="E62" s="266"/>
      <c r="F62" s="266"/>
      <c r="G62" s="266"/>
      <c r="H62" s="266"/>
      <c r="I62" s="266"/>
      <c r="J62" s="266"/>
      <c r="K62" s="259"/>
    </row>
    <row r="63" spans="2:11" s="1" customFormat="1" ht="15" customHeight="1">
      <c r="B63" s="257"/>
      <c r="C63" s="263"/>
      <c r="D63" s="261" t="s">
        <v>328</v>
      </c>
      <c r="E63" s="261"/>
      <c r="F63" s="261"/>
      <c r="G63" s="261"/>
      <c r="H63" s="261"/>
      <c r="I63" s="261"/>
      <c r="J63" s="261"/>
      <c r="K63" s="259"/>
    </row>
    <row r="64" spans="2:11" s="1" customFormat="1" ht="12.75" customHeight="1">
      <c r="B64" s="257"/>
      <c r="C64" s="263"/>
      <c r="D64" s="263"/>
      <c r="E64" s="267"/>
      <c r="F64" s="263"/>
      <c r="G64" s="263"/>
      <c r="H64" s="263"/>
      <c r="I64" s="263"/>
      <c r="J64" s="263"/>
      <c r="K64" s="259"/>
    </row>
    <row r="65" spans="2:11" s="1" customFormat="1" ht="15" customHeight="1">
      <c r="B65" s="257"/>
      <c r="C65" s="263"/>
      <c r="D65" s="261" t="s">
        <v>329</v>
      </c>
      <c r="E65" s="261"/>
      <c r="F65" s="261"/>
      <c r="G65" s="261"/>
      <c r="H65" s="261"/>
      <c r="I65" s="261"/>
      <c r="J65" s="261"/>
      <c r="K65" s="259"/>
    </row>
    <row r="66" spans="2:11" s="1" customFormat="1" ht="15" customHeight="1">
      <c r="B66" s="257"/>
      <c r="C66" s="263"/>
      <c r="D66" s="266" t="s">
        <v>330</v>
      </c>
      <c r="E66" s="266"/>
      <c r="F66" s="266"/>
      <c r="G66" s="266"/>
      <c r="H66" s="266"/>
      <c r="I66" s="266"/>
      <c r="J66" s="266"/>
      <c r="K66" s="259"/>
    </row>
    <row r="67" spans="2:11" s="1" customFormat="1" ht="15" customHeight="1">
      <c r="B67" s="257"/>
      <c r="C67" s="263"/>
      <c r="D67" s="261" t="s">
        <v>331</v>
      </c>
      <c r="E67" s="261"/>
      <c r="F67" s="261"/>
      <c r="G67" s="261"/>
      <c r="H67" s="261"/>
      <c r="I67" s="261"/>
      <c r="J67" s="261"/>
      <c r="K67" s="259"/>
    </row>
    <row r="68" spans="2:11" s="1" customFormat="1" ht="15" customHeight="1">
      <c r="B68" s="257"/>
      <c r="C68" s="263"/>
      <c r="D68" s="261" t="s">
        <v>332</v>
      </c>
      <c r="E68" s="261"/>
      <c r="F68" s="261"/>
      <c r="G68" s="261"/>
      <c r="H68" s="261"/>
      <c r="I68" s="261"/>
      <c r="J68" s="261"/>
      <c r="K68" s="259"/>
    </row>
    <row r="69" spans="2:11" s="1" customFormat="1" ht="15" customHeight="1">
      <c r="B69" s="257"/>
      <c r="C69" s="263"/>
      <c r="D69" s="261" t="s">
        <v>333</v>
      </c>
      <c r="E69" s="261"/>
      <c r="F69" s="261"/>
      <c r="G69" s="261"/>
      <c r="H69" s="261"/>
      <c r="I69" s="261"/>
      <c r="J69" s="261"/>
      <c r="K69" s="259"/>
    </row>
    <row r="70" spans="2:11" s="1" customFormat="1" ht="15" customHeight="1">
      <c r="B70" s="257"/>
      <c r="C70" s="263"/>
      <c r="D70" s="261" t="s">
        <v>334</v>
      </c>
      <c r="E70" s="261"/>
      <c r="F70" s="261"/>
      <c r="G70" s="261"/>
      <c r="H70" s="261"/>
      <c r="I70" s="261"/>
      <c r="J70" s="261"/>
      <c r="K70" s="259"/>
    </row>
    <row r="71" spans="2:11" s="1" customFormat="1" ht="12.75" customHeight="1">
      <c r="B71" s="268"/>
      <c r="C71" s="269"/>
      <c r="D71" s="269"/>
      <c r="E71" s="269"/>
      <c r="F71" s="269"/>
      <c r="G71" s="269"/>
      <c r="H71" s="269"/>
      <c r="I71" s="269"/>
      <c r="J71" s="269"/>
      <c r="K71" s="270"/>
    </row>
    <row r="72" spans="2:11" s="1" customFormat="1" ht="18.75" customHeight="1">
      <c r="B72" s="271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s="1" customFormat="1" ht="18.75" customHeight="1">
      <c r="B73" s="272"/>
      <c r="C73" s="272"/>
      <c r="D73" s="272"/>
      <c r="E73" s="272"/>
      <c r="F73" s="272"/>
      <c r="G73" s="272"/>
      <c r="H73" s="272"/>
      <c r="I73" s="272"/>
      <c r="J73" s="272"/>
      <c r="K73" s="272"/>
    </row>
    <row r="74" spans="2:11" s="1" customFormat="1" ht="7.5" customHeight="1">
      <c r="B74" s="273"/>
      <c r="C74" s="274"/>
      <c r="D74" s="274"/>
      <c r="E74" s="274"/>
      <c r="F74" s="274"/>
      <c r="G74" s="274"/>
      <c r="H74" s="274"/>
      <c r="I74" s="274"/>
      <c r="J74" s="274"/>
      <c r="K74" s="275"/>
    </row>
    <row r="75" spans="2:11" s="1" customFormat="1" ht="45" customHeight="1">
      <c r="B75" s="276"/>
      <c r="C75" s="277" t="s">
        <v>335</v>
      </c>
      <c r="D75" s="277"/>
      <c r="E75" s="277"/>
      <c r="F75" s="277"/>
      <c r="G75" s="277"/>
      <c r="H75" s="277"/>
      <c r="I75" s="277"/>
      <c r="J75" s="277"/>
      <c r="K75" s="278"/>
    </row>
    <row r="76" spans="2:11" s="1" customFormat="1" ht="17.25" customHeight="1">
      <c r="B76" s="276"/>
      <c r="C76" s="279" t="s">
        <v>336</v>
      </c>
      <c r="D76" s="279"/>
      <c r="E76" s="279"/>
      <c r="F76" s="279" t="s">
        <v>337</v>
      </c>
      <c r="G76" s="280"/>
      <c r="H76" s="279" t="s">
        <v>56</v>
      </c>
      <c r="I76" s="279" t="s">
        <v>59</v>
      </c>
      <c r="J76" s="279" t="s">
        <v>338</v>
      </c>
      <c r="K76" s="278"/>
    </row>
    <row r="77" spans="2:11" s="1" customFormat="1" ht="17.25" customHeight="1">
      <c r="B77" s="276"/>
      <c r="C77" s="281" t="s">
        <v>339</v>
      </c>
      <c r="D77" s="281"/>
      <c r="E77" s="281"/>
      <c r="F77" s="282" t="s">
        <v>340</v>
      </c>
      <c r="G77" s="283"/>
      <c r="H77" s="281"/>
      <c r="I77" s="281"/>
      <c r="J77" s="281" t="s">
        <v>341</v>
      </c>
      <c r="K77" s="278"/>
    </row>
    <row r="78" spans="2:11" s="1" customFormat="1" ht="5.25" customHeight="1">
      <c r="B78" s="276"/>
      <c r="C78" s="284"/>
      <c r="D78" s="284"/>
      <c r="E78" s="284"/>
      <c r="F78" s="284"/>
      <c r="G78" s="285"/>
      <c r="H78" s="284"/>
      <c r="I78" s="284"/>
      <c r="J78" s="284"/>
      <c r="K78" s="278"/>
    </row>
    <row r="79" spans="2:11" s="1" customFormat="1" ht="15" customHeight="1">
      <c r="B79" s="276"/>
      <c r="C79" s="264" t="s">
        <v>55</v>
      </c>
      <c r="D79" s="284"/>
      <c r="E79" s="284"/>
      <c r="F79" s="286" t="s">
        <v>342</v>
      </c>
      <c r="G79" s="285"/>
      <c r="H79" s="264" t="s">
        <v>343</v>
      </c>
      <c r="I79" s="264" t="s">
        <v>344</v>
      </c>
      <c r="J79" s="264">
        <v>20</v>
      </c>
      <c r="K79" s="278"/>
    </row>
    <row r="80" spans="2:11" s="1" customFormat="1" ht="15" customHeight="1">
      <c r="B80" s="276"/>
      <c r="C80" s="264" t="s">
        <v>345</v>
      </c>
      <c r="D80" s="264"/>
      <c r="E80" s="264"/>
      <c r="F80" s="286" t="s">
        <v>342</v>
      </c>
      <c r="G80" s="285"/>
      <c r="H80" s="264" t="s">
        <v>346</v>
      </c>
      <c r="I80" s="264" t="s">
        <v>344</v>
      </c>
      <c r="J80" s="264">
        <v>120</v>
      </c>
      <c r="K80" s="278"/>
    </row>
    <row r="81" spans="2:11" s="1" customFormat="1" ht="15" customHeight="1">
      <c r="B81" s="287"/>
      <c r="C81" s="264" t="s">
        <v>347</v>
      </c>
      <c r="D81" s="264"/>
      <c r="E81" s="264"/>
      <c r="F81" s="286" t="s">
        <v>348</v>
      </c>
      <c r="G81" s="285"/>
      <c r="H81" s="264" t="s">
        <v>349</v>
      </c>
      <c r="I81" s="264" t="s">
        <v>344</v>
      </c>
      <c r="J81" s="264">
        <v>50</v>
      </c>
      <c r="K81" s="278"/>
    </row>
    <row r="82" spans="2:11" s="1" customFormat="1" ht="15" customHeight="1">
      <c r="B82" s="287"/>
      <c r="C82" s="264" t="s">
        <v>350</v>
      </c>
      <c r="D82" s="264"/>
      <c r="E82" s="264"/>
      <c r="F82" s="286" t="s">
        <v>342</v>
      </c>
      <c r="G82" s="285"/>
      <c r="H82" s="264" t="s">
        <v>351</v>
      </c>
      <c r="I82" s="264" t="s">
        <v>352</v>
      </c>
      <c r="J82" s="264"/>
      <c r="K82" s="278"/>
    </row>
    <row r="83" spans="2:11" s="1" customFormat="1" ht="15" customHeight="1">
      <c r="B83" s="287"/>
      <c r="C83" s="288" t="s">
        <v>353</v>
      </c>
      <c r="D83" s="288"/>
      <c r="E83" s="288"/>
      <c r="F83" s="289" t="s">
        <v>348</v>
      </c>
      <c r="G83" s="288"/>
      <c r="H83" s="288" t="s">
        <v>354</v>
      </c>
      <c r="I83" s="288" t="s">
        <v>344</v>
      </c>
      <c r="J83" s="288">
        <v>15</v>
      </c>
      <c r="K83" s="278"/>
    </row>
    <row r="84" spans="2:11" s="1" customFormat="1" ht="15" customHeight="1">
      <c r="B84" s="287"/>
      <c r="C84" s="288" t="s">
        <v>355</v>
      </c>
      <c r="D84" s="288"/>
      <c r="E84" s="288"/>
      <c r="F84" s="289" t="s">
        <v>348</v>
      </c>
      <c r="G84" s="288"/>
      <c r="H84" s="288" t="s">
        <v>356</v>
      </c>
      <c r="I84" s="288" t="s">
        <v>344</v>
      </c>
      <c r="J84" s="288">
        <v>15</v>
      </c>
      <c r="K84" s="278"/>
    </row>
    <row r="85" spans="2:11" s="1" customFormat="1" ht="15" customHeight="1">
      <c r="B85" s="287"/>
      <c r="C85" s="288" t="s">
        <v>357</v>
      </c>
      <c r="D85" s="288"/>
      <c r="E85" s="288"/>
      <c r="F85" s="289" t="s">
        <v>348</v>
      </c>
      <c r="G85" s="288"/>
      <c r="H85" s="288" t="s">
        <v>358</v>
      </c>
      <c r="I85" s="288" t="s">
        <v>344</v>
      </c>
      <c r="J85" s="288">
        <v>20</v>
      </c>
      <c r="K85" s="278"/>
    </row>
    <row r="86" spans="2:11" s="1" customFormat="1" ht="15" customHeight="1">
      <c r="B86" s="287"/>
      <c r="C86" s="288" t="s">
        <v>359</v>
      </c>
      <c r="D86" s="288"/>
      <c r="E86" s="288"/>
      <c r="F86" s="289" t="s">
        <v>348</v>
      </c>
      <c r="G86" s="288"/>
      <c r="H86" s="288" t="s">
        <v>360</v>
      </c>
      <c r="I86" s="288" t="s">
        <v>344</v>
      </c>
      <c r="J86" s="288">
        <v>20</v>
      </c>
      <c r="K86" s="278"/>
    </row>
    <row r="87" spans="2:11" s="1" customFormat="1" ht="15" customHeight="1">
      <c r="B87" s="287"/>
      <c r="C87" s="264" t="s">
        <v>361</v>
      </c>
      <c r="D87" s="264"/>
      <c r="E87" s="264"/>
      <c r="F87" s="286" t="s">
        <v>348</v>
      </c>
      <c r="G87" s="285"/>
      <c r="H87" s="264" t="s">
        <v>362</v>
      </c>
      <c r="I87" s="264" t="s">
        <v>344</v>
      </c>
      <c r="J87" s="264">
        <v>50</v>
      </c>
      <c r="K87" s="278"/>
    </row>
    <row r="88" spans="2:11" s="1" customFormat="1" ht="15" customHeight="1">
      <c r="B88" s="287"/>
      <c r="C88" s="264" t="s">
        <v>363</v>
      </c>
      <c r="D88" s="264"/>
      <c r="E88" s="264"/>
      <c r="F88" s="286" t="s">
        <v>348</v>
      </c>
      <c r="G88" s="285"/>
      <c r="H88" s="264" t="s">
        <v>364</v>
      </c>
      <c r="I88" s="264" t="s">
        <v>344</v>
      </c>
      <c r="J88" s="264">
        <v>20</v>
      </c>
      <c r="K88" s="278"/>
    </row>
    <row r="89" spans="2:11" s="1" customFormat="1" ht="15" customHeight="1">
      <c r="B89" s="287"/>
      <c r="C89" s="264" t="s">
        <v>365</v>
      </c>
      <c r="D89" s="264"/>
      <c r="E89" s="264"/>
      <c r="F89" s="286" t="s">
        <v>348</v>
      </c>
      <c r="G89" s="285"/>
      <c r="H89" s="264" t="s">
        <v>366</v>
      </c>
      <c r="I89" s="264" t="s">
        <v>344</v>
      </c>
      <c r="J89" s="264">
        <v>20</v>
      </c>
      <c r="K89" s="278"/>
    </row>
    <row r="90" spans="2:11" s="1" customFormat="1" ht="15" customHeight="1">
      <c r="B90" s="287"/>
      <c r="C90" s="264" t="s">
        <v>367</v>
      </c>
      <c r="D90" s="264"/>
      <c r="E90" s="264"/>
      <c r="F90" s="286" t="s">
        <v>348</v>
      </c>
      <c r="G90" s="285"/>
      <c r="H90" s="264" t="s">
        <v>368</v>
      </c>
      <c r="I90" s="264" t="s">
        <v>344</v>
      </c>
      <c r="J90" s="264">
        <v>50</v>
      </c>
      <c r="K90" s="278"/>
    </row>
    <row r="91" spans="2:11" s="1" customFormat="1" ht="15" customHeight="1">
      <c r="B91" s="287"/>
      <c r="C91" s="264" t="s">
        <v>369</v>
      </c>
      <c r="D91" s="264"/>
      <c r="E91" s="264"/>
      <c r="F91" s="286" t="s">
        <v>348</v>
      </c>
      <c r="G91" s="285"/>
      <c r="H91" s="264" t="s">
        <v>369</v>
      </c>
      <c r="I91" s="264" t="s">
        <v>344</v>
      </c>
      <c r="J91" s="264">
        <v>50</v>
      </c>
      <c r="K91" s="278"/>
    </row>
    <row r="92" spans="2:11" s="1" customFormat="1" ht="15" customHeight="1">
      <c r="B92" s="287"/>
      <c r="C92" s="264" t="s">
        <v>370</v>
      </c>
      <c r="D92" s="264"/>
      <c r="E92" s="264"/>
      <c r="F92" s="286" t="s">
        <v>348</v>
      </c>
      <c r="G92" s="285"/>
      <c r="H92" s="264" t="s">
        <v>371</v>
      </c>
      <c r="I92" s="264" t="s">
        <v>344</v>
      </c>
      <c r="J92" s="264">
        <v>255</v>
      </c>
      <c r="K92" s="278"/>
    </row>
    <row r="93" spans="2:11" s="1" customFormat="1" ht="15" customHeight="1">
      <c r="B93" s="287"/>
      <c r="C93" s="264" t="s">
        <v>372</v>
      </c>
      <c r="D93" s="264"/>
      <c r="E93" s="264"/>
      <c r="F93" s="286" t="s">
        <v>342</v>
      </c>
      <c r="G93" s="285"/>
      <c r="H93" s="264" t="s">
        <v>373</v>
      </c>
      <c r="I93" s="264" t="s">
        <v>374</v>
      </c>
      <c r="J93" s="264"/>
      <c r="K93" s="278"/>
    </row>
    <row r="94" spans="2:11" s="1" customFormat="1" ht="15" customHeight="1">
      <c r="B94" s="287"/>
      <c r="C94" s="264" t="s">
        <v>375</v>
      </c>
      <c r="D94" s="264"/>
      <c r="E94" s="264"/>
      <c r="F94" s="286" t="s">
        <v>342</v>
      </c>
      <c r="G94" s="285"/>
      <c r="H94" s="264" t="s">
        <v>376</v>
      </c>
      <c r="I94" s="264" t="s">
        <v>377</v>
      </c>
      <c r="J94" s="264"/>
      <c r="K94" s="278"/>
    </row>
    <row r="95" spans="2:11" s="1" customFormat="1" ht="15" customHeight="1">
      <c r="B95" s="287"/>
      <c r="C95" s="264" t="s">
        <v>378</v>
      </c>
      <c r="D95" s="264"/>
      <c r="E95" s="264"/>
      <c r="F95" s="286" t="s">
        <v>342</v>
      </c>
      <c r="G95" s="285"/>
      <c r="H95" s="264" t="s">
        <v>378</v>
      </c>
      <c r="I95" s="264" t="s">
        <v>377</v>
      </c>
      <c r="J95" s="264"/>
      <c r="K95" s="278"/>
    </row>
    <row r="96" spans="2:11" s="1" customFormat="1" ht="15" customHeight="1">
      <c r="B96" s="287"/>
      <c r="C96" s="264" t="s">
        <v>40</v>
      </c>
      <c r="D96" s="264"/>
      <c r="E96" s="264"/>
      <c r="F96" s="286" t="s">
        <v>342</v>
      </c>
      <c r="G96" s="285"/>
      <c r="H96" s="264" t="s">
        <v>379</v>
      </c>
      <c r="I96" s="264" t="s">
        <v>377</v>
      </c>
      <c r="J96" s="264"/>
      <c r="K96" s="278"/>
    </row>
    <row r="97" spans="2:11" s="1" customFormat="1" ht="15" customHeight="1">
      <c r="B97" s="287"/>
      <c r="C97" s="264" t="s">
        <v>50</v>
      </c>
      <c r="D97" s="264"/>
      <c r="E97" s="264"/>
      <c r="F97" s="286" t="s">
        <v>342</v>
      </c>
      <c r="G97" s="285"/>
      <c r="H97" s="264" t="s">
        <v>380</v>
      </c>
      <c r="I97" s="264" t="s">
        <v>377</v>
      </c>
      <c r="J97" s="264"/>
      <c r="K97" s="278"/>
    </row>
    <row r="98" spans="2:11" s="1" customFormat="1" ht="15" customHeight="1">
      <c r="B98" s="290"/>
      <c r="C98" s="291"/>
      <c r="D98" s="291"/>
      <c r="E98" s="291"/>
      <c r="F98" s="291"/>
      <c r="G98" s="291"/>
      <c r="H98" s="291"/>
      <c r="I98" s="291"/>
      <c r="J98" s="291"/>
      <c r="K98" s="292"/>
    </row>
    <row r="99" spans="2:11" s="1" customFormat="1" ht="18.7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3"/>
    </row>
    <row r="100" spans="2:11" s="1" customFormat="1" ht="18.75" customHeight="1"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</row>
    <row r="101" spans="2:11" s="1" customFormat="1" ht="7.5" customHeight="1">
      <c r="B101" s="273"/>
      <c r="C101" s="274"/>
      <c r="D101" s="274"/>
      <c r="E101" s="274"/>
      <c r="F101" s="274"/>
      <c r="G101" s="274"/>
      <c r="H101" s="274"/>
      <c r="I101" s="274"/>
      <c r="J101" s="274"/>
      <c r="K101" s="275"/>
    </row>
    <row r="102" spans="2:11" s="1" customFormat="1" ht="45" customHeight="1">
      <c r="B102" s="276"/>
      <c r="C102" s="277" t="s">
        <v>381</v>
      </c>
      <c r="D102" s="277"/>
      <c r="E102" s="277"/>
      <c r="F102" s="277"/>
      <c r="G102" s="277"/>
      <c r="H102" s="277"/>
      <c r="I102" s="277"/>
      <c r="J102" s="277"/>
      <c r="K102" s="278"/>
    </row>
    <row r="103" spans="2:11" s="1" customFormat="1" ht="17.25" customHeight="1">
      <c r="B103" s="276"/>
      <c r="C103" s="279" t="s">
        <v>336</v>
      </c>
      <c r="D103" s="279"/>
      <c r="E103" s="279"/>
      <c r="F103" s="279" t="s">
        <v>337</v>
      </c>
      <c r="G103" s="280"/>
      <c r="H103" s="279" t="s">
        <v>56</v>
      </c>
      <c r="I103" s="279" t="s">
        <v>59</v>
      </c>
      <c r="J103" s="279" t="s">
        <v>338</v>
      </c>
      <c r="K103" s="278"/>
    </row>
    <row r="104" spans="2:11" s="1" customFormat="1" ht="17.25" customHeight="1">
      <c r="B104" s="276"/>
      <c r="C104" s="281" t="s">
        <v>339</v>
      </c>
      <c r="D104" s="281"/>
      <c r="E104" s="281"/>
      <c r="F104" s="282" t="s">
        <v>340</v>
      </c>
      <c r="G104" s="283"/>
      <c r="H104" s="281"/>
      <c r="I104" s="281"/>
      <c r="J104" s="281" t="s">
        <v>341</v>
      </c>
      <c r="K104" s="278"/>
    </row>
    <row r="105" spans="2:11" s="1" customFormat="1" ht="5.25" customHeight="1">
      <c r="B105" s="276"/>
      <c r="C105" s="279"/>
      <c r="D105" s="279"/>
      <c r="E105" s="279"/>
      <c r="F105" s="279"/>
      <c r="G105" s="295"/>
      <c r="H105" s="279"/>
      <c r="I105" s="279"/>
      <c r="J105" s="279"/>
      <c r="K105" s="278"/>
    </row>
    <row r="106" spans="2:11" s="1" customFormat="1" ht="15" customHeight="1">
      <c r="B106" s="276"/>
      <c r="C106" s="264" t="s">
        <v>55</v>
      </c>
      <c r="D106" s="284"/>
      <c r="E106" s="284"/>
      <c r="F106" s="286" t="s">
        <v>342</v>
      </c>
      <c r="G106" s="295"/>
      <c r="H106" s="264" t="s">
        <v>382</v>
      </c>
      <c r="I106" s="264" t="s">
        <v>344</v>
      </c>
      <c r="J106" s="264">
        <v>20</v>
      </c>
      <c r="K106" s="278"/>
    </row>
    <row r="107" spans="2:11" s="1" customFormat="1" ht="15" customHeight="1">
      <c r="B107" s="276"/>
      <c r="C107" s="264" t="s">
        <v>345</v>
      </c>
      <c r="D107" s="264"/>
      <c r="E107" s="264"/>
      <c r="F107" s="286" t="s">
        <v>342</v>
      </c>
      <c r="G107" s="264"/>
      <c r="H107" s="264" t="s">
        <v>382</v>
      </c>
      <c r="I107" s="264" t="s">
        <v>344</v>
      </c>
      <c r="J107" s="264">
        <v>120</v>
      </c>
      <c r="K107" s="278"/>
    </row>
    <row r="108" spans="2:11" s="1" customFormat="1" ht="15" customHeight="1">
      <c r="B108" s="287"/>
      <c r="C108" s="264" t="s">
        <v>347</v>
      </c>
      <c r="D108" s="264"/>
      <c r="E108" s="264"/>
      <c r="F108" s="286" t="s">
        <v>348</v>
      </c>
      <c r="G108" s="264"/>
      <c r="H108" s="264" t="s">
        <v>382</v>
      </c>
      <c r="I108" s="264" t="s">
        <v>344</v>
      </c>
      <c r="J108" s="264">
        <v>50</v>
      </c>
      <c r="K108" s="278"/>
    </row>
    <row r="109" spans="2:11" s="1" customFormat="1" ht="15" customHeight="1">
      <c r="B109" s="287"/>
      <c r="C109" s="264" t="s">
        <v>350</v>
      </c>
      <c r="D109" s="264"/>
      <c r="E109" s="264"/>
      <c r="F109" s="286" t="s">
        <v>342</v>
      </c>
      <c r="G109" s="264"/>
      <c r="H109" s="264" t="s">
        <v>382</v>
      </c>
      <c r="I109" s="264" t="s">
        <v>352</v>
      </c>
      <c r="J109" s="264"/>
      <c r="K109" s="278"/>
    </row>
    <row r="110" spans="2:11" s="1" customFormat="1" ht="15" customHeight="1">
      <c r="B110" s="287"/>
      <c r="C110" s="264" t="s">
        <v>361</v>
      </c>
      <c r="D110" s="264"/>
      <c r="E110" s="264"/>
      <c r="F110" s="286" t="s">
        <v>348</v>
      </c>
      <c r="G110" s="264"/>
      <c r="H110" s="264" t="s">
        <v>382</v>
      </c>
      <c r="I110" s="264" t="s">
        <v>344</v>
      </c>
      <c r="J110" s="264">
        <v>50</v>
      </c>
      <c r="K110" s="278"/>
    </row>
    <row r="111" spans="2:11" s="1" customFormat="1" ht="15" customHeight="1">
      <c r="B111" s="287"/>
      <c r="C111" s="264" t="s">
        <v>369</v>
      </c>
      <c r="D111" s="264"/>
      <c r="E111" s="264"/>
      <c r="F111" s="286" t="s">
        <v>348</v>
      </c>
      <c r="G111" s="264"/>
      <c r="H111" s="264" t="s">
        <v>382</v>
      </c>
      <c r="I111" s="264" t="s">
        <v>344</v>
      </c>
      <c r="J111" s="264">
        <v>50</v>
      </c>
      <c r="K111" s="278"/>
    </row>
    <row r="112" spans="2:11" s="1" customFormat="1" ht="15" customHeight="1">
      <c r="B112" s="287"/>
      <c r="C112" s="264" t="s">
        <v>367</v>
      </c>
      <c r="D112" s="264"/>
      <c r="E112" s="264"/>
      <c r="F112" s="286" t="s">
        <v>348</v>
      </c>
      <c r="G112" s="264"/>
      <c r="H112" s="264" t="s">
        <v>382</v>
      </c>
      <c r="I112" s="264" t="s">
        <v>344</v>
      </c>
      <c r="J112" s="264">
        <v>50</v>
      </c>
      <c r="K112" s="278"/>
    </row>
    <row r="113" spans="2:11" s="1" customFormat="1" ht="15" customHeight="1">
      <c r="B113" s="287"/>
      <c r="C113" s="264" t="s">
        <v>55</v>
      </c>
      <c r="D113" s="264"/>
      <c r="E113" s="264"/>
      <c r="F113" s="286" t="s">
        <v>342</v>
      </c>
      <c r="G113" s="264"/>
      <c r="H113" s="264" t="s">
        <v>383</v>
      </c>
      <c r="I113" s="264" t="s">
        <v>344</v>
      </c>
      <c r="J113" s="264">
        <v>20</v>
      </c>
      <c r="K113" s="278"/>
    </row>
    <row r="114" spans="2:11" s="1" customFormat="1" ht="15" customHeight="1">
      <c r="B114" s="287"/>
      <c r="C114" s="264" t="s">
        <v>384</v>
      </c>
      <c r="D114" s="264"/>
      <c r="E114" s="264"/>
      <c r="F114" s="286" t="s">
        <v>342</v>
      </c>
      <c r="G114" s="264"/>
      <c r="H114" s="264" t="s">
        <v>385</v>
      </c>
      <c r="I114" s="264" t="s">
        <v>344</v>
      </c>
      <c r="J114" s="264">
        <v>120</v>
      </c>
      <c r="K114" s="278"/>
    </row>
    <row r="115" spans="2:11" s="1" customFormat="1" ht="15" customHeight="1">
      <c r="B115" s="287"/>
      <c r="C115" s="264" t="s">
        <v>40</v>
      </c>
      <c r="D115" s="264"/>
      <c r="E115" s="264"/>
      <c r="F115" s="286" t="s">
        <v>342</v>
      </c>
      <c r="G115" s="264"/>
      <c r="H115" s="264" t="s">
        <v>386</v>
      </c>
      <c r="I115" s="264" t="s">
        <v>377</v>
      </c>
      <c r="J115" s="264"/>
      <c r="K115" s="278"/>
    </row>
    <row r="116" spans="2:11" s="1" customFormat="1" ht="15" customHeight="1">
      <c r="B116" s="287"/>
      <c r="C116" s="264" t="s">
        <v>50</v>
      </c>
      <c r="D116" s="264"/>
      <c r="E116" s="264"/>
      <c r="F116" s="286" t="s">
        <v>342</v>
      </c>
      <c r="G116" s="264"/>
      <c r="H116" s="264" t="s">
        <v>387</v>
      </c>
      <c r="I116" s="264" t="s">
        <v>377</v>
      </c>
      <c r="J116" s="264"/>
      <c r="K116" s="278"/>
    </row>
    <row r="117" spans="2:11" s="1" customFormat="1" ht="15" customHeight="1">
      <c r="B117" s="287"/>
      <c r="C117" s="264" t="s">
        <v>59</v>
      </c>
      <c r="D117" s="264"/>
      <c r="E117" s="264"/>
      <c r="F117" s="286" t="s">
        <v>342</v>
      </c>
      <c r="G117" s="264"/>
      <c r="H117" s="264" t="s">
        <v>388</v>
      </c>
      <c r="I117" s="264" t="s">
        <v>389</v>
      </c>
      <c r="J117" s="264"/>
      <c r="K117" s="278"/>
    </row>
    <row r="118" spans="2:11" s="1" customFormat="1" ht="15" customHeight="1">
      <c r="B118" s="290"/>
      <c r="C118" s="296"/>
      <c r="D118" s="296"/>
      <c r="E118" s="296"/>
      <c r="F118" s="296"/>
      <c r="G118" s="296"/>
      <c r="H118" s="296"/>
      <c r="I118" s="296"/>
      <c r="J118" s="296"/>
      <c r="K118" s="292"/>
    </row>
    <row r="119" spans="2:11" s="1" customFormat="1" ht="18.75" customHeight="1">
      <c r="B119" s="297"/>
      <c r="C119" s="261"/>
      <c r="D119" s="261"/>
      <c r="E119" s="261"/>
      <c r="F119" s="298"/>
      <c r="G119" s="261"/>
      <c r="H119" s="261"/>
      <c r="I119" s="261"/>
      <c r="J119" s="261"/>
      <c r="K119" s="297"/>
    </row>
    <row r="120" spans="2:11" s="1" customFormat="1" ht="18.75" customHeight="1"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255" t="s">
        <v>390</v>
      </c>
      <c r="D122" s="255"/>
      <c r="E122" s="255"/>
      <c r="F122" s="255"/>
      <c r="G122" s="255"/>
      <c r="H122" s="255"/>
      <c r="I122" s="255"/>
      <c r="J122" s="255"/>
      <c r="K122" s="303"/>
    </row>
    <row r="123" spans="2:11" s="1" customFormat="1" ht="17.25" customHeight="1">
      <c r="B123" s="304"/>
      <c r="C123" s="279" t="s">
        <v>336</v>
      </c>
      <c r="D123" s="279"/>
      <c r="E123" s="279"/>
      <c r="F123" s="279" t="s">
        <v>337</v>
      </c>
      <c r="G123" s="280"/>
      <c r="H123" s="279" t="s">
        <v>56</v>
      </c>
      <c r="I123" s="279" t="s">
        <v>59</v>
      </c>
      <c r="J123" s="279" t="s">
        <v>338</v>
      </c>
      <c r="K123" s="305"/>
    </row>
    <row r="124" spans="2:11" s="1" customFormat="1" ht="17.25" customHeight="1">
      <c r="B124" s="304"/>
      <c r="C124" s="281" t="s">
        <v>339</v>
      </c>
      <c r="D124" s="281"/>
      <c r="E124" s="281"/>
      <c r="F124" s="282" t="s">
        <v>340</v>
      </c>
      <c r="G124" s="283"/>
      <c r="H124" s="281"/>
      <c r="I124" s="281"/>
      <c r="J124" s="281" t="s">
        <v>341</v>
      </c>
      <c r="K124" s="305"/>
    </row>
    <row r="125" spans="2:11" s="1" customFormat="1" ht="5.25" customHeight="1">
      <c r="B125" s="306"/>
      <c r="C125" s="284"/>
      <c r="D125" s="284"/>
      <c r="E125" s="284"/>
      <c r="F125" s="284"/>
      <c r="G125" s="264"/>
      <c r="H125" s="284"/>
      <c r="I125" s="284"/>
      <c r="J125" s="284"/>
      <c r="K125" s="307"/>
    </row>
    <row r="126" spans="2:11" s="1" customFormat="1" ht="15" customHeight="1">
      <c r="B126" s="306"/>
      <c r="C126" s="264" t="s">
        <v>345</v>
      </c>
      <c r="D126" s="284"/>
      <c r="E126" s="284"/>
      <c r="F126" s="286" t="s">
        <v>342</v>
      </c>
      <c r="G126" s="264"/>
      <c r="H126" s="264" t="s">
        <v>382</v>
      </c>
      <c r="I126" s="264" t="s">
        <v>344</v>
      </c>
      <c r="J126" s="264">
        <v>120</v>
      </c>
      <c r="K126" s="308"/>
    </row>
    <row r="127" spans="2:11" s="1" customFormat="1" ht="15" customHeight="1">
      <c r="B127" s="306"/>
      <c r="C127" s="264" t="s">
        <v>391</v>
      </c>
      <c r="D127" s="264"/>
      <c r="E127" s="264"/>
      <c r="F127" s="286" t="s">
        <v>342</v>
      </c>
      <c r="G127" s="264"/>
      <c r="H127" s="264" t="s">
        <v>392</v>
      </c>
      <c r="I127" s="264" t="s">
        <v>344</v>
      </c>
      <c r="J127" s="264" t="s">
        <v>393</v>
      </c>
      <c r="K127" s="308"/>
    </row>
    <row r="128" spans="2:11" s="1" customFormat="1" ht="15" customHeight="1">
      <c r="B128" s="306"/>
      <c r="C128" s="264" t="s">
        <v>290</v>
      </c>
      <c r="D128" s="264"/>
      <c r="E128" s="264"/>
      <c r="F128" s="286" t="s">
        <v>342</v>
      </c>
      <c r="G128" s="264"/>
      <c r="H128" s="264" t="s">
        <v>394</v>
      </c>
      <c r="I128" s="264" t="s">
        <v>344</v>
      </c>
      <c r="J128" s="264" t="s">
        <v>393</v>
      </c>
      <c r="K128" s="308"/>
    </row>
    <row r="129" spans="2:11" s="1" customFormat="1" ht="15" customHeight="1">
      <c r="B129" s="306"/>
      <c r="C129" s="264" t="s">
        <v>353</v>
      </c>
      <c r="D129" s="264"/>
      <c r="E129" s="264"/>
      <c r="F129" s="286" t="s">
        <v>348</v>
      </c>
      <c r="G129" s="264"/>
      <c r="H129" s="264" t="s">
        <v>354</v>
      </c>
      <c r="I129" s="264" t="s">
        <v>344</v>
      </c>
      <c r="J129" s="264">
        <v>15</v>
      </c>
      <c r="K129" s="308"/>
    </row>
    <row r="130" spans="2:11" s="1" customFormat="1" ht="15" customHeight="1">
      <c r="B130" s="306"/>
      <c r="C130" s="288" t="s">
        <v>355</v>
      </c>
      <c r="D130" s="288"/>
      <c r="E130" s="288"/>
      <c r="F130" s="289" t="s">
        <v>348</v>
      </c>
      <c r="G130" s="288"/>
      <c r="H130" s="288" t="s">
        <v>356</v>
      </c>
      <c r="I130" s="288" t="s">
        <v>344</v>
      </c>
      <c r="J130" s="288">
        <v>15</v>
      </c>
      <c r="K130" s="308"/>
    </row>
    <row r="131" spans="2:11" s="1" customFormat="1" ht="15" customHeight="1">
      <c r="B131" s="306"/>
      <c r="C131" s="288" t="s">
        <v>357</v>
      </c>
      <c r="D131" s="288"/>
      <c r="E131" s="288"/>
      <c r="F131" s="289" t="s">
        <v>348</v>
      </c>
      <c r="G131" s="288"/>
      <c r="H131" s="288" t="s">
        <v>358</v>
      </c>
      <c r="I131" s="288" t="s">
        <v>344</v>
      </c>
      <c r="J131" s="288">
        <v>20</v>
      </c>
      <c r="K131" s="308"/>
    </row>
    <row r="132" spans="2:11" s="1" customFormat="1" ht="15" customHeight="1">
      <c r="B132" s="306"/>
      <c r="C132" s="288" t="s">
        <v>359</v>
      </c>
      <c r="D132" s="288"/>
      <c r="E132" s="288"/>
      <c r="F132" s="289" t="s">
        <v>348</v>
      </c>
      <c r="G132" s="288"/>
      <c r="H132" s="288" t="s">
        <v>360</v>
      </c>
      <c r="I132" s="288" t="s">
        <v>344</v>
      </c>
      <c r="J132" s="288">
        <v>20</v>
      </c>
      <c r="K132" s="308"/>
    </row>
    <row r="133" spans="2:11" s="1" customFormat="1" ht="15" customHeight="1">
      <c r="B133" s="306"/>
      <c r="C133" s="264" t="s">
        <v>347</v>
      </c>
      <c r="D133" s="264"/>
      <c r="E133" s="264"/>
      <c r="F133" s="286" t="s">
        <v>348</v>
      </c>
      <c r="G133" s="264"/>
      <c r="H133" s="264" t="s">
        <v>382</v>
      </c>
      <c r="I133" s="264" t="s">
        <v>344</v>
      </c>
      <c r="J133" s="264">
        <v>50</v>
      </c>
      <c r="K133" s="308"/>
    </row>
    <row r="134" spans="2:11" s="1" customFormat="1" ht="15" customHeight="1">
      <c r="B134" s="306"/>
      <c r="C134" s="264" t="s">
        <v>361</v>
      </c>
      <c r="D134" s="264"/>
      <c r="E134" s="264"/>
      <c r="F134" s="286" t="s">
        <v>348</v>
      </c>
      <c r="G134" s="264"/>
      <c r="H134" s="264" t="s">
        <v>382</v>
      </c>
      <c r="I134" s="264" t="s">
        <v>344</v>
      </c>
      <c r="J134" s="264">
        <v>50</v>
      </c>
      <c r="K134" s="308"/>
    </row>
    <row r="135" spans="2:11" s="1" customFormat="1" ht="15" customHeight="1">
      <c r="B135" s="306"/>
      <c r="C135" s="264" t="s">
        <v>367</v>
      </c>
      <c r="D135" s="264"/>
      <c r="E135" s="264"/>
      <c r="F135" s="286" t="s">
        <v>348</v>
      </c>
      <c r="G135" s="264"/>
      <c r="H135" s="264" t="s">
        <v>382</v>
      </c>
      <c r="I135" s="264" t="s">
        <v>344</v>
      </c>
      <c r="J135" s="264">
        <v>50</v>
      </c>
      <c r="K135" s="308"/>
    </row>
    <row r="136" spans="2:11" s="1" customFormat="1" ht="15" customHeight="1">
      <c r="B136" s="306"/>
      <c r="C136" s="264" t="s">
        <v>369</v>
      </c>
      <c r="D136" s="264"/>
      <c r="E136" s="264"/>
      <c r="F136" s="286" t="s">
        <v>348</v>
      </c>
      <c r="G136" s="264"/>
      <c r="H136" s="264" t="s">
        <v>382</v>
      </c>
      <c r="I136" s="264" t="s">
        <v>344</v>
      </c>
      <c r="J136" s="264">
        <v>50</v>
      </c>
      <c r="K136" s="308"/>
    </row>
    <row r="137" spans="2:11" s="1" customFormat="1" ht="15" customHeight="1">
      <c r="B137" s="306"/>
      <c r="C137" s="264" t="s">
        <v>370</v>
      </c>
      <c r="D137" s="264"/>
      <c r="E137" s="264"/>
      <c r="F137" s="286" t="s">
        <v>348</v>
      </c>
      <c r="G137" s="264"/>
      <c r="H137" s="264" t="s">
        <v>395</v>
      </c>
      <c r="I137" s="264" t="s">
        <v>344</v>
      </c>
      <c r="J137" s="264">
        <v>255</v>
      </c>
      <c r="K137" s="308"/>
    </row>
    <row r="138" spans="2:11" s="1" customFormat="1" ht="15" customHeight="1">
      <c r="B138" s="306"/>
      <c r="C138" s="264" t="s">
        <v>372</v>
      </c>
      <c r="D138" s="264"/>
      <c r="E138" s="264"/>
      <c r="F138" s="286" t="s">
        <v>342</v>
      </c>
      <c r="G138" s="264"/>
      <c r="H138" s="264" t="s">
        <v>396</v>
      </c>
      <c r="I138" s="264" t="s">
        <v>374</v>
      </c>
      <c r="J138" s="264"/>
      <c r="K138" s="308"/>
    </row>
    <row r="139" spans="2:11" s="1" customFormat="1" ht="15" customHeight="1">
      <c r="B139" s="306"/>
      <c r="C139" s="264" t="s">
        <v>375</v>
      </c>
      <c r="D139" s="264"/>
      <c r="E139" s="264"/>
      <c r="F139" s="286" t="s">
        <v>342</v>
      </c>
      <c r="G139" s="264"/>
      <c r="H139" s="264" t="s">
        <v>397</v>
      </c>
      <c r="I139" s="264" t="s">
        <v>377</v>
      </c>
      <c r="J139" s="264"/>
      <c r="K139" s="308"/>
    </row>
    <row r="140" spans="2:11" s="1" customFormat="1" ht="15" customHeight="1">
      <c r="B140" s="306"/>
      <c r="C140" s="264" t="s">
        <v>378</v>
      </c>
      <c r="D140" s="264"/>
      <c r="E140" s="264"/>
      <c r="F140" s="286" t="s">
        <v>342</v>
      </c>
      <c r="G140" s="264"/>
      <c r="H140" s="264" t="s">
        <v>378</v>
      </c>
      <c r="I140" s="264" t="s">
        <v>377</v>
      </c>
      <c r="J140" s="264"/>
      <c r="K140" s="308"/>
    </row>
    <row r="141" spans="2:11" s="1" customFormat="1" ht="15" customHeight="1">
      <c r="B141" s="306"/>
      <c r="C141" s="264" t="s">
        <v>40</v>
      </c>
      <c r="D141" s="264"/>
      <c r="E141" s="264"/>
      <c r="F141" s="286" t="s">
        <v>342</v>
      </c>
      <c r="G141" s="264"/>
      <c r="H141" s="264" t="s">
        <v>398</v>
      </c>
      <c r="I141" s="264" t="s">
        <v>377</v>
      </c>
      <c r="J141" s="264"/>
      <c r="K141" s="308"/>
    </row>
    <row r="142" spans="2:11" s="1" customFormat="1" ht="15" customHeight="1">
      <c r="B142" s="306"/>
      <c r="C142" s="264" t="s">
        <v>399</v>
      </c>
      <c r="D142" s="264"/>
      <c r="E142" s="264"/>
      <c r="F142" s="286" t="s">
        <v>342</v>
      </c>
      <c r="G142" s="264"/>
      <c r="H142" s="264" t="s">
        <v>400</v>
      </c>
      <c r="I142" s="264" t="s">
        <v>377</v>
      </c>
      <c r="J142" s="264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61"/>
      <c r="C144" s="261"/>
      <c r="D144" s="261"/>
      <c r="E144" s="261"/>
      <c r="F144" s="298"/>
      <c r="G144" s="261"/>
      <c r="H144" s="261"/>
      <c r="I144" s="261"/>
      <c r="J144" s="261"/>
      <c r="K144" s="261"/>
    </row>
    <row r="145" spans="2:11" s="1" customFormat="1" ht="18.75" customHeight="1"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</row>
    <row r="146" spans="2:11" s="1" customFormat="1" ht="7.5" customHeight="1">
      <c r="B146" s="273"/>
      <c r="C146" s="274"/>
      <c r="D146" s="274"/>
      <c r="E146" s="274"/>
      <c r="F146" s="274"/>
      <c r="G146" s="274"/>
      <c r="H146" s="274"/>
      <c r="I146" s="274"/>
      <c r="J146" s="274"/>
      <c r="K146" s="275"/>
    </row>
    <row r="147" spans="2:11" s="1" customFormat="1" ht="45" customHeight="1">
      <c r="B147" s="276"/>
      <c r="C147" s="277" t="s">
        <v>401</v>
      </c>
      <c r="D147" s="277"/>
      <c r="E147" s="277"/>
      <c r="F147" s="277"/>
      <c r="G147" s="277"/>
      <c r="H147" s="277"/>
      <c r="I147" s="277"/>
      <c r="J147" s="277"/>
      <c r="K147" s="278"/>
    </row>
    <row r="148" spans="2:11" s="1" customFormat="1" ht="17.25" customHeight="1">
      <c r="B148" s="276"/>
      <c r="C148" s="279" t="s">
        <v>336</v>
      </c>
      <c r="D148" s="279"/>
      <c r="E148" s="279"/>
      <c r="F148" s="279" t="s">
        <v>337</v>
      </c>
      <c r="G148" s="280"/>
      <c r="H148" s="279" t="s">
        <v>56</v>
      </c>
      <c r="I148" s="279" t="s">
        <v>59</v>
      </c>
      <c r="J148" s="279" t="s">
        <v>338</v>
      </c>
      <c r="K148" s="278"/>
    </row>
    <row r="149" spans="2:11" s="1" customFormat="1" ht="17.25" customHeight="1">
      <c r="B149" s="276"/>
      <c r="C149" s="281" t="s">
        <v>339</v>
      </c>
      <c r="D149" s="281"/>
      <c r="E149" s="281"/>
      <c r="F149" s="282" t="s">
        <v>340</v>
      </c>
      <c r="G149" s="283"/>
      <c r="H149" s="281"/>
      <c r="I149" s="281"/>
      <c r="J149" s="281" t="s">
        <v>341</v>
      </c>
      <c r="K149" s="278"/>
    </row>
    <row r="150" spans="2:11" s="1" customFormat="1" ht="5.25" customHeight="1">
      <c r="B150" s="287"/>
      <c r="C150" s="284"/>
      <c r="D150" s="284"/>
      <c r="E150" s="284"/>
      <c r="F150" s="284"/>
      <c r="G150" s="285"/>
      <c r="H150" s="284"/>
      <c r="I150" s="284"/>
      <c r="J150" s="284"/>
      <c r="K150" s="308"/>
    </row>
    <row r="151" spans="2:11" s="1" customFormat="1" ht="15" customHeight="1">
      <c r="B151" s="287"/>
      <c r="C151" s="312" t="s">
        <v>345</v>
      </c>
      <c r="D151" s="264"/>
      <c r="E151" s="264"/>
      <c r="F151" s="313" t="s">
        <v>342</v>
      </c>
      <c r="G151" s="264"/>
      <c r="H151" s="312" t="s">
        <v>382</v>
      </c>
      <c r="I151" s="312" t="s">
        <v>344</v>
      </c>
      <c r="J151" s="312">
        <v>120</v>
      </c>
      <c r="K151" s="308"/>
    </row>
    <row r="152" spans="2:11" s="1" customFormat="1" ht="15" customHeight="1">
      <c r="B152" s="287"/>
      <c r="C152" s="312" t="s">
        <v>391</v>
      </c>
      <c r="D152" s="264"/>
      <c r="E152" s="264"/>
      <c r="F152" s="313" t="s">
        <v>342</v>
      </c>
      <c r="G152" s="264"/>
      <c r="H152" s="312" t="s">
        <v>402</v>
      </c>
      <c r="I152" s="312" t="s">
        <v>344</v>
      </c>
      <c r="J152" s="312" t="s">
        <v>393</v>
      </c>
      <c r="K152" s="308"/>
    </row>
    <row r="153" spans="2:11" s="1" customFormat="1" ht="15" customHeight="1">
      <c r="B153" s="287"/>
      <c r="C153" s="312" t="s">
        <v>290</v>
      </c>
      <c r="D153" s="264"/>
      <c r="E153" s="264"/>
      <c r="F153" s="313" t="s">
        <v>342</v>
      </c>
      <c r="G153" s="264"/>
      <c r="H153" s="312" t="s">
        <v>403</v>
      </c>
      <c r="I153" s="312" t="s">
        <v>344</v>
      </c>
      <c r="J153" s="312" t="s">
        <v>393</v>
      </c>
      <c r="K153" s="308"/>
    </row>
    <row r="154" spans="2:11" s="1" customFormat="1" ht="15" customHeight="1">
      <c r="B154" s="287"/>
      <c r="C154" s="312" t="s">
        <v>347</v>
      </c>
      <c r="D154" s="264"/>
      <c r="E154" s="264"/>
      <c r="F154" s="313" t="s">
        <v>348</v>
      </c>
      <c r="G154" s="264"/>
      <c r="H154" s="312" t="s">
        <v>382</v>
      </c>
      <c r="I154" s="312" t="s">
        <v>344</v>
      </c>
      <c r="J154" s="312">
        <v>50</v>
      </c>
      <c r="K154" s="308"/>
    </row>
    <row r="155" spans="2:11" s="1" customFormat="1" ht="15" customHeight="1">
      <c r="B155" s="287"/>
      <c r="C155" s="312" t="s">
        <v>350</v>
      </c>
      <c r="D155" s="264"/>
      <c r="E155" s="264"/>
      <c r="F155" s="313" t="s">
        <v>342</v>
      </c>
      <c r="G155" s="264"/>
      <c r="H155" s="312" t="s">
        <v>382</v>
      </c>
      <c r="I155" s="312" t="s">
        <v>352</v>
      </c>
      <c r="J155" s="312"/>
      <c r="K155" s="308"/>
    </row>
    <row r="156" spans="2:11" s="1" customFormat="1" ht="15" customHeight="1">
      <c r="B156" s="287"/>
      <c r="C156" s="312" t="s">
        <v>361</v>
      </c>
      <c r="D156" s="264"/>
      <c r="E156" s="264"/>
      <c r="F156" s="313" t="s">
        <v>348</v>
      </c>
      <c r="G156" s="264"/>
      <c r="H156" s="312" t="s">
        <v>382</v>
      </c>
      <c r="I156" s="312" t="s">
        <v>344</v>
      </c>
      <c r="J156" s="312">
        <v>50</v>
      </c>
      <c r="K156" s="308"/>
    </row>
    <row r="157" spans="2:11" s="1" customFormat="1" ht="15" customHeight="1">
      <c r="B157" s="287"/>
      <c r="C157" s="312" t="s">
        <v>369</v>
      </c>
      <c r="D157" s="264"/>
      <c r="E157" s="264"/>
      <c r="F157" s="313" t="s">
        <v>348</v>
      </c>
      <c r="G157" s="264"/>
      <c r="H157" s="312" t="s">
        <v>382</v>
      </c>
      <c r="I157" s="312" t="s">
        <v>344</v>
      </c>
      <c r="J157" s="312">
        <v>50</v>
      </c>
      <c r="K157" s="308"/>
    </row>
    <row r="158" spans="2:11" s="1" customFormat="1" ht="15" customHeight="1">
      <c r="B158" s="287"/>
      <c r="C158" s="312" t="s">
        <v>367</v>
      </c>
      <c r="D158" s="264"/>
      <c r="E158" s="264"/>
      <c r="F158" s="313" t="s">
        <v>348</v>
      </c>
      <c r="G158" s="264"/>
      <c r="H158" s="312" t="s">
        <v>382</v>
      </c>
      <c r="I158" s="312" t="s">
        <v>344</v>
      </c>
      <c r="J158" s="312">
        <v>50</v>
      </c>
      <c r="K158" s="308"/>
    </row>
    <row r="159" spans="2:11" s="1" customFormat="1" ht="15" customHeight="1">
      <c r="B159" s="287"/>
      <c r="C159" s="312" t="s">
        <v>90</v>
      </c>
      <c r="D159" s="264"/>
      <c r="E159" s="264"/>
      <c r="F159" s="313" t="s">
        <v>342</v>
      </c>
      <c r="G159" s="264"/>
      <c r="H159" s="312" t="s">
        <v>404</v>
      </c>
      <c r="I159" s="312" t="s">
        <v>344</v>
      </c>
      <c r="J159" s="312" t="s">
        <v>405</v>
      </c>
      <c r="K159" s="308"/>
    </row>
    <row r="160" spans="2:11" s="1" customFormat="1" ht="15" customHeight="1">
      <c r="B160" s="287"/>
      <c r="C160" s="312" t="s">
        <v>406</v>
      </c>
      <c r="D160" s="264"/>
      <c r="E160" s="264"/>
      <c r="F160" s="313" t="s">
        <v>342</v>
      </c>
      <c r="G160" s="264"/>
      <c r="H160" s="312" t="s">
        <v>407</v>
      </c>
      <c r="I160" s="312" t="s">
        <v>377</v>
      </c>
      <c r="J160" s="312"/>
      <c r="K160" s="308"/>
    </row>
    <row r="161" spans="2:11" s="1" customFormat="1" ht="15" customHeight="1">
      <c r="B161" s="314"/>
      <c r="C161" s="296"/>
      <c r="D161" s="296"/>
      <c r="E161" s="296"/>
      <c r="F161" s="296"/>
      <c r="G161" s="296"/>
      <c r="H161" s="296"/>
      <c r="I161" s="296"/>
      <c r="J161" s="296"/>
      <c r="K161" s="315"/>
    </row>
    <row r="162" spans="2:11" s="1" customFormat="1" ht="18.75" customHeight="1">
      <c r="B162" s="261"/>
      <c r="C162" s="264"/>
      <c r="D162" s="264"/>
      <c r="E162" s="264"/>
      <c r="F162" s="286"/>
      <c r="G162" s="264"/>
      <c r="H162" s="264"/>
      <c r="I162" s="264"/>
      <c r="J162" s="264"/>
      <c r="K162" s="261"/>
    </row>
    <row r="163" spans="2:11" s="1" customFormat="1" ht="18.75" customHeight="1"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</row>
    <row r="164" spans="2:11" s="1" customFormat="1" ht="7.5" customHeight="1">
      <c r="B164" s="251"/>
      <c r="C164" s="252"/>
      <c r="D164" s="252"/>
      <c r="E164" s="252"/>
      <c r="F164" s="252"/>
      <c r="G164" s="252"/>
      <c r="H164" s="252"/>
      <c r="I164" s="252"/>
      <c r="J164" s="252"/>
      <c r="K164" s="253"/>
    </row>
    <row r="165" spans="2:11" s="1" customFormat="1" ht="45" customHeight="1">
      <c r="B165" s="254"/>
      <c r="C165" s="255" t="s">
        <v>408</v>
      </c>
      <c r="D165" s="255"/>
      <c r="E165" s="255"/>
      <c r="F165" s="255"/>
      <c r="G165" s="255"/>
      <c r="H165" s="255"/>
      <c r="I165" s="255"/>
      <c r="J165" s="255"/>
      <c r="K165" s="256"/>
    </row>
    <row r="166" spans="2:11" s="1" customFormat="1" ht="17.25" customHeight="1">
      <c r="B166" s="254"/>
      <c r="C166" s="279" t="s">
        <v>336</v>
      </c>
      <c r="D166" s="279"/>
      <c r="E166" s="279"/>
      <c r="F166" s="279" t="s">
        <v>337</v>
      </c>
      <c r="G166" s="316"/>
      <c r="H166" s="317" t="s">
        <v>56</v>
      </c>
      <c r="I166" s="317" t="s">
        <v>59</v>
      </c>
      <c r="J166" s="279" t="s">
        <v>338</v>
      </c>
      <c r="K166" s="256"/>
    </row>
    <row r="167" spans="2:11" s="1" customFormat="1" ht="17.25" customHeight="1">
      <c r="B167" s="257"/>
      <c r="C167" s="281" t="s">
        <v>339</v>
      </c>
      <c r="D167" s="281"/>
      <c r="E167" s="281"/>
      <c r="F167" s="282" t="s">
        <v>340</v>
      </c>
      <c r="G167" s="318"/>
      <c r="H167" s="319"/>
      <c r="I167" s="319"/>
      <c r="J167" s="281" t="s">
        <v>341</v>
      </c>
      <c r="K167" s="259"/>
    </row>
    <row r="168" spans="2:11" s="1" customFormat="1" ht="5.25" customHeight="1">
      <c r="B168" s="287"/>
      <c r="C168" s="284"/>
      <c r="D168" s="284"/>
      <c r="E168" s="284"/>
      <c r="F168" s="284"/>
      <c r="G168" s="285"/>
      <c r="H168" s="284"/>
      <c r="I168" s="284"/>
      <c r="J168" s="284"/>
      <c r="K168" s="308"/>
    </row>
    <row r="169" spans="2:11" s="1" customFormat="1" ht="15" customHeight="1">
      <c r="B169" s="287"/>
      <c r="C169" s="264" t="s">
        <v>345</v>
      </c>
      <c r="D169" s="264"/>
      <c r="E169" s="264"/>
      <c r="F169" s="286" t="s">
        <v>342</v>
      </c>
      <c r="G169" s="264"/>
      <c r="H169" s="264" t="s">
        <v>382</v>
      </c>
      <c r="I169" s="264" t="s">
        <v>344</v>
      </c>
      <c r="J169" s="264">
        <v>120</v>
      </c>
      <c r="K169" s="308"/>
    </row>
    <row r="170" spans="2:11" s="1" customFormat="1" ht="15" customHeight="1">
      <c r="B170" s="287"/>
      <c r="C170" s="264" t="s">
        <v>391</v>
      </c>
      <c r="D170" s="264"/>
      <c r="E170" s="264"/>
      <c r="F170" s="286" t="s">
        <v>342</v>
      </c>
      <c r="G170" s="264"/>
      <c r="H170" s="264" t="s">
        <v>392</v>
      </c>
      <c r="I170" s="264" t="s">
        <v>344</v>
      </c>
      <c r="J170" s="264" t="s">
        <v>393</v>
      </c>
      <c r="K170" s="308"/>
    </row>
    <row r="171" spans="2:11" s="1" customFormat="1" ht="15" customHeight="1">
      <c r="B171" s="287"/>
      <c r="C171" s="264" t="s">
        <v>290</v>
      </c>
      <c r="D171" s="264"/>
      <c r="E171" s="264"/>
      <c r="F171" s="286" t="s">
        <v>342</v>
      </c>
      <c r="G171" s="264"/>
      <c r="H171" s="264" t="s">
        <v>409</v>
      </c>
      <c r="I171" s="264" t="s">
        <v>344</v>
      </c>
      <c r="J171" s="264" t="s">
        <v>393</v>
      </c>
      <c r="K171" s="308"/>
    </row>
    <row r="172" spans="2:11" s="1" customFormat="1" ht="15" customHeight="1">
      <c r="B172" s="287"/>
      <c r="C172" s="264" t="s">
        <v>347</v>
      </c>
      <c r="D172" s="264"/>
      <c r="E172" s="264"/>
      <c r="F172" s="286" t="s">
        <v>348</v>
      </c>
      <c r="G172" s="264"/>
      <c r="H172" s="264" t="s">
        <v>409</v>
      </c>
      <c r="I172" s="264" t="s">
        <v>344</v>
      </c>
      <c r="J172" s="264">
        <v>50</v>
      </c>
      <c r="K172" s="308"/>
    </row>
    <row r="173" spans="2:11" s="1" customFormat="1" ht="15" customHeight="1">
      <c r="B173" s="287"/>
      <c r="C173" s="264" t="s">
        <v>350</v>
      </c>
      <c r="D173" s="264"/>
      <c r="E173" s="264"/>
      <c r="F173" s="286" t="s">
        <v>342</v>
      </c>
      <c r="G173" s="264"/>
      <c r="H173" s="264" t="s">
        <v>409</v>
      </c>
      <c r="I173" s="264" t="s">
        <v>352</v>
      </c>
      <c r="J173" s="264"/>
      <c r="K173" s="308"/>
    </row>
    <row r="174" spans="2:11" s="1" customFormat="1" ht="15" customHeight="1">
      <c r="B174" s="287"/>
      <c r="C174" s="264" t="s">
        <v>361</v>
      </c>
      <c r="D174" s="264"/>
      <c r="E174" s="264"/>
      <c r="F174" s="286" t="s">
        <v>348</v>
      </c>
      <c r="G174" s="264"/>
      <c r="H174" s="264" t="s">
        <v>409</v>
      </c>
      <c r="I174" s="264" t="s">
        <v>344</v>
      </c>
      <c r="J174" s="264">
        <v>50</v>
      </c>
      <c r="K174" s="308"/>
    </row>
    <row r="175" spans="2:11" s="1" customFormat="1" ht="15" customHeight="1">
      <c r="B175" s="287"/>
      <c r="C175" s="264" t="s">
        <v>369</v>
      </c>
      <c r="D175" s="264"/>
      <c r="E175" s="264"/>
      <c r="F175" s="286" t="s">
        <v>348</v>
      </c>
      <c r="G175" s="264"/>
      <c r="H175" s="264" t="s">
        <v>409</v>
      </c>
      <c r="I175" s="264" t="s">
        <v>344</v>
      </c>
      <c r="J175" s="264">
        <v>50</v>
      </c>
      <c r="K175" s="308"/>
    </row>
    <row r="176" spans="2:11" s="1" customFormat="1" ht="15" customHeight="1">
      <c r="B176" s="287"/>
      <c r="C176" s="264" t="s">
        <v>367</v>
      </c>
      <c r="D176" s="264"/>
      <c r="E176" s="264"/>
      <c r="F176" s="286" t="s">
        <v>348</v>
      </c>
      <c r="G176" s="264"/>
      <c r="H176" s="264" t="s">
        <v>409</v>
      </c>
      <c r="I176" s="264" t="s">
        <v>344</v>
      </c>
      <c r="J176" s="264">
        <v>50</v>
      </c>
      <c r="K176" s="308"/>
    </row>
    <row r="177" spans="2:11" s="1" customFormat="1" ht="15" customHeight="1">
      <c r="B177" s="287"/>
      <c r="C177" s="264" t="s">
        <v>98</v>
      </c>
      <c r="D177" s="264"/>
      <c r="E177" s="264"/>
      <c r="F177" s="286" t="s">
        <v>342</v>
      </c>
      <c r="G177" s="264"/>
      <c r="H177" s="264" t="s">
        <v>410</v>
      </c>
      <c r="I177" s="264" t="s">
        <v>411</v>
      </c>
      <c r="J177" s="264"/>
      <c r="K177" s="308"/>
    </row>
    <row r="178" spans="2:11" s="1" customFormat="1" ht="15" customHeight="1">
      <c r="B178" s="287"/>
      <c r="C178" s="264" t="s">
        <v>59</v>
      </c>
      <c r="D178" s="264"/>
      <c r="E178" s="264"/>
      <c r="F178" s="286" t="s">
        <v>342</v>
      </c>
      <c r="G178" s="264"/>
      <c r="H178" s="264" t="s">
        <v>412</v>
      </c>
      <c r="I178" s="264" t="s">
        <v>413</v>
      </c>
      <c r="J178" s="264">
        <v>1</v>
      </c>
      <c r="K178" s="308"/>
    </row>
    <row r="179" spans="2:11" s="1" customFormat="1" ht="15" customHeight="1">
      <c r="B179" s="287"/>
      <c r="C179" s="264" t="s">
        <v>55</v>
      </c>
      <c r="D179" s="264"/>
      <c r="E179" s="264"/>
      <c r="F179" s="286" t="s">
        <v>342</v>
      </c>
      <c r="G179" s="264"/>
      <c r="H179" s="264" t="s">
        <v>414</v>
      </c>
      <c r="I179" s="264" t="s">
        <v>344</v>
      </c>
      <c r="J179" s="264">
        <v>20</v>
      </c>
      <c r="K179" s="308"/>
    </row>
    <row r="180" spans="2:11" s="1" customFormat="1" ht="15" customHeight="1">
      <c r="B180" s="287"/>
      <c r="C180" s="264" t="s">
        <v>56</v>
      </c>
      <c r="D180" s="264"/>
      <c r="E180" s="264"/>
      <c r="F180" s="286" t="s">
        <v>342</v>
      </c>
      <c r="G180" s="264"/>
      <c r="H180" s="264" t="s">
        <v>415</v>
      </c>
      <c r="I180" s="264" t="s">
        <v>344</v>
      </c>
      <c r="J180" s="264">
        <v>255</v>
      </c>
      <c r="K180" s="308"/>
    </row>
    <row r="181" spans="2:11" s="1" customFormat="1" ht="15" customHeight="1">
      <c r="B181" s="287"/>
      <c r="C181" s="264" t="s">
        <v>99</v>
      </c>
      <c r="D181" s="264"/>
      <c r="E181" s="264"/>
      <c r="F181" s="286" t="s">
        <v>342</v>
      </c>
      <c r="G181" s="264"/>
      <c r="H181" s="264" t="s">
        <v>306</v>
      </c>
      <c r="I181" s="264" t="s">
        <v>344</v>
      </c>
      <c r="J181" s="264">
        <v>10</v>
      </c>
      <c r="K181" s="308"/>
    </row>
    <row r="182" spans="2:11" s="1" customFormat="1" ht="15" customHeight="1">
      <c r="B182" s="287"/>
      <c r="C182" s="264" t="s">
        <v>100</v>
      </c>
      <c r="D182" s="264"/>
      <c r="E182" s="264"/>
      <c r="F182" s="286" t="s">
        <v>342</v>
      </c>
      <c r="G182" s="264"/>
      <c r="H182" s="264" t="s">
        <v>416</v>
      </c>
      <c r="I182" s="264" t="s">
        <v>377</v>
      </c>
      <c r="J182" s="264"/>
      <c r="K182" s="308"/>
    </row>
    <row r="183" spans="2:11" s="1" customFormat="1" ht="15" customHeight="1">
      <c r="B183" s="287"/>
      <c r="C183" s="264" t="s">
        <v>417</v>
      </c>
      <c r="D183" s="264"/>
      <c r="E183" s="264"/>
      <c r="F183" s="286" t="s">
        <v>342</v>
      </c>
      <c r="G183" s="264"/>
      <c r="H183" s="264" t="s">
        <v>418</v>
      </c>
      <c r="I183" s="264" t="s">
        <v>377</v>
      </c>
      <c r="J183" s="264"/>
      <c r="K183" s="308"/>
    </row>
    <row r="184" spans="2:11" s="1" customFormat="1" ht="15" customHeight="1">
      <c r="B184" s="287"/>
      <c r="C184" s="264" t="s">
        <v>406</v>
      </c>
      <c r="D184" s="264"/>
      <c r="E184" s="264"/>
      <c r="F184" s="286" t="s">
        <v>342</v>
      </c>
      <c r="G184" s="264"/>
      <c r="H184" s="264" t="s">
        <v>419</v>
      </c>
      <c r="I184" s="264" t="s">
        <v>377</v>
      </c>
      <c r="J184" s="264"/>
      <c r="K184" s="308"/>
    </row>
    <row r="185" spans="2:11" s="1" customFormat="1" ht="15" customHeight="1">
      <c r="B185" s="287"/>
      <c r="C185" s="264" t="s">
        <v>102</v>
      </c>
      <c r="D185" s="264"/>
      <c r="E185" s="264"/>
      <c r="F185" s="286" t="s">
        <v>348</v>
      </c>
      <c r="G185" s="264"/>
      <c r="H185" s="264" t="s">
        <v>420</v>
      </c>
      <c r="I185" s="264" t="s">
        <v>344</v>
      </c>
      <c r="J185" s="264">
        <v>50</v>
      </c>
      <c r="K185" s="308"/>
    </row>
    <row r="186" spans="2:11" s="1" customFormat="1" ht="15" customHeight="1">
      <c r="B186" s="287"/>
      <c r="C186" s="264" t="s">
        <v>421</v>
      </c>
      <c r="D186" s="264"/>
      <c r="E186" s="264"/>
      <c r="F186" s="286" t="s">
        <v>348</v>
      </c>
      <c r="G186" s="264"/>
      <c r="H186" s="264" t="s">
        <v>422</v>
      </c>
      <c r="I186" s="264" t="s">
        <v>423</v>
      </c>
      <c r="J186" s="264"/>
      <c r="K186" s="308"/>
    </row>
    <row r="187" spans="2:11" s="1" customFormat="1" ht="15" customHeight="1">
      <c r="B187" s="287"/>
      <c r="C187" s="264" t="s">
        <v>424</v>
      </c>
      <c r="D187" s="264"/>
      <c r="E187" s="264"/>
      <c r="F187" s="286" t="s">
        <v>348</v>
      </c>
      <c r="G187" s="264"/>
      <c r="H187" s="264" t="s">
        <v>425</v>
      </c>
      <c r="I187" s="264" t="s">
        <v>423</v>
      </c>
      <c r="J187" s="264"/>
      <c r="K187" s="308"/>
    </row>
    <row r="188" spans="2:11" s="1" customFormat="1" ht="15" customHeight="1">
      <c r="B188" s="287"/>
      <c r="C188" s="264" t="s">
        <v>426</v>
      </c>
      <c r="D188" s="264"/>
      <c r="E188" s="264"/>
      <c r="F188" s="286" t="s">
        <v>348</v>
      </c>
      <c r="G188" s="264"/>
      <c r="H188" s="264" t="s">
        <v>427</v>
      </c>
      <c r="I188" s="264" t="s">
        <v>423</v>
      </c>
      <c r="J188" s="264"/>
      <c r="K188" s="308"/>
    </row>
    <row r="189" spans="2:11" s="1" customFormat="1" ht="15" customHeight="1">
      <c r="B189" s="287"/>
      <c r="C189" s="320" t="s">
        <v>428</v>
      </c>
      <c r="D189" s="264"/>
      <c r="E189" s="264"/>
      <c r="F189" s="286" t="s">
        <v>348</v>
      </c>
      <c r="G189" s="264"/>
      <c r="H189" s="264" t="s">
        <v>429</v>
      </c>
      <c r="I189" s="264" t="s">
        <v>430</v>
      </c>
      <c r="J189" s="321" t="s">
        <v>431</v>
      </c>
      <c r="K189" s="308"/>
    </row>
    <row r="190" spans="2:11" s="1" customFormat="1" ht="15" customHeight="1">
      <c r="B190" s="287"/>
      <c r="C190" s="271" t="s">
        <v>44</v>
      </c>
      <c r="D190" s="264"/>
      <c r="E190" s="264"/>
      <c r="F190" s="286" t="s">
        <v>342</v>
      </c>
      <c r="G190" s="264"/>
      <c r="H190" s="261" t="s">
        <v>432</v>
      </c>
      <c r="I190" s="264" t="s">
        <v>433</v>
      </c>
      <c r="J190" s="264"/>
      <c r="K190" s="308"/>
    </row>
    <row r="191" spans="2:11" s="1" customFormat="1" ht="15" customHeight="1">
      <c r="B191" s="287"/>
      <c r="C191" s="271" t="s">
        <v>434</v>
      </c>
      <c r="D191" s="264"/>
      <c r="E191" s="264"/>
      <c r="F191" s="286" t="s">
        <v>342</v>
      </c>
      <c r="G191" s="264"/>
      <c r="H191" s="264" t="s">
        <v>435</v>
      </c>
      <c r="I191" s="264" t="s">
        <v>377</v>
      </c>
      <c r="J191" s="264"/>
      <c r="K191" s="308"/>
    </row>
    <row r="192" spans="2:11" s="1" customFormat="1" ht="15" customHeight="1">
      <c r="B192" s="287"/>
      <c r="C192" s="271" t="s">
        <v>436</v>
      </c>
      <c r="D192" s="264"/>
      <c r="E192" s="264"/>
      <c r="F192" s="286" t="s">
        <v>342</v>
      </c>
      <c r="G192" s="264"/>
      <c r="H192" s="264" t="s">
        <v>437</v>
      </c>
      <c r="I192" s="264" t="s">
        <v>377</v>
      </c>
      <c r="J192" s="264"/>
      <c r="K192" s="308"/>
    </row>
    <row r="193" spans="2:11" s="1" customFormat="1" ht="15" customHeight="1">
      <c r="B193" s="287"/>
      <c r="C193" s="271" t="s">
        <v>438</v>
      </c>
      <c r="D193" s="264"/>
      <c r="E193" s="264"/>
      <c r="F193" s="286" t="s">
        <v>348</v>
      </c>
      <c r="G193" s="264"/>
      <c r="H193" s="264" t="s">
        <v>439</v>
      </c>
      <c r="I193" s="264" t="s">
        <v>377</v>
      </c>
      <c r="J193" s="264"/>
      <c r="K193" s="308"/>
    </row>
    <row r="194" spans="2:11" s="1" customFormat="1" ht="15" customHeight="1">
      <c r="B194" s="314"/>
      <c r="C194" s="322"/>
      <c r="D194" s="296"/>
      <c r="E194" s="296"/>
      <c r="F194" s="296"/>
      <c r="G194" s="296"/>
      <c r="H194" s="296"/>
      <c r="I194" s="296"/>
      <c r="J194" s="296"/>
      <c r="K194" s="315"/>
    </row>
    <row r="195" spans="2:11" s="1" customFormat="1" ht="18.75" customHeight="1">
      <c r="B195" s="261"/>
      <c r="C195" s="264"/>
      <c r="D195" s="264"/>
      <c r="E195" s="264"/>
      <c r="F195" s="286"/>
      <c r="G195" s="264"/>
      <c r="H195" s="264"/>
      <c r="I195" s="264"/>
      <c r="J195" s="264"/>
      <c r="K195" s="261"/>
    </row>
    <row r="196" spans="2:11" s="1" customFormat="1" ht="18.75" customHeight="1">
      <c r="B196" s="261"/>
      <c r="C196" s="264"/>
      <c r="D196" s="264"/>
      <c r="E196" s="264"/>
      <c r="F196" s="286"/>
      <c r="G196" s="264"/>
      <c r="H196" s="264"/>
      <c r="I196" s="264"/>
      <c r="J196" s="264"/>
      <c r="K196" s="261"/>
    </row>
    <row r="197" spans="2:11" s="1" customFormat="1" ht="18.75" customHeight="1"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</row>
    <row r="198" spans="2:11" s="1" customFormat="1" ht="13.5">
      <c r="B198" s="251"/>
      <c r="C198" s="252"/>
      <c r="D198" s="252"/>
      <c r="E198" s="252"/>
      <c r="F198" s="252"/>
      <c r="G198" s="252"/>
      <c r="H198" s="252"/>
      <c r="I198" s="252"/>
      <c r="J198" s="252"/>
      <c r="K198" s="253"/>
    </row>
    <row r="199" spans="2:11" s="1" customFormat="1" ht="21">
      <c r="B199" s="254"/>
      <c r="C199" s="255" t="s">
        <v>440</v>
      </c>
      <c r="D199" s="255"/>
      <c r="E199" s="255"/>
      <c r="F199" s="255"/>
      <c r="G199" s="255"/>
      <c r="H199" s="255"/>
      <c r="I199" s="255"/>
      <c r="J199" s="255"/>
      <c r="K199" s="256"/>
    </row>
    <row r="200" spans="2:11" s="1" customFormat="1" ht="25.5" customHeight="1">
      <c r="B200" s="254"/>
      <c r="C200" s="323" t="s">
        <v>441</v>
      </c>
      <c r="D200" s="323"/>
      <c r="E200" s="323"/>
      <c r="F200" s="323" t="s">
        <v>442</v>
      </c>
      <c r="G200" s="324"/>
      <c r="H200" s="323" t="s">
        <v>443</v>
      </c>
      <c r="I200" s="323"/>
      <c r="J200" s="323"/>
      <c r="K200" s="256"/>
    </row>
    <row r="201" spans="2:11" s="1" customFormat="1" ht="5.25" customHeight="1">
      <c r="B201" s="287"/>
      <c r="C201" s="284"/>
      <c r="D201" s="284"/>
      <c r="E201" s="284"/>
      <c r="F201" s="284"/>
      <c r="G201" s="264"/>
      <c r="H201" s="284"/>
      <c r="I201" s="284"/>
      <c r="J201" s="284"/>
      <c r="K201" s="308"/>
    </row>
    <row r="202" spans="2:11" s="1" customFormat="1" ht="15" customHeight="1">
      <c r="B202" s="287"/>
      <c r="C202" s="264" t="s">
        <v>433</v>
      </c>
      <c r="D202" s="264"/>
      <c r="E202" s="264"/>
      <c r="F202" s="286" t="s">
        <v>45</v>
      </c>
      <c r="G202" s="264"/>
      <c r="H202" s="264" t="s">
        <v>444</v>
      </c>
      <c r="I202" s="264"/>
      <c r="J202" s="264"/>
      <c r="K202" s="308"/>
    </row>
    <row r="203" spans="2:11" s="1" customFormat="1" ht="15" customHeight="1">
      <c r="B203" s="287"/>
      <c r="C203" s="293"/>
      <c r="D203" s="264"/>
      <c r="E203" s="264"/>
      <c r="F203" s="286" t="s">
        <v>46</v>
      </c>
      <c r="G203" s="264"/>
      <c r="H203" s="264" t="s">
        <v>445</v>
      </c>
      <c r="I203" s="264"/>
      <c r="J203" s="264"/>
      <c r="K203" s="308"/>
    </row>
    <row r="204" spans="2:11" s="1" customFormat="1" ht="15" customHeight="1">
      <c r="B204" s="287"/>
      <c r="C204" s="293"/>
      <c r="D204" s="264"/>
      <c r="E204" s="264"/>
      <c r="F204" s="286" t="s">
        <v>49</v>
      </c>
      <c r="G204" s="264"/>
      <c r="H204" s="264" t="s">
        <v>446</v>
      </c>
      <c r="I204" s="264"/>
      <c r="J204" s="264"/>
      <c r="K204" s="308"/>
    </row>
    <row r="205" spans="2:11" s="1" customFormat="1" ht="15" customHeight="1">
      <c r="B205" s="287"/>
      <c r="C205" s="264"/>
      <c r="D205" s="264"/>
      <c r="E205" s="264"/>
      <c r="F205" s="286" t="s">
        <v>47</v>
      </c>
      <c r="G205" s="264"/>
      <c r="H205" s="264" t="s">
        <v>447</v>
      </c>
      <c r="I205" s="264"/>
      <c r="J205" s="264"/>
      <c r="K205" s="308"/>
    </row>
    <row r="206" spans="2:11" s="1" customFormat="1" ht="15" customHeight="1">
      <c r="B206" s="287"/>
      <c r="C206" s="264"/>
      <c r="D206" s="264"/>
      <c r="E206" s="264"/>
      <c r="F206" s="286" t="s">
        <v>48</v>
      </c>
      <c r="G206" s="264"/>
      <c r="H206" s="264" t="s">
        <v>448</v>
      </c>
      <c r="I206" s="264"/>
      <c r="J206" s="264"/>
      <c r="K206" s="308"/>
    </row>
    <row r="207" spans="2:11" s="1" customFormat="1" ht="15" customHeight="1">
      <c r="B207" s="287"/>
      <c r="C207" s="264"/>
      <c r="D207" s="264"/>
      <c r="E207" s="264"/>
      <c r="F207" s="286"/>
      <c r="G207" s="264"/>
      <c r="H207" s="264"/>
      <c r="I207" s="264"/>
      <c r="J207" s="264"/>
      <c r="K207" s="308"/>
    </row>
    <row r="208" spans="2:11" s="1" customFormat="1" ht="15" customHeight="1">
      <c r="B208" s="287"/>
      <c r="C208" s="264" t="s">
        <v>389</v>
      </c>
      <c r="D208" s="264"/>
      <c r="E208" s="264"/>
      <c r="F208" s="286" t="s">
        <v>81</v>
      </c>
      <c r="G208" s="264"/>
      <c r="H208" s="264" t="s">
        <v>449</v>
      </c>
      <c r="I208" s="264"/>
      <c r="J208" s="264"/>
      <c r="K208" s="308"/>
    </row>
    <row r="209" spans="2:11" s="1" customFormat="1" ht="15" customHeight="1">
      <c r="B209" s="287"/>
      <c r="C209" s="293"/>
      <c r="D209" s="264"/>
      <c r="E209" s="264"/>
      <c r="F209" s="286" t="s">
        <v>285</v>
      </c>
      <c r="G209" s="264"/>
      <c r="H209" s="264" t="s">
        <v>286</v>
      </c>
      <c r="I209" s="264"/>
      <c r="J209" s="264"/>
      <c r="K209" s="308"/>
    </row>
    <row r="210" spans="2:11" s="1" customFormat="1" ht="15" customHeight="1">
      <c r="B210" s="287"/>
      <c r="C210" s="264"/>
      <c r="D210" s="264"/>
      <c r="E210" s="264"/>
      <c r="F210" s="286" t="s">
        <v>283</v>
      </c>
      <c r="G210" s="264"/>
      <c r="H210" s="264" t="s">
        <v>450</v>
      </c>
      <c r="I210" s="264"/>
      <c r="J210" s="264"/>
      <c r="K210" s="308"/>
    </row>
    <row r="211" spans="2:11" s="1" customFormat="1" ht="15" customHeight="1">
      <c r="B211" s="325"/>
      <c r="C211" s="293"/>
      <c r="D211" s="293"/>
      <c r="E211" s="293"/>
      <c r="F211" s="286" t="s">
        <v>84</v>
      </c>
      <c r="G211" s="271"/>
      <c r="H211" s="312" t="s">
        <v>287</v>
      </c>
      <c r="I211" s="312"/>
      <c r="J211" s="312"/>
      <c r="K211" s="326"/>
    </row>
    <row r="212" spans="2:11" s="1" customFormat="1" ht="15" customHeight="1">
      <c r="B212" s="325"/>
      <c r="C212" s="293"/>
      <c r="D212" s="293"/>
      <c r="E212" s="293"/>
      <c r="F212" s="286" t="s">
        <v>288</v>
      </c>
      <c r="G212" s="271"/>
      <c r="H212" s="312" t="s">
        <v>255</v>
      </c>
      <c r="I212" s="312"/>
      <c r="J212" s="312"/>
      <c r="K212" s="326"/>
    </row>
    <row r="213" spans="2:11" s="1" customFormat="1" ht="15" customHeight="1">
      <c r="B213" s="325"/>
      <c r="C213" s="293"/>
      <c r="D213" s="293"/>
      <c r="E213" s="293"/>
      <c r="F213" s="327"/>
      <c r="G213" s="271"/>
      <c r="H213" s="328"/>
      <c r="I213" s="328"/>
      <c r="J213" s="328"/>
      <c r="K213" s="326"/>
    </row>
    <row r="214" spans="2:11" s="1" customFormat="1" ht="15" customHeight="1">
      <c r="B214" s="325"/>
      <c r="C214" s="264" t="s">
        <v>413</v>
      </c>
      <c r="D214" s="293"/>
      <c r="E214" s="293"/>
      <c r="F214" s="286">
        <v>1</v>
      </c>
      <c r="G214" s="271"/>
      <c r="H214" s="312" t="s">
        <v>451</v>
      </c>
      <c r="I214" s="312"/>
      <c r="J214" s="312"/>
      <c r="K214" s="326"/>
    </row>
    <row r="215" spans="2:11" s="1" customFormat="1" ht="15" customHeight="1">
      <c r="B215" s="325"/>
      <c r="C215" s="293"/>
      <c r="D215" s="293"/>
      <c r="E215" s="293"/>
      <c r="F215" s="286">
        <v>2</v>
      </c>
      <c r="G215" s="271"/>
      <c r="H215" s="312" t="s">
        <v>452</v>
      </c>
      <c r="I215" s="312"/>
      <c r="J215" s="312"/>
      <c r="K215" s="326"/>
    </row>
    <row r="216" spans="2:11" s="1" customFormat="1" ht="15" customHeight="1">
      <c r="B216" s="325"/>
      <c r="C216" s="293"/>
      <c r="D216" s="293"/>
      <c r="E216" s="293"/>
      <c r="F216" s="286">
        <v>3</v>
      </c>
      <c r="G216" s="271"/>
      <c r="H216" s="312" t="s">
        <v>453</v>
      </c>
      <c r="I216" s="312"/>
      <c r="J216" s="312"/>
      <c r="K216" s="326"/>
    </row>
    <row r="217" spans="2:11" s="1" customFormat="1" ht="15" customHeight="1">
      <c r="B217" s="325"/>
      <c r="C217" s="293"/>
      <c r="D217" s="293"/>
      <c r="E217" s="293"/>
      <c r="F217" s="286">
        <v>4</v>
      </c>
      <c r="G217" s="271"/>
      <c r="H217" s="312" t="s">
        <v>454</v>
      </c>
      <c r="I217" s="312"/>
      <c r="J217" s="312"/>
      <c r="K217" s="326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2020-07-20T08:42:56Z</dcterms:created>
  <dcterms:modified xsi:type="dcterms:W3CDTF">2020-07-20T08:43:00Z</dcterms:modified>
  <cp:category/>
  <cp:version/>
  <cp:contentType/>
  <cp:contentStatus/>
</cp:coreProperties>
</file>