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95" activeTab="0"/>
  </bookViews>
  <sheets>
    <sheet name="Finanční harmonogram" sheetId="1" r:id="rId1"/>
    <sheet name="Klatovy - Luby IGP" sheetId="2" r:id="rId2"/>
    <sheet name="Mochtín IGP" sheetId="3" r:id="rId3"/>
  </sheets>
  <definedNames/>
  <calcPr fullCalcOnLoad="1"/>
</workbook>
</file>

<file path=xl/sharedStrings.xml><?xml version="1.0" encoding="utf-8"?>
<sst xmlns="http://schemas.openxmlformats.org/spreadsheetml/2006/main" count="223" uniqueCount="148">
  <si>
    <t>IG průzkum</t>
  </si>
  <si>
    <t>Dendrologický průzkum</t>
  </si>
  <si>
    <t>Biologické hodnocení</t>
  </si>
  <si>
    <t>PD pro DSP</t>
  </si>
  <si>
    <t>geodetické zaměření</t>
  </si>
  <si>
    <t>zajištění PD  DPS</t>
  </si>
  <si>
    <t>zajištění PD DPS</t>
  </si>
  <si>
    <t>Stabilitní a průsaková analýza tělesa hráze</t>
  </si>
  <si>
    <t>1.1</t>
  </si>
  <si>
    <t>1.2</t>
  </si>
  <si>
    <t>1.3</t>
  </si>
  <si>
    <t>1.4</t>
  </si>
  <si>
    <t>1.5</t>
  </si>
  <si>
    <t>1.6</t>
  </si>
  <si>
    <t>1.7</t>
  </si>
  <si>
    <t>1.8</t>
  </si>
  <si>
    <t>Hydraulické posouzení vlivu navrhovaných opatření</t>
  </si>
  <si>
    <t>Výkon inženýrské činnosti</t>
  </si>
  <si>
    <t>2.1</t>
  </si>
  <si>
    <t>část PPO Klatovy - Luby - zajištění DPS</t>
  </si>
  <si>
    <t>Stabilitní a průsaková analýza</t>
  </si>
  <si>
    <t>Aktualizace původní studie</t>
  </si>
  <si>
    <t>3.1</t>
  </si>
  <si>
    <t>3.2</t>
  </si>
  <si>
    <t>VDH řešení nádrží a výpočet transformace povodňové vlny</t>
  </si>
  <si>
    <t>3.3.1</t>
  </si>
  <si>
    <t>3.3.2</t>
  </si>
  <si>
    <t>Předběžný IGP</t>
  </si>
  <si>
    <t>část PBPO na Mochtínském potoce - aktualizace studie</t>
  </si>
  <si>
    <t>4.1</t>
  </si>
  <si>
    <t>4.2</t>
  </si>
  <si>
    <t>4.3</t>
  </si>
  <si>
    <t>4.4</t>
  </si>
  <si>
    <t>4.5</t>
  </si>
  <si>
    <t>4.6</t>
  </si>
  <si>
    <t>4.7</t>
  </si>
  <si>
    <t>1.9</t>
  </si>
  <si>
    <t>1.10</t>
  </si>
  <si>
    <t xml:space="preserve">Zpracování vizualizací </t>
  </si>
  <si>
    <t>Navazující IG průzkum</t>
  </si>
  <si>
    <t>PD DSJ (DUR+DSP)</t>
  </si>
  <si>
    <t>4.8</t>
  </si>
  <si>
    <t>Výkon inženýrské činnosti (sloučené ÚR a SP)</t>
  </si>
  <si>
    <t>4.9</t>
  </si>
  <si>
    <t xml:space="preserve">část PBPO na Mochtínském potoce zajištění DPS </t>
  </si>
  <si>
    <t>5.1</t>
  </si>
  <si>
    <t xml:space="preserve">Geodetické zaměření </t>
  </si>
  <si>
    <t>část PPO Klatovy - Luby zajištění průzkumných prací</t>
  </si>
  <si>
    <t>část PPO Klatovy - Luby zajištění DSP a IČ pro získání SP</t>
  </si>
  <si>
    <t>Finanční harmonogram</t>
  </si>
  <si>
    <t>část PBPO na Mochtínském potoce - zajištění DSJ, průzkumy, IČ pro povolení</t>
  </si>
  <si>
    <t>6.1</t>
  </si>
  <si>
    <t>část PPO Klatovy Luby a PBPO na Mochtínském potoce</t>
  </si>
  <si>
    <t>Inženýrsko geologické práce</t>
  </si>
  <si>
    <t>IG  průzkum - podrobný soupis</t>
  </si>
  <si>
    <t>Pol.</t>
  </si>
  <si>
    <t>Činnost</t>
  </si>
  <si>
    <t>Jednotka</t>
  </si>
  <si>
    <t>Počet jedn.</t>
  </si>
  <si>
    <t>Kč/jedn.</t>
  </si>
  <si>
    <t>Celkem Kč</t>
  </si>
  <si>
    <t>B1</t>
  </si>
  <si>
    <t>Přípravné práce</t>
  </si>
  <si>
    <t>Rekognoskace terénu, vytyčení vrtů - geodetické práce</t>
  </si>
  <si>
    <t>kpl</t>
  </si>
  <si>
    <t>Studium archivních materiálů - rešerše průzkumů</t>
  </si>
  <si>
    <t>Projednání vstupů na pozemky, vytyčení inž. sítí</t>
  </si>
  <si>
    <t>B2</t>
  </si>
  <si>
    <t>Technické práce</t>
  </si>
  <si>
    <t>Jádrový průzkumný vrt  8 ks á 8 až 10 m (podle geologických podmínek)  vrtný průměr 150 mm, propažované</t>
  </si>
  <si>
    <t>m</t>
  </si>
  <si>
    <t xml:space="preserve">Doprava vrtné soupravy </t>
  </si>
  <si>
    <t>ks</t>
  </si>
  <si>
    <t>B3</t>
  </si>
  <si>
    <t>Geologické práce</t>
  </si>
  <si>
    <t>Sled průzkumných prací na lokalitě, dokumentace vrtů geologem</t>
  </si>
  <si>
    <t>hod</t>
  </si>
  <si>
    <t>Odběr vzorků zemin z jádrových vrtů - poloporušené - a odvoz vzorků do laboratoře</t>
  </si>
  <si>
    <t>Odběr vzorků  zemin z jádrových vrtů - neporušené - a odvoz vzorků do laboratoře (pouze za příznivých geologických podmínek)</t>
  </si>
  <si>
    <t>Odběr vzorků  vody z jádrových vrtů (2x) a odběr vzorků vody říční (2x) a odvoz vzorků do laboratoře</t>
  </si>
  <si>
    <t>B4</t>
  </si>
  <si>
    <t>Laboratorní zkoušky mechaniky zemin/hornin</t>
  </si>
  <si>
    <t>Klasifikační rozbor zemin</t>
  </si>
  <si>
    <t>sada</t>
  </si>
  <si>
    <t>Propustnost v propustoměru (za předpokladu odběru neporušeného vzorku zemin)</t>
  </si>
  <si>
    <t>Smykové a přetvárné parametry na neporušených vzorcích zemin (krabicový smyk, edometr)</t>
  </si>
  <si>
    <t>Rozbory vody, agresivita na ocel a na beton. Kce</t>
  </si>
  <si>
    <t>B5</t>
  </si>
  <si>
    <t>Sled a řízení prací, vyhodnocovací práce</t>
  </si>
  <si>
    <t xml:space="preserve">Geodetické zaměření skutečně provedených  vrtů </t>
  </si>
  <si>
    <t>Reprodukční a digitalizační práce</t>
  </si>
  <si>
    <t>Vyhodnocení výsledků, vypracování závěrečné zprávy, vč. projednání závěrů s objednatelem</t>
  </si>
  <si>
    <t>CELKEM IG průzkumné práce ( v Kč bez DPH)</t>
  </si>
  <si>
    <t>Jádrový průzkumný vrt v místech hrází  6 ks hl. 10 m (podle geologických podmínek)  vrtný průměr 150 mm, propažované</t>
  </si>
  <si>
    <t>strojní kopané sondy v místech hrází (3 ks pro každou hráz hl 4-5 m)</t>
  </si>
  <si>
    <t xml:space="preserve">strojní kopané sondy v místech vytipovaného zemníku,  bagrovaná rýha hloubky 3-4 m (dle podloží) </t>
  </si>
  <si>
    <t>Doprava techniky</t>
  </si>
  <si>
    <t>vytipování vhodných zemníků geologem - v místě zátopy, příapdně v blízké lokalitě</t>
  </si>
  <si>
    <t>Odběr vzorků zemin z jádrových vrtů/ kopaných sond - poloporušené - a odvoz vzorků do laboratoře</t>
  </si>
  <si>
    <t>Odběr vzorků  zemin z kopaných sond - neporušené - a odvoz vzorků do laboratoře (pouze za příznivých geologických podmínek)</t>
  </si>
  <si>
    <t>Smykové a přetvárné parametry na neporušených vybraných  vzorcích zemin (krabicový smyk, edometr)</t>
  </si>
  <si>
    <t>Zkoušky zhutnitelnosti na vybraných vzorcích (Proctor)</t>
  </si>
  <si>
    <t>Rozbory vody, agresivita na ocel a na beton. kce</t>
  </si>
  <si>
    <t xml:space="preserve">Geodetické zaměření skutečně provedených vrtů a sond </t>
  </si>
  <si>
    <t>doplnit cenu dílčí části v Kč bez DPH</t>
  </si>
  <si>
    <t xml:space="preserve"> I. etapa</t>
  </si>
  <si>
    <t xml:space="preserve"> II. etapa</t>
  </si>
  <si>
    <t xml:space="preserve"> III. etapa</t>
  </si>
  <si>
    <t>Celková cena IV. Etapa</t>
  </si>
  <si>
    <t>Celková cena III. Etapa</t>
  </si>
  <si>
    <t>Celková cena II. Etapa</t>
  </si>
  <si>
    <t>Celková cena za Autorský dozor</t>
  </si>
  <si>
    <t>7.1</t>
  </si>
  <si>
    <t>7.2</t>
  </si>
  <si>
    <t>7.3</t>
  </si>
  <si>
    <t>7.4</t>
  </si>
  <si>
    <t>CELKOVÁ NABÍDKOVÁ CENA V Kč BEZ DPH</t>
  </si>
  <si>
    <r>
      <t>Autorský dozor</t>
    </r>
    <r>
      <rPr>
        <b/>
        <sz val="9"/>
        <rFont val="Arial"/>
        <family val="2"/>
      </rPr>
      <t xml:space="preserve"> (pozn. : samostatná příkazní smlouva)</t>
    </r>
  </si>
  <si>
    <t xml:space="preserve">cena v Kč bez DPH </t>
  </si>
  <si>
    <t>Kontrolní den</t>
  </si>
  <si>
    <t>hod.</t>
  </si>
  <si>
    <t>Předpokládaný počet jednotek</t>
  </si>
  <si>
    <t xml:space="preserve">Účast člena týmu pro Autorský dozor na kontrolních dnech nebo obdobném jednání </t>
  </si>
  <si>
    <t xml:space="preserve">Další činnosti dle požadavků objednatele dle Příkazní smlouvy </t>
  </si>
  <si>
    <t>250 hod PPO Klatovy - Luby; 250 hod PBPO Mochtín</t>
  </si>
  <si>
    <t>Poznámka - zadavatel níže uvádí předpokládaný rozsah jednotek k jednotlivým stavbám</t>
  </si>
  <si>
    <t>60 jednotek PPO Klatovy - Luby; 60 jednotek PBPO Mochtín</t>
  </si>
  <si>
    <t xml:space="preserve">60 jednotek PPO Klatovy - Luby; 60 jednotek PBPO Mochtín </t>
  </si>
  <si>
    <t>IV. etapa</t>
  </si>
  <si>
    <t>VI. etapa</t>
  </si>
  <si>
    <t>V. etapa</t>
  </si>
  <si>
    <t>Celková cena V. Etapa</t>
  </si>
  <si>
    <t>Celková cena VI. Etapa</t>
  </si>
  <si>
    <t>Celková cena I. Etapa</t>
  </si>
  <si>
    <t>Doložení požadavků dle podmínek SFŽP včetně výpočtu funkce Protipovodňových opatření (viz. SOD) části PPO Klatovy - Luby</t>
  </si>
  <si>
    <t>Doložení požadavků dle podmínek SFŽP včetně výpočtu funkce Protipovodňových opatření (viz. SOD) části PBPO na Mochtínském potoce</t>
  </si>
  <si>
    <t xml:space="preserve">Doložení požadavků dle podmínek SFŽP včetně výpočtu funkce Protipovodňových opatření (viz. SOD) obou částí, t.j. PPO Klatovy - Luby a PBPO na Mochtínském potoce, současně </t>
  </si>
  <si>
    <t xml:space="preserve">Účast Hlavního inženýra pro Autorský dozor na kontrolních dnech nebo obdobném jednání </t>
  </si>
  <si>
    <t>Pozn.:</t>
  </si>
  <si>
    <t>výplňovány budou pouze žlutě podbarvené buňky</t>
  </si>
  <si>
    <t>PPO Klatovy Luby</t>
  </si>
  <si>
    <r>
      <t xml:space="preserve">Doprava na Kontrolní den nebo obdobné jednání na stavbě všech členů týmu pro Autorský dozor </t>
    </r>
    <r>
      <rPr>
        <sz val="10"/>
        <color indexed="10"/>
        <rFont val="Arial"/>
        <family val="2"/>
      </rPr>
      <t>*</t>
    </r>
  </si>
  <si>
    <r>
      <t>60 jednotek PPO Klatovy - Luby; 60 jednotek PBPO Mochtín</t>
    </r>
    <r>
      <rPr>
        <sz val="10"/>
        <color indexed="10"/>
        <rFont val="Arial"/>
        <family val="2"/>
      </rPr>
      <t xml:space="preserve"> </t>
    </r>
  </si>
  <si>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 xml:space="preserve"> Pozn.  V případě, že se KD k oběma stavbám bude konat ve stejný kalendářní den, je příkazník oprávněn účtovat náklady na dopravu pouze jedenkrát, přičemž cena za dopravu zahrnuje i případnou cenu dopravy mezi stavbami. </t>
    </r>
  </si>
  <si>
    <t>PBPO na Mochtínském potoce</t>
  </si>
  <si>
    <t>PPO Klatovy Luby; PBPO na Mochtínském potoce</t>
  </si>
  <si>
    <t>Cena dle článku III. odstavce 1 SoD</t>
  </si>
  <si>
    <t>cena v Kč bez DPH/jednotka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</si>
</sst>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-405]dddd\ d\.\ mmmm\ yyyy"/>
    <numFmt numFmtId="172" formatCode="0.000"/>
    <numFmt numFmtId="173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wrapText="1"/>
    </xf>
    <xf numFmtId="0" fontId="2" fillId="17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vertical="center" wrapText="1"/>
    </xf>
    <xf numFmtId="0" fontId="0" fillId="37" borderId="18" xfId="0" applyFont="1" applyFill="1" applyBorder="1" applyAlignment="1">
      <alignment horizontal="center" vertical="center" wrapText="1"/>
    </xf>
    <xf numFmtId="4" fontId="2" fillId="37" borderId="18" xfId="0" applyNumberFormat="1" applyFont="1" applyFill="1" applyBorder="1" applyAlignment="1">
      <alignment horizontal="center" vertical="center" wrapText="1"/>
    </xf>
    <xf numFmtId="4" fontId="2" fillId="37" borderId="19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4" fontId="0" fillId="37" borderId="18" xfId="0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vertical="center" wrapText="1"/>
    </xf>
    <xf numFmtId="0" fontId="0" fillId="36" borderId="20" xfId="0" applyFont="1" applyFill="1" applyBorder="1" applyAlignment="1">
      <alignment horizontal="center" vertical="center" wrapText="1"/>
    </xf>
    <xf numFmtId="4" fontId="0" fillId="36" borderId="19" xfId="0" applyNumberFormat="1" applyFont="1" applyFill="1" applyBorder="1" applyAlignment="1">
      <alignment horizontal="right" vertical="center" wrapText="1"/>
    </xf>
    <xf numFmtId="0" fontId="2" fillId="37" borderId="21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vertical="center" wrapText="1"/>
    </xf>
    <xf numFmtId="0" fontId="0" fillId="37" borderId="20" xfId="0" applyFont="1" applyFill="1" applyBorder="1" applyAlignment="1">
      <alignment horizontal="center" vertical="center" wrapText="1"/>
    </xf>
    <xf numFmtId="4" fontId="0" fillId="37" borderId="20" xfId="0" applyNumberFormat="1" applyFont="1" applyFill="1" applyBorder="1" applyAlignment="1">
      <alignment horizontal="center" vertical="center" wrapText="1"/>
    </xf>
    <xf numFmtId="4" fontId="0" fillId="37" borderId="20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" fontId="0" fillId="38" borderId="24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35" borderId="24" xfId="0" applyNumberFormat="1" applyFont="1" applyFill="1" applyBorder="1" applyAlignment="1">
      <alignment horizontal="center" vertical="center"/>
    </xf>
    <xf numFmtId="2" fontId="0" fillId="17" borderId="12" xfId="0" applyNumberFormat="1" applyFont="1" applyFill="1" applyBorder="1" applyAlignment="1">
      <alignment horizontal="center" vertical="center"/>
    </xf>
    <xf numFmtId="2" fontId="0" fillId="19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2" fontId="0" fillId="34" borderId="12" xfId="0" applyNumberFormat="1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39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2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wrapText="1"/>
    </xf>
    <xf numFmtId="2" fontId="0" fillId="0" borderId="30" xfId="0" applyNumberFormat="1" applyFont="1" applyBorder="1" applyAlignment="1">
      <alignment horizontal="center" vertical="center"/>
    </xf>
    <xf numFmtId="2" fontId="0" fillId="15" borderId="3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8" xfId="0" applyFont="1" applyBorder="1" applyAlignment="1">
      <alignment/>
    </xf>
    <xf numFmtId="0" fontId="57" fillId="0" borderId="0" xfId="0" applyFont="1" applyBorder="1" applyAlignment="1">
      <alignment wrapText="1"/>
    </xf>
    <xf numFmtId="0" fontId="0" fillId="40" borderId="14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vertical="center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right" vertical="center" wrapText="1"/>
    </xf>
    <xf numFmtId="4" fontId="2" fillId="40" borderId="16" xfId="0" applyNumberFormat="1" applyFont="1" applyFill="1" applyBorder="1" applyAlignment="1">
      <alignment horizontal="right" vertical="center" wrapText="1"/>
    </xf>
    <xf numFmtId="0" fontId="57" fillId="0" borderId="20" xfId="0" applyFont="1" applyBorder="1" applyAlignment="1">
      <alignment wrapText="1"/>
    </xf>
    <xf numFmtId="0" fontId="0" fillId="0" borderId="25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15" fillId="0" borderId="0" xfId="0" applyFont="1" applyAlignment="1">
      <alignment/>
    </xf>
    <xf numFmtId="4" fontId="0" fillId="39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39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39" borderId="23" xfId="0" applyNumberFormat="1" applyFont="1" applyFill="1" applyBorder="1" applyAlignment="1" applyProtection="1">
      <alignment horizontal="right" vertical="center" wrapText="1"/>
      <protection locked="0"/>
    </xf>
    <xf numFmtId="2" fontId="0" fillId="39" borderId="40" xfId="0" applyNumberFormat="1" applyFont="1" applyFill="1" applyBorder="1" applyAlignment="1" applyProtection="1">
      <alignment horizontal="center" vertical="center"/>
      <protection locked="0"/>
    </xf>
    <xf numFmtId="2" fontId="0" fillId="39" borderId="33" xfId="0" applyNumberFormat="1" applyFont="1" applyFill="1" applyBorder="1" applyAlignment="1" applyProtection="1">
      <alignment horizontal="center" vertical="center"/>
      <protection locked="0"/>
    </xf>
    <xf numFmtId="2" fontId="0" fillId="39" borderId="11" xfId="0" applyNumberFormat="1" applyFont="1" applyFill="1" applyBorder="1" applyAlignment="1" applyProtection="1">
      <alignment horizontal="center" vertical="center"/>
      <protection locked="0"/>
    </xf>
    <xf numFmtId="2" fontId="0" fillId="39" borderId="31" xfId="0" applyNumberFormat="1" applyFont="1" applyFill="1" applyBorder="1" applyAlignment="1" applyProtection="1">
      <alignment horizontal="center" vertical="center"/>
      <protection locked="0"/>
    </xf>
    <xf numFmtId="2" fontId="0" fillId="39" borderId="34" xfId="0" applyNumberFormat="1" applyFont="1" applyFill="1" applyBorder="1" applyAlignment="1" applyProtection="1">
      <alignment horizontal="center"/>
      <protection locked="0"/>
    </xf>
    <xf numFmtId="2" fontId="0" fillId="39" borderId="35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Font="1" applyBorder="1" applyAlignment="1">
      <alignment horizontal="right"/>
    </xf>
    <xf numFmtId="0" fontId="11" fillId="0" borderId="26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2" fontId="0" fillId="36" borderId="40" xfId="0" applyNumberFormat="1" applyFont="1" applyFill="1" applyBorder="1" applyAlignment="1" applyProtection="1">
      <alignment horizontal="center" vertical="center"/>
      <protection/>
    </xf>
    <xf numFmtId="2" fontId="0" fillId="15" borderId="24" xfId="0" applyNumberFormat="1" applyFont="1" applyFill="1" applyBorder="1" applyAlignment="1">
      <alignment horizontal="center" vertical="center"/>
    </xf>
    <xf numFmtId="49" fontId="2" fillId="15" borderId="37" xfId="0" applyNumberFormat="1" applyFont="1" applyFill="1" applyBorder="1" applyAlignment="1">
      <alignment horizontal="center" vertical="center"/>
    </xf>
    <xf numFmtId="49" fontId="2" fillId="15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15" borderId="38" xfId="0" applyNumberFormat="1" applyFont="1" applyFill="1" applyBorder="1" applyAlignment="1">
      <alignment horizontal="center" vertical="center"/>
    </xf>
    <xf numFmtId="4" fontId="0" fillId="39" borderId="40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zoomScale="85" zoomScaleNormal="85" zoomScalePageLayoutView="0" workbookViewId="0" topLeftCell="B1">
      <selection activeCell="D12" sqref="D12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74.421875" style="0" customWidth="1"/>
    <col min="4" max="4" width="30.421875" style="0" customWidth="1"/>
    <col min="5" max="5" width="12.00390625" style="0" customWidth="1"/>
    <col min="6" max="6" width="13.00390625" style="0" customWidth="1"/>
    <col min="7" max="7" width="22.140625" style="0" customWidth="1"/>
    <col min="8" max="8" width="31.140625" style="0" customWidth="1"/>
  </cols>
  <sheetData>
    <row r="1" ht="23.25">
      <c r="B1" s="111" t="s">
        <v>145</v>
      </c>
    </row>
    <row r="2" ht="20.25">
      <c r="B2" s="60" t="s">
        <v>49</v>
      </c>
    </row>
    <row r="3" ht="13.5" thickBot="1"/>
    <row r="4" spans="2:4" ht="18.75" thickBot="1">
      <c r="B4" s="1" t="s">
        <v>105</v>
      </c>
      <c r="D4" s="101" t="s">
        <v>104</v>
      </c>
    </row>
    <row r="5" spans="2:5" ht="30" customHeight="1" thickBot="1">
      <c r="B5" s="102">
        <v>1</v>
      </c>
      <c r="C5" s="103" t="s">
        <v>47</v>
      </c>
      <c r="D5" s="42">
        <f>SUM(D6:D8)</f>
        <v>0</v>
      </c>
      <c r="E5" s="40"/>
    </row>
    <row r="6" spans="2:4" ht="12.75">
      <c r="B6" s="61" t="s">
        <v>8</v>
      </c>
      <c r="C6" s="64" t="s">
        <v>46</v>
      </c>
      <c r="D6" s="115"/>
    </row>
    <row r="7" spans="2:4" ht="12.75">
      <c r="B7" s="61" t="s">
        <v>9</v>
      </c>
      <c r="C7" s="65" t="s">
        <v>0</v>
      </c>
      <c r="D7" s="139">
        <f>'Klatovy - Luby IGP'!F27</f>
        <v>0</v>
      </c>
    </row>
    <row r="8" spans="2:4" ht="13.5" thickBot="1">
      <c r="B8" s="61" t="s">
        <v>10</v>
      </c>
      <c r="C8" s="64" t="s">
        <v>1</v>
      </c>
      <c r="D8" s="116"/>
    </row>
    <row r="9" spans="2:5" ht="30.75" customHeight="1" thickBot="1">
      <c r="B9" s="3">
        <v>3</v>
      </c>
      <c r="C9" s="2" t="s">
        <v>28</v>
      </c>
      <c r="D9" s="43">
        <f>SUM(D10,D11,D12,D13)</f>
        <v>0</v>
      </c>
      <c r="E9" s="40"/>
    </row>
    <row r="10" spans="2:5" ht="12.75">
      <c r="B10" s="63" t="s">
        <v>22</v>
      </c>
      <c r="C10" s="64" t="s">
        <v>21</v>
      </c>
      <c r="D10" s="115"/>
      <c r="E10" s="49"/>
    </row>
    <row r="11" spans="2:4" ht="12.75">
      <c r="B11" s="63" t="s">
        <v>23</v>
      </c>
      <c r="C11" s="65" t="s">
        <v>24</v>
      </c>
      <c r="D11" s="117"/>
    </row>
    <row r="12" spans="2:4" ht="12.75">
      <c r="B12" s="63" t="s">
        <v>25</v>
      </c>
      <c r="C12" s="64" t="s">
        <v>27</v>
      </c>
      <c r="D12" s="138"/>
    </row>
    <row r="13" spans="2:4" ht="13.5" thickBot="1">
      <c r="B13" s="63" t="s">
        <v>26</v>
      </c>
      <c r="C13" s="65" t="s">
        <v>4</v>
      </c>
      <c r="D13" s="117"/>
    </row>
    <row r="14" spans="2:4" ht="20.25" customHeight="1" thickBot="1">
      <c r="B14" s="133" t="s">
        <v>133</v>
      </c>
      <c r="C14" s="134"/>
      <c r="D14" s="44">
        <f>SUM(D5,D9)</f>
        <v>0</v>
      </c>
    </row>
    <row r="15" spans="2:4" ht="12.75">
      <c r="B15" s="62"/>
      <c r="C15" s="62"/>
      <c r="D15" s="4"/>
    </row>
    <row r="16" spans="2:4" ht="13.5" thickBot="1">
      <c r="B16" s="62"/>
      <c r="C16" s="62"/>
      <c r="D16" s="4"/>
    </row>
    <row r="17" spans="2:4" ht="18.75" thickBot="1">
      <c r="B17" s="1" t="s">
        <v>106</v>
      </c>
      <c r="C17" s="62"/>
      <c r="D17" s="101" t="s">
        <v>104</v>
      </c>
    </row>
    <row r="18" spans="2:5" ht="13.5" thickBot="1">
      <c r="B18" s="102">
        <v>1</v>
      </c>
      <c r="C18" s="103" t="s">
        <v>48</v>
      </c>
      <c r="D18" s="42">
        <f>SUM(D19:D25)</f>
        <v>0</v>
      </c>
      <c r="E18" s="40"/>
    </row>
    <row r="19" spans="2:4" ht="12.75">
      <c r="B19" s="61" t="s">
        <v>11</v>
      </c>
      <c r="C19" s="64" t="s">
        <v>2</v>
      </c>
      <c r="D19" s="115"/>
    </row>
    <row r="20" spans="2:4" ht="12.75">
      <c r="B20" s="61" t="s">
        <v>12</v>
      </c>
      <c r="C20" s="64" t="s">
        <v>3</v>
      </c>
      <c r="D20" s="117"/>
    </row>
    <row r="21" spans="2:4" ht="12.75">
      <c r="B21" s="61" t="s">
        <v>13</v>
      </c>
      <c r="C21" s="64" t="s">
        <v>20</v>
      </c>
      <c r="D21" s="117"/>
    </row>
    <row r="22" spans="2:4" ht="12.75">
      <c r="B22" s="61" t="s">
        <v>14</v>
      </c>
      <c r="C22" s="64" t="s">
        <v>16</v>
      </c>
      <c r="D22" s="117"/>
    </row>
    <row r="23" spans="2:4" ht="12.75">
      <c r="B23" s="61" t="s">
        <v>15</v>
      </c>
      <c r="C23" s="64" t="s">
        <v>17</v>
      </c>
      <c r="D23" s="117"/>
    </row>
    <row r="24" spans="2:4" ht="12.75">
      <c r="B24" s="61" t="s">
        <v>36</v>
      </c>
      <c r="C24" s="64" t="s">
        <v>38</v>
      </c>
      <c r="D24" s="117"/>
    </row>
    <row r="25" spans="2:4" ht="26.25" thickBot="1">
      <c r="B25" s="70" t="s">
        <v>37</v>
      </c>
      <c r="C25" s="104" t="s">
        <v>134</v>
      </c>
      <c r="D25" s="118"/>
    </row>
    <row r="26" spans="2:6" ht="20.25" customHeight="1" thickBot="1">
      <c r="B26" s="133" t="s">
        <v>110</v>
      </c>
      <c r="C26" s="134"/>
      <c r="D26" s="45">
        <f>SUM(D18)</f>
        <v>0</v>
      </c>
      <c r="F26" s="52"/>
    </row>
    <row r="27" spans="2:4" ht="12.75">
      <c r="B27" s="62"/>
      <c r="C27" s="62"/>
      <c r="D27" s="4"/>
    </row>
    <row r="28" spans="2:4" ht="13.5" thickBot="1">
      <c r="B28" s="62"/>
      <c r="C28" s="62"/>
      <c r="D28" s="4"/>
    </row>
    <row r="29" spans="2:4" ht="18.75" thickBot="1">
      <c r="B29" s="1" t="s">
        <v>107</v>
      </c>
      <c r="C29" s="62"/>
      <c r="D29" s="41" t="s">
        <v>104</v>
      </c>
    </row>
    <row r="30" spans="2:5" ht="13.5" thickBot="1">
      <c r="B30" s="6">
        <v>4</v>
      </c>
      <c r="C30" s="7" t="s">
        <v>50</v>
      </c>
      <c r="D30" s="46">
        <f>SUM(D31,D32,D33,D34,D35,D36,D37,D38,D39)</f>
        <v>0</v>
      </c>
      <c r="E30" s="40"/>
    </row>
    <row r="31" spans="2:4" ht="12.75">
      <c r="B31" s="63" t="s">
        <v>29</v>
      </c>
      <c r="C31" s="64" t="s">
        <v>39</v>
      </c>
      <c r="D31" s="129">
        <f>'Mochtín IGP'!F31</f>
        <v>0</v>
      </c>
    </row>
    <row r="32" spans="2:4" ht="12.75">
      <c r="B32" s="63" t="s">
        <v>30</v>
      </c>
      <c r="C32" s="64" t="s">
        <v>40</v>
      </c>
      <c r="D32" s="117"/>
    </row>
    <row r="33" spans="2:4" ht="12.75">
      <c r="B33" s="63" t="s">
        <v>31</v>
      </c>
      <c r="C33" s="64" t="s">
        <v>1</v>
      </c>
      <c r="D33" s="117"/>
    </row>
    <row r="34" spans="2:4" ht="12.75">
      <c r="B34" s="63" t="s">
        <v>32</v>
      </c>
      <c r="C34" s="65" t="s">
        <v>2</v>
      </c>
      <c r="D34" s="117"/>
    </row>
    <row r="35" spans="2:4" ht="12.75">
      <c r="B35" s="63" t="s">
        <v>33</v>
      </c>
      <c r="C35" s="64" t="s">
        <v>7</v>
      </c>
      <c r="D35" s="117"/>
    </row>
    <row r="36" spans="2:4" ht="12.75">
      <c r="B36" s="63" t="s">
        <v>34</v>
      </c>
      <c r="C36" s="64" t="s">
        <v>16</v>
      </c>
      <c r="D36" s="117"/>
    </row>
    <row r="37" spans="2:4" ht="12.75">
      <c r="B37" s="63" t="s">
        <v>35</v>
      </c>
      <c r="C37" s="64" t="s">
        <v>42</v>
      </c>
      <c r="D37" s="117"/>
    </row>
    <row r="38" spans="2:4" ht="12.75">
      <c r="B38" s="63" t="s">
        <v>41</v>
      </c>
      <c r="C38" s="64" t="s">
        <v>38</v>
      </c>
      <c r="D38" s="117"/>
    </row>
    <row r="39" spans="2:4" ht="26.25" thickBot="1">
      <c r="B39" s="68" t="s">
        <v>43</v>
      </c>
      <c r="C39" s="104" t="s">
        <v>135</v>
      </c>
      <c r="D39" s="118"/>
    </row>
    <row r="40" spans="2:4" ht="20.25" customHeight="1" thickBot="1">
      <c r="B40" s="133" t="s">
        <v>109</v>
      </c>
      <c r="C40" s="134"/>
      <c r="D40" s="45">
        <f>D30</f>
        <v>0</v>
      </c>
    </row>
    <row r="41" spans="2:4" ht="20.25" customHeight="1" thickBot="1">
      <c r="B41" s="66"/>
      <c r="C41" s="66"/>
      <c r="D41" s="67"/>
    </row>
    <row r="42" spans="2:4" ht="18.75" thickBot="1">
      <c r="B42" s="1" t="s">
        <v>128</v>
      </c>
      <c r="C42" s="62"/>
      <c r="D42" s="41" t="s">
        <v>104</v>
      </c>
    </row>
    <row r="43" spans="2:4" ht="12.75">
      <c r="B43" s="9">
        <v>6</v>
      </c>
      <c r="C43" s="10" t="s">
        <v>52</v>
      </c>
      <c r="D43" s="48">
        <f>SUM(D44)</f>
        <v>0</v>
      </c>
    </row>
    <row r="44" spans="2:4" ht="25.5" customHeight="1" thickBot="1">
      <c r="B44" s="68" t="s">
        <v>51</v>
      </c>
      <c r="C44" s="69" t="s">
        <v>136</v>
      </c>
      <c r="D44" s="118"/>
    </row>
    <row r="45" spans="2:4" ht="13.5" thickBot="1">
      <c r="B45" s="133" t="s">
        <v>108</v>
      </c>
      <c r="C45" s="134"/>
      <c r="D45" s="45">
        <f>D43</f>
        <v>0</v>
      </c>
    </row>
    <row r="46" spans="2:4" ht="20.25" customHeight="1" thickBot="1">
      <c r="B46" s="66"/>
      <c r="C46" s="66"/>
      <c r="D46" s="67"/>
    </row>
    <row r="47" spans="2:4" ht="20.25" customHeight="1" thickBot="1">
      <c r="B47" s="1" t="s">
        <v>130</v>
      </c>
      <c r="C47" s="66"/>
      <c r="D47" s="41" t="s">
        <v>104</v>
      </c>
    </row>
    <row r="48" spans="2:5" ht="15" customHeight="1">
      <c r="B48" s="5">
        <v>2</v>
      </c>
      <c r="C48" s="56" t="s">
        <v>19</v>
      </c>
      <c r="D48" s="54">
        <f>SUM(D49)</f>
        <v>0</v>
      </c>
      <c r="E48" s="40"/>
    </row>
    <row r="49" spans="2:4" ht="18.75" customHeight="1" thickBot="1">
      <c r="B49" s="70" t="s">
        <v>18</v>
      </c>
      <c r="C49" s="71" t="s">
        <v>6</v>
      </c>
      <c r="D49" s="118"/>
    </row>
    <row r="50" spans="2:9" ht="19.5" customHeight="1" thickBot="1">
      <c r="B50" s="133" t="s">
        <v>131</v>
      </c>
      <c r="C50" s="134"/>
      <c r="D50" s="45">
        <f>SUM(D48)</f>
        <v>0</v>
      </c>
      <c r="I50" s="49"/>
    </row>
    <row r="51" spans="2:4" ht="12" customHeight="1" thickBot="1">
      <c r="B51" s="62"/>
      <c r="C51" s="62"/>
      <c r="D51" s="4"/>
    </row>
    <row r="52" spans="2:4" ht="18.75" thickBot="1">
      <c r="B52" s="1" t="s">
        <v>129</v>
      </c>
      <c r="C52" s="62"/>
      <c r="D52" s="41" t="s">
        <v>104</v>
      </c>
    </row>
    <row r="53" spans="2:5" ht="18" customHeight="1">
      <c r="B53" s="8">
        <v>5</v>
      </c>
      <c r="C53" s="55" t="s">
        <v>44</v>
      </c>
      <c r="D53" s="47">
        <f>SUM(D54)</f>
        <v>0</v>
      </c>
      <c r="E53" s="40"/>
    </row>
    <row r="54" spans="2:4" ht="18" customHeight="1" thickBot="1">
      <c r="B54" s="63" t="s">
        <v>45</v>
      </c>
      <c r="C54" s="72" t="s">
        <v>5</v>
      </c>
      <c r="D54" s="118"/>
    </row>
    <row r="55" spans="2:4" ht="24.75" customHeight="1" thickBot="1">
      <c r="B55" s="133" t="s">
        <v>132</v>
      </c>
      <c r="C55" s="134"/>
      <c r="D55" s="45">
        <f>D53</f>
        <v>0</v>
      </c>
    </row>
    <row r="56" spans="2:4" ht="24.75" customHeight="1" thickBot="1">
      <c r="B56" s="66"/>
      <c r="C56" s="66"/>
      <c r="D56" s="67"/>
    </row>
    <row r="57" spans="2:4" ht="24.75" customHeight="1" thickBot="1">
      <c r="B57" s="131" t="s">
        <v>146</v>
      </c>
      <c r="C57" s="137"/>
      <c r="D57" s="130">
        <f>D14+D26+D40+D45+D50+D55</f>
        <v>0</v>
      </c>
    </row>
    <row r="58" ht="16.5" customHeight="1" thickBot="1"/>
    <row r="59" spans="2:8" ht="48.75" customHeight="1" thickBot="1">
      <c r="B59" s="57" t="s">
        <v>117</v>
      </c>
      <c r="C59" s="58"/>
      <c r="D59" s="50" t="s">
        <v>118</v>
      </c>
      <c r="E59" s="105" t="s">
        <v>57</v>
      </c>
      <c r="F59" s="106" t="s">
        <v>121</v>
      </c>
      <c r="G59" s="107" t="s">
        <v>147</v>
      </c>
      <c r="H59" s="108" t="s">
        <v>125</v>
      </c>
    </row>
    <row r="60" spans="2:8" ht="25.5">
      <c r="B60" s="109" t="s">
        <v>112</v>
      </c>
      <c r="C60" s="73" t="s">
        <v>137</v>
      </c>
      <c r="D60" s="74">
        <f>G60*F60</f>
        <v>0</v>
      </c>
      <c r="E60" s="75" t="s">
        <v>119</v>
      </c>
      <c r="F60" s="76">
        <v>120</v>
      </c>
      <c r="G60" s="119"/>
      <c r="H60" s="110" t="s">
        <v>127</v>
      </c>
    </row>
    <row r="61" spans="2:8" ht="25.5">
      <c r="B61" s="77" t="s">
        <v>113</v>
      </c>
      <c r="C61" s="78" t="s">
        <v>122</v>
      </c>
      <c r="D61" s="79">
        <f>G61*F61</f>
        <v>0</v>
      </c>
      <c r="E61" s="80" t="s">
        <v>119</v>
      </c>
      <c r="F61" s="81">
        <v>120</v>
      </c>
      <c r="G61" s="120"/>
      <c r="H61" s="82" t="s">
        <v>126</v>
      </c>
    </row>
    <row r="62" spans="2:8" ht="25.5" customHeight="1">
      <c r="B62" s="77" t="s">
        <v>114</v>
      </c>
      <c r="C62" s="78" t="s">
        <v>141</v>
      </c>
      <c r="D62" s="79">
        <f>G62*F62</f>
        <v>0</v>
      </c>
      <c r="E62" s="80" t="s">
        <v>119</v>
      </c>
      <c r="F62" s="81">
        <v>120</v>
      </c>
      <c r="G62" s="120"/>
      <c r="H62" s="83" t="s">
        <v>142</v>
      </c>
    </row>
    <row r="63" spans="2:8" ht="25.5" customHeight="1">
      <c r="B63" s="77" t="s">
        <v>115</v>
      </c>
      <c r="C63" s="78" t="s">
        <v>123</v>
      </c>
      <c r="D63" s="79">
        <f>G63*F63</f>
        <v>0</v>
      </c>
      <c r="E63" s="80" t="s">
        <v>120</v>
      </c>
      <c r="F63" s="81">
        <v>500</v>
      </c>
      <c r="G63" s="120"/>
      <c r="H63" s="84" t="s">
        <v>124</v>
      </c>
    </row>
    <row r="64" spans="2:8" ht="39" thickBot="1">
      <c r="B64" s="126"/>
      <c r="C64" s="127" t="s">
        <v>143</v>
      </c>
      <c r="D64" s="128"/>
      <c r="E64" s="51"/>
      <c r="F64" s="128"/>
      <c r="G64" s="51"/>
      <c r="H64" s="128"/>
    </row>
    <row r="65" spans="2:8" ht="13.5" hidden="1" thickBot="1">
      <c r="B65" s="121"/>
      <c r="C65" s="122"/>
      <c r="D65" s="123"/>
      <c r="E65" s="124"/>
      <c r="F65" s="125"/>
      <c r="G65" s="124"/>
      <c r="H65" s="125"/>
    </row>
    <row r="66" spans="2:4" ht="24" customHeight="1" thickBot="1">
      <c r="B66" s="135" t="s">
        <v>111</v>
      </c>
      <c r="C66" s="136"/>
      <c r="D66" s="85">
        <f>SUM(D60+D61+D62+D63)</f>
        <v>0</v>
      </c>
    </row>
    <row r="67" ht="13.5" thickBot="1"/>
    <row r="68" spans="2:4" ht="38.25" customHeight="1" thickBot="1">
      <c r="B68" s="131" t="s">
        <v>116</v>
      </c>
      <c r="C68" s="132"/>
      <c r="D68" s="86">
        <f>SUM(D14,D26,D40,D45,D50,D55,D66)</f>
        <v>0</v>
      </c>
    </row>
    <row r="70" spans="2:9" ht="12.75">
      <c r="B70" s="59" t="s">
        <v>138</v>
      </c>
      <c r="C70" s="59" t="s">
        <v>139</v>
      </c>
      <c r="I70" s="53"/>
    </row>
  </sheetData>
  <sheetProtection sheet="1" selectLockedCells="1"/>
  <mergeCells count="9">
    <mergeCell ref="B68:C68"/>
    <mergeCell ref="B14:C14"/>
    <mergeCell ref="B26:C26"/>
    <mergeCell ref="B40:C40"/>
    <mergeCell ref="B50:C50"/>
    <mergeCell ref="B55:C55"/>
    <mergeCell ref="B66:C66"/>
    <mergeCell ref="B45:C45"/>
    <mergeCell ref="B57:C5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93.8515625" style="0" customWidth="1"/>
    <col min="3" max="3" width="9.421875" style="0" customWidth="1"/>
    <col min="4" max="4" width="11.28125" style="0" customWidth="1"/>
    <col min="5" max="5" width="9.421875" style="0" customWidth="1"/>
    <col min="6" max="6" width="16.8515625" style="0" customWidth="1"/>
  </cols>
  <sheetData>
    <row r="1" spans="1:6" ht="20.25">
      <c r="A1" s="91" t="s">
        <v>140</v>
      </c>
      <c r="B1" s="92"/>
      <c r="C1" s="62"/>
      <c r="D1" s="62"/>
      <c r="E1" s="62"/>
      <c r="F1" s="62"/>
    </row>
    <row r="2" spans="1:6" ht="18">
      <c r="A2" s="90" t="s">
        <v>53</v>
      </c>
      <c r="B2" s="62"/>
      <c r="C2" s="62"/>
      <c r="D2" s="62"/>
      <c r="E2" s="62"/>
      <c r="F2" s="62"/>
    </row>
    <row r="3" spans="1:6" ht="13.5" thickBot="1">
      <c r="A3" s="62"/>
      <c r="B3" s="62"/>
      <c r="C3" s="62"/>
      <c r="D3" s="62"/>
      <c r="E3" s="62"/>
      <c r="F3" s="62"/>
    </row>
    <row r="4" spans="1:6" ht="16.5" thickBot="1">
      <c r="A4" s="87"/>
      <c r="B4" s="93" t="s">
        <v>54</v>
      </c>
      <c r="C4" s="88"/>
      <c r="D4" s="88"/>
      <c r="E4" s="88"/>
      <c r="F4" s="89"/>
    </row>
    <row r="5" spans="1:6" ht="13.5" thickBot="1">
      <c r="A5" s="11" t="s">
        <v>55</v>
      </c>
      <c r="B5" s="12" t="s">
        <v>56</v>
      </c>
      <c r="C5" s="13" t="s">
        <v>57</v>
      </c>
      <c r="D5" s="13" t="s">
        <v>58</v>
      </c>
      <c r="E5" s="13" t="s">
        <v>59</v>
      </c>
      <c r="F5" s="14" t="s">
        <v>60</v>
      </c>
    </row>
    <row r="6" spans="1:6" ht="19.5" customHeight="1">
      <c r="A6" s="15" t="s">
        <v>61</v>
      </c>
      <c r="B6" s="16" t="s">
        <v>62</v>
      </c>
      <c r="C6" s="17"/>
      <c r="D6" s="18"/>
      <c r="E6" s="17"/>
      <c r="F6" s="19">
        <f>SUM(F7:F9)</f>
        <v>0</v>
      </c>
    </row>
    <row r="7" spans="1:6" ht="19.5" customHeight="1">
      <c r="A7" s="20">
        <v>1</v>
      </c>
      <c r="B7" s="21" t="s">
        <v>63</v>
      </c>
      <c r="C7" s="22" t="s">
        <v>64</v>
      </c>
      <c r="D7" s="22">
        <v>1</v>
      </c>
      <c r="E7" s="112"/>
      <c r="F7" s="23">
        <f>D7*E7</f>
        <v>0</v>
      </c>
    </row>
    <row r="8" spans="1:6" ht="19.5" customHeight="1">
      <c r="A8" s="20">
        <v>2</v>
      </c>
      <c r="B8" s="24" t="s">
        <v>65</v>
      </c>
      <c r="C8" s="22" t="s">
        <v>64</v>
      </c>
      <c r="D8" s="22">
        <v>1</v>
      </c>
      <c r="E8" s="112"/>
      <c r="F8" s="23">
        <f>D8*E8</f>
        <v>0</v>
      </c>
    </row>
    <row r="9" spans="1:6" ht="19.5" customHeight="1">
      <c r="A9" s="20">
        <v>3</v>
      </c>
      <c r="B9" s="21" t="s">
        <v>66</v>
      </c>
      <c r="C9" s="22" t="s">
        <v>64</v>
      </c>
      <c r="D9" s="22">
        <v>1</v>
      </c>
      <c r="E9" s="112"/>
      <c r="F9" s="23">
        <f>D9*E9</f>
        <v>0</v>
      </c>
    </row>
    <row r="10" spans="1:6" ht="19.5" customHeight="1">
      <c r="A10" s="15" t="s">
        <v>67</v>
      </c>
      <c r="B10" s="16" t="s">
        <v>68</v>
      </c>
      <c r="C10" s="17"/>
      <c r="D10" s="25"/>
      <c r="E10" s="17"/>
      <c r="F10" s="19">
        <f>SUM(F11:F12)</f>
        <v>0</v>
      </c>
    </row>
    <row r="11" spans="1:6" ht="25.5" customHeight="1">
      <c r="A11" s="26">
        <v>4</v>
      </c>
      <c r="B11" s="27" t="s">
        <v>69</v>
      </c>
      <c r="C11" s="28" t="s">
        <v>70</v>
      </c>
      <c r="D11" s="28">
        <v>80</v>
      </c>
      <c r="E11" s="113"/>
      <c r="F11" s="29">
        <f>D11*E11</f>
        <v>0</v>
      </c>
    </row>
    <row r="12" spans="1:6" ht="19.5" customHeight="1">
      <c r="A12" s="26">
        <v>5</v>
      </c>
      <c r="B12" s="27" t="s">
        <v>71</v>
      </c>
      <c r="C12" s="28" t="s">
        <v>72</v>
      </c>
      <c r="D12" s="28">
        <v>1</v>
      </c>
      <c r="E12" s="113"/>
      <c r="F12" s="29">
        <f>D12*E12</f>
        <v>0</v>
      </c>
    </row>
    <row r="13" spans="1:6" ht="19.5" customHeight="1">
      <c r="A13" s="30" t="s">
        <v>73</v>
      </c>
      <c r="B13" s="31" t="s">
        <v>74</v>
      </c>
      <c r="C13" s="32"/>
      <c r="D13" s="33"/>
      <c r="E13" s="34"/>
      <c r="F13" s="19">
        <f>SUM(F14:F17)</f>
        <v>0</v>
      </c>
    </row>
    <row r="14" spans="1:6" ht="19.5" customHeight="1">
      <c r="A14" s="26">
        <v>6</v>
      </c>
      <c r="B14" s="27" t="s">
        <v>75</v>
      </c>
      <c r="C14" s="28" t="s">
        <v>76</v>
      </c>
      <c r="D14" s="28">
        <v>48</v>
      </c>
      <c r="E14" s="113"/>
      <c r="F14" s="29">
        <f>D14*E14</f>
        <v>0</v>
      </c>
    </row>
    <row r="15" spans="1:6" ht="19.5" customHeight="1">
      <c r="A15" s="35">
        <v>7</v>
      </c>
      <c r="B15" s="24" t="s">
        <v>77</v>
      </c>
      <c r="C15" s="36" t="s">
        <v>72</v>
      </c>
      <c r="D15" s="36">
        <v>14</v>
      </c>
      <c r="E15" s="113"/>
      <c r="F15" s="23">
        <f>D15*E15</f>
        <v>0</v>
      </c>
    </row>
    <row r="16" spans="1:6" ht="26.25" customHeight="1">
      <c r="A16" s="35">
        <v>8</v>
      </c>
      <c r="B16" s="24" t="s">
        <v>78</v>
      </c>
      <c r="C16" s="36" t="s">
        <v>72</v>
      </c>
      <c r="D16" s="36">
        <v>8</v>
      </c>
      <c r="E16" s="113"/>
      <c r="F16" s="23">
        <f>D16*E16</f>
        <v>0</v>
      </c>
    </row>
    <row r="17" spans="1:6" ht="19.5" customHeight="1">
      <c r="A17" s="35">
        <v>9</v>
      </c>
      <c r="B17" s="24" t="s">
        <v>79</v>
      </c>
      <c r="C17" s="36" t="s">
        <v>72</v>
      </c>
      <c r="D17" s="36">
        <v>4</v>
      </c>
      <c r="E17" s="113"/>
      <c r="F17" s="23">
        <f>D17*E17</f>
        <v>0</v>
      </c>
    </row>
    <row r="18" spans="1:6" ht="19.5" customHeight="1">
      <c r="A18" s="30" t="s">
        <v>80</v>
      </c>
      <c r="B18" s="31" t="s">
        <v>81</v>
      </c>
      <c r="C18" s="32"/>
      <c r="D18" s="33"/>
      <c r="E18" s="34"/>
      <c r="F18" s="19">
        <f>SUM(F19:F22)</f>
        <v>0</v>
      </c>
    </row>
    <row r="19" spans="1:6" ht="19.5" customHeight="1">
      <c r="A19" s="35">
        <v>10</v>
      </c>
      <c r="B19" s="24" t="s">
        <v>82</v>
      </c>
      <c r="C19" s="36" t="s">
        <v>83</v>
      </c>
      <c r="D19" s="36">
        <v>14</v>
      </c>
      <c r="E19" s="113"/>
      <c r="F19" s="23">
        <f>D19*E19</f>
        <v>0</v>
      </c>
    </row>
    <row r="20" spans="1:6" ht="19.5" customHeight="1">
      <c r="A20" s="35">
        <v>11</v>
      </c>
      <c r="B20" s="24" t="s">
        <v>84</v>
      </c>
      <c r="C20" s="36" t="s">
        <v>72</v>
      </c>
      <c r="D20" s="36">
        <v>4</v>
      </c>
      <c r="E20" s="113"/>
      <c r="F20" s="23">
        <f>D20*E20</f>
        <v>0</v>
      </c>
    </row>
    <row r="21" spans="1:6" ht="19.5" customHeight="1">
      <c r="A21" s="35">
        <v>12</v>
      </c>
      <c r="B21" s="94" t="s">
        <v>85</v>
      </c>
      <c r="C21" s="36" t="s">
        <v>72</v>
      </c>
      <c r="D21" s="36">
        <v>4</v>
      </c>
      <c r="E21" s="113"/>
      <c r="F21" s="23">
        <f>D21*E21</f>
        <v>0</v>
      </c>
    </row>
    <row r="22" spans="1:6" ht="19.5" customHeight="1">
      <c r="A22" s="35">
        <v>13</v>
      </c>
      <c r="B22" s="24" t="s">
        <v>86</v>
      </c>
      <c r="C22" s="36" t="s">
        <v>72</v>
      </c>
      <c r="D22" s="36">
        <v>4</v>
      </c>
      <c r="E22" s="113"/>
      <c r="F22" s="23">
        <f>D22*E22</f>
        <v>0</v>
      </c>
    </row>
    <row r="23" spans="1:6" ht="19.5" customHeight="1">
      <c r="A23" s="30" t="s">
        <v>87</v>
      </c>
      <c r="B23" s="31" t="s">
        <v>88</v>
      </c>
      <c r="C23" s="32"/>
      <c r="D23" s="33"/>
      <c r="E23" s="34"/>
      <c r="F23" s="19">
        <f>SUM(F24:F26)</f>
        <v>0</v>
      </c>
    </row>
    <row r="24" spans="1:6" ht="19.5" customHeight="1">
      <c r="A24" s="35">
        <v>14</v>
      </c>
      <c r="B24" s="24" t="s">
        <v>89</v>
      </c>
      <c r="C24" s="36" t="s">
        <v>72</v>
      </c>
      <c r="D24" s="36">
        <v>1</v>
      </c>
      <c r="E24" s="113"/>
      <c r="F24" s="23">
        <f>D24*E24</f>
        <v>0</v>
      </c>
    </row>
    <row r="25" spans="1:6" ht="19.5" customHeight="1">
      <c r="A25" s="37">
        <v>15</v>
      </c>
      <c r="B25" s="38" t="s">
        <v>90</v>
      </c>
      <c r="C25" s="39" t="s">
        <v>72</v>
      </c>
      <c r="D25" s="39">
        <v>1</v>
      </c>
      <c r="E25" s="114"/>
      <c r="F25" s="23">
        <f>D25*E25</f>
        <v>0</v>
      </c>
    </row>
    <row r="26" spans="1:6" ht="19.5" customHeight="1" thickBot="1">
      <c r="A26" s="35">
        <v>16</v>
      </c>
      <c r="B26" s="24" t="s">
        <v>91</v>
      </c>
      <c r="C26" s="36" t="s">
        <v>64</v>
      </c>
      <c r="D26" s="36">
        <v>1</v>
      </c>
      <c r="E26" s="113"/>
      <c r="F26" s="23">
        <f>D26*E26</f>
        <v>0</v>
      </c>
    </row>
    <row r="27" spans="1:6" ht="19.5" customHeight="1" thickBot="1">
      <c r="A27" s="95"/>
      <c r="B27" s="96" t="s">
        <v>92</v>
      </c>
      <c r="C27" s="97"/>
      <c r="D27" s="97"/>
      <c r="E27" s="98"/>
      <c r="F27" s="99">
        <f>F6+F10+F13+F18+F23</f>
        <v>0</v>
      </c>
    </row>
    <row r="29" spans="1:2" ht="12.75">
      <c r="A29" s="59" t="s">
        <v>138</v>
      </c>
      <c r="B29" s="59" t="s">
        <v>139</v>
      </c>
    </row>
  </sheetData>
  <sheetProtection sheet="1" selectLockedCells="1"/>
  <printOptions/>
  <pageMargins left="0.7" right="0.7" top="0.787401575" bottom="0.787401575" header="0.3" footer="0.3"/>
  <pageSetup orientation="portrait" paperSize="9"/>
  <ignoredErrors>
    <ignoredError sqref="F10:F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13">
      <selection activeCell="E29" sqref="E29"/>
    </sheetView>
  </sheetViews>
  <sheetFormatPr defaultColWidth="9.140625" defaultRowHeight="12.75"/>
  <cols>
    <col min="1" max="1" width="6.421875" style="0" customWidth="1"/>
    <col min="2" max="2" width="93.8515625" style="0" customWidth="1"/>
    <col min="3" max="3" width="9.421875" style="0" customWidth="1"/>
    <col min="4" max="4" width="11.421875" style="0" customWidth="1"/>
    <col min="5" max="5" width="9.421875" style="0" customWidth="1"/>
    <col min="6" max="6" width="16.8515625" style="0" customWidth="1"/>
  </cols>
  <sheetData>
    <row r="1" spans="1:6" ht="20.25">
      <c r="A1" s="91" t="s">
        <v>144</v>
      </c>
      <c r="B1" s="62"/>
      <c r="C1" s="62"/>
      <c r="D1" s="62"/>
      <c r="E1" s="62"/>
      <c r="F1" s="62"/>
    </row>
    <row r="2" spans="1:6" ht="18">
      <c r="A2" s="90" t="s">
        <v>53</v>
      </c>
      <c r="B2" s="62"/>
      <c r="C2" s="62"/>
      <c r="D2" s="62"/>
      <c r="E2" s="62"/>
      <c r="F2" s="62"/>
    </row>
    <row r="3" spans="1:6" ht="13.5" thickBot="1">
      <c r="A3" s="62"/>
      <c r="B3" s="62"/>
      <c r="C3" s="62"/>
      <c r="D3" s="62"/>
      <c r="E3" s="62"/>
      <c r="F3" s="62"/>
    </row>
    <row r="4" spans="1:6" ht="19.5" customHeight="1" thickBot="1">
      <c r="A4" s="87"/>
      <c r="B4" s="93" t="s">
        <v>54</v>
      </c>
      <c r="C4" s="88"/>
      <c r="D4" s="88"/>
      <c r="E4" s="88"/>
      <c r="F4" s="89"/>
    </row>
    <row r="5" spans="1:6" ht="19.5" customHeight="1" thickBot="1">
      <c r="A5" s="11" t="s">
        <v>55</v>
      </c>
      <c r="B5" s="12" t="s">
        <v>56</v>
      </c>
      <c r="C5" s="13" t="s">
        <v>57</v>
      </c>
      <c r="D5" s="13" t="s">
        <v>58</v>
      </c>
      <c r="E5" s="13" t="s">
        <v>59</v>
      </c>
      <c r="F5" s="14" t="s">
        <v>60</v>
      </c>
    </row>
    <row r="6" spans="1:6" ht="19.5" customHeight="1">
      <c r="A6" s="15" t="s">
        <v>61</v>
      </c>
      <c r="B6" s="16" t="s">
        <v>62</v>
      </c>
      <c r="C6" s="17"/>
      <c r="D6" s="18"/>
      <c r="E6" s="17"/>
      <c r="F6" s="19">
        <f>SUM(F7:F9)</f>
        <v>0</v>
      </c>
    </row>
    <row r="7" spans="1:6" ht="19.5" customHeight="1">
      <c r="A7" s="20">
        <v>1</v>
      </c>
      <c r="B7" s="21" t="s">
        <v>63</v>
      </c>
      <c r="C7" s="22" t="s">
        <v>64</v>
      </c>
      <c r="D7" s="22">
        <v>1</v>
      </c>
      <c r="E7" s="112"/>
      <c r="F7" s="23">
        <f>D7*E7</f>
        <v>0</v>
      </c>
    </row>
    <row r="8" spans="1:6" ht="19.5" customHeight="1">
      <c r="A8" s="20">
        <v>2</v>
      </c>
      <c r="B8" s="24" t="s">
        <v>65</v>
      </c>
      <c r="C8" s="22" t="s">
        <v>64</v>
      </c>
      <c r="D8" s="22">
        <v>1</v>
      </c>
      <c r="E8" s="112"/>
      <c r="F8" s="23">
        <f>D8*E8</f>
        <v>0</v>
      </c>
    </row>
    <row r="9" spans="1:6" ht="19.5" customHeight="1">
      <c r="A9" s="20">
        <v>3</v>
      </c>
      <c r="B9" s="21" t="s">
        <v>66</v>
      </c>
      <c r="C9" s="22" t="s">
        <v>64</v>
      </c>
      <c r="D9" s="22">
        <v>1</v>
      </c>
      <c r="E9" s="112"/>
      <c r="F9" s="23">
        <f>D9*E9</f>
        <v>0</v>
      </c>
    </row>
    <row r="10" spans="1:6" ht="19.5" customHeight="1">
      <c r="A10" s="15" t="s">
        <v>67</v>
      </c>
      <c r="B10" s="16" t="s">
        <v>68</v>
      </c>
      <c r="C10" s="17"/>
      <c r="D10" s="25"/>
      <c r="E10" s="17"/>
      <c r="F10" s="19">
        <f>SUM(F11:F14)</f>
        <v>0</v>
      </c>
    </row>
    <row r="11" spans="1:6" ht="26.25" customHeight="1">
      <c r="A11" s="26">
        <v>4</v>
      </c>
      <c r="B11" s="27" t="s">
        <v>93</v>
      </c>
      <c r="C11" s="28" t="s">
        <v>70</v>
      </c>
      <c r="D11" s="28">
        <v>60</v>
      </c>
      <c r="E11" s="113"/>
      <c r="F11" s="29">
        <f>D11*E11</f>
        <v>0</v>
      </c>
    </row>
    <row r="12" spans="1:6" ht="19.5" customHeight="1">
      <c r="A12" s="26">
        <v>5</v>
      </c>
      <c r="B12" s="27" t="s">
        <v>94</v>
      </c>
      <c r="C12" s="28" t="s">
        <v>72</v>
      </c>
      <c r="D12" s="28">
        <v>6</v>
      </c>
      <c r="E12" s="113"/>
      <c r="F12" s="29">
        <f>D12*E12</f>
        <v>0</v>
      </c>
    </row>
    <row r="13" spans="1:6" ht="19.5" customHeight="1">
      <c r="A13" s="26">
        <v>6</v>
      </c>
      <c r="B13" s="27" t="s">
        <v>95</v>
      </c>
      <c r="C13" s="28" t="s">
        <v>72</v>
      </c>
      <c r="D13" s="28">
        <v>10</v>
      </c>
      <c r="E13" s="113"/>
      <c r="F13" s="29">
        <f>D13*E13</f>
        <v>0</v>
      </c>
    </row>
    <row r="14" spans="1:6" ht="19.5" customHeight="1">
      <c r="A14" s="26">
        <v>7</v>
      </c>
      <c r="B14" s="27" t="s">
        <v>96</v>
      </c>
      <c r="C14" s="28" t="s">
        <v>72</v>
      </c>
      <c r="D14" s="28">
        <v>1</v>
      </c>
      <c r="E14" s="113"/>
      <c r="F14" s="29">
        <f>D14*E14</f>
        <v>0</v>
      </c>
    </row>
    <row r="15" spans="1:6" ht="19.5" customHeight="1">
      <c r="A15" s="30" t="s">
        <v>73</v>
      </c>
      <c r="B15" s="31" t="s">
        <v>74</v>
      </c>
      <c r="C15" s="32"/>
      <c r="D15" s="33"/>
      <c r="E15" s="34"/>
      <c r="F15" s="19">
        <f>SUM(F16:F20)</f>
        <v>0</v>
      </c>
    </row>
    <row r="16" spans="1:6" ht="19.5" customHeight="1">
      <c r="A16" s="26">
        <v>6</v>
      </c>
      <c r="B16" s="27" t="s">
        <v>75</v>
      </c>
      <c r="C16" s="28" t="s">
        <v>76</v>
      </c>
      <c r="D16" s="28">
        <v>60</v>
      </c>
      <c r="E16" s="113"/>
      <c r="F16" s="29">
        <f>D16*E16</f>
        <v>0</v>
      </c>
    </row>
    <row r="17" spans="1:6" ht="19.5" customHeight="1">
      <c r="A17" s="26"/>
      <c r="B17" s="27" t="s">
        <v>97</v>
      </c>
      <c r="C17" s="28" t="s">
        <v>72</v>
      </c>
      <c r="D17" s="28">
        <v>1</v>
      </c>
      <c r="E17" s="113"/>
      <c r="F17" s="29">
        <f>D17*E17</f>
        <v>0</v>
      </c>
    </row>
    <row r="18" spans="1:6" ht="19.5" customHeight="1">
      <c r="A18" s="35">
        <v>7</v>
      </c>
      <c r="B18" s="24" t="s">
        <v>98</v>
      </c>
      <c r="C18" s="36" t="s">
        <v>72</v>
      </c>
      <c r="D18" s="36">
        <v>26</v>
      </c>
      <c r="E18" s="113"/>
      <c r="F18" s="23">
        <f>D18*E18</f>
        <v>0</v>
      </c>
    </row>
    <row r="19" spans="1:6" ht="26.25" customHeight="1">
      <c r="A19" s="35">
        <v>8</v>
      </c>
      <c r="B19" s="24" t="s">
        <v>99</v>
      </c>
      <c r="C19" s="36" t="s">
        <v>72</v>
      </c>
      <c r="D19" s="36">
        <v>16</v>
      </c>
      <c r="E19" s="113"/>
      <c r="F19" s="23">
        <f>D19*E19</f>
        <v>0</v>
      </c>
    </row>
    <row r="20" spans="1:6" ht="19.5" customHeight="1">
      <c r="A20" s="35">
        <v>9</v>
      </c>
      <c r="B20" s="24" t="s">
        <v>79</v>
      </c>
      <c r="C20" s="36" t="s">
        <v>72</v>
      </c>
      <c r="D20" s="36">
        <v>4</v>
      </c>
      <c r="E20" s="113"/>
      <c r="F20" s="23">
        <f>D20*E20</f>
        <v>0</v>
      </c>
    </row>
    <row r="21" spans="1:6" ht="19.5" customHeight="1">
      <c r="A21" s="30" t="s">
        <v>80</v>
      </c>
      <c r="B21" s="31" t="s">
        <v>81</v>
      </c>
      <c r="C21" s="32"/>
      <c r="D21" s="33"/>
      <c r="E21" s="34"/>
      <c r="F21" s="19">
        <f>SUM(F22:F26)</f>
        <v>0</v>
      </c>
    </row>
    <row r="22" spans="1:6" ht="19.5" customHeight="1">
      <c r="A22" s="35">
        <v>10</v>
      </c>
      <c r="B22" s="24" t="s">
        <v>82</v>
      </c>
      <c r="C22" s="36" t="s">
        <v>83</v>
      </c>
      <c r="D22" s="36">
        <v>20</v>
      </c>
      <c r="E22" s="113"/>
      <c r="F22" s="23">
        <f>D22*E22</f>
        <v>0</v>
      </c>
    </row>
    <row r="23" spans="1:6" ht="19.5" customHeight="1">
      <c r="A23" s="35">
        <v>11</v>
      </c>
      <c r="B23" s="24" t="s">
        <v>84</v>
      </c>
      <c r="C23" s="36" t="s">
        <v>72</v>
      </c>
      <c r="D23" s="36">
        <v>6</v>
      </c>
      <c r="E23" s="113"/>
      <c r="F23" s="23">
        <f>D23*E23</f>
        <v>0</v>
      </c>
    </row>
    <row r="24" spans="1:6" ht="19.5" customHeight="1">
      <c r="A24" s="35">
        <v>12</v>
      </c>
      <c r="B24" s="100" t="s">
        <v>100</v>
      </c>
      <c r="C24" s="36" t="s">
        <v>72</v>
      </c>
      <c r="D24" s="36">
        <v>8</v>
      </c>
      <c r="E24" s="113"/>
      <c r="F24" s="23">
        <f>D24*E24</f>
        <v>0</v>
      </c>
    </row>
    <row r="25" spans="1:6" ht="19.5" customHeight="1">
      <c r="A25" s="35">
        <v>13</v>
      </c>
      <c r="B25" s="94" t="s">
        <v>101</v>
      </c>
      <c r="C25" s="36" t="s">
        <v>72</v>
      </c>
      <c r="D25" s="36">
        <v>8</v>
      </c>
      <c r="E25" s="113"/>
      <c r="F25" s="23">
        <f>D25*E25</f>
        <v>0</v>
      </c>
    </row>
    <row r="26" spans="1:6" ht="19.5" customHeight="1">
      <c r="A26" s="35">
        <v>14</v>
      </c>
      <c r="B26" s="24" t="s">
        <v>102</v>
      </c>
      <c r="C26" s="36" t="s">
        <v>72</v>
      </c>
      <c r="D26" s="36">
        <v>2</v>
      </c>
      <c r="E26" s="113"/>
      <c r="F26" s="23">
        <f>D26*E26</f>
        <v>0</v>
      </c>
    </row>
    <row r="27" spans="1:6" ht="19.5" customHeight="1">
      <c r="A27" s="30" t="s">
        <v>87</v>
      </c>
      <c r="B27" s="31" t="s">
        <v>88</v>
      </c>
      <c r="C27" s="32"/>
      <c r="D27" s="33"/>
      <c r="E27" s="34"/>
      <c r="F27" s="19">
        <f>SUM(F28:F30)</f>
        <v>0</v>
      </c>
    </row>
    <row r="28" spans="1:6" ht="19.5" customHeight="1">
      <c r="A28" s="35">
        <v>14</v>
      </c>
      <c r="B28" s="24" t="s">
        <v>103</v>
      </c>
      <c r="C28" s="36" t="s">
        <v>72</v>
      </c>
      <c r="D28" s="36">
        <v>1</v>
      </c>
      <c r="E28" s="113"/>
      <c r="F28" s="23">
        <f>D28*E28</f>
        <v>0</v>
      </c>
    </row>
    <row r="29" spans="1:6" ht="19.5" customHeight="1">
      <c r="A29" s="37">
        <v>15</v>
      </c>
      <c r="B29" s="38" t="s">
        <v>90</v>
      </c>
      <c r="C29" s="39" t="s">
        <v>72</v>
      </c>
      <c r="D29" s="39">
        <v>1</v>
      </c>
      <c r="E29" s="114"/>
      <c r="F29" s="23">
        <f>D29*E29</f>
        <v>0</v>
      </c>
    </row>
    <row r="30" spans="1:6" ht="19.5" customHeight="1" thickBot="1">
      <c r="A30" s="35">
        <v>16</v>
      </c>
      <c r="B30" s="24" t="s">
        <v>91</v>
      </c>
      <c r="C30" s="36" t="s">
        <v>64</v>
      </c>
      <c r="D30" s="36">
        <v>1</v>
      </c>
      <c r="E30" s="113"/>
      <c r="F30" s="23">
        <f>D30*E30</f>
        <v>0</v>
      </c>
    </row>
    <row r="31" spans="1:6" ht="19.5" customHeight="1" thickBot="1">
      <c r="A31" s="95"/>
      <c r="B31" s="96" t="s">
        <v>92</v>
      </c>
      <c r="C31" s="97"/>
      <c r="D31" s="97"/>
      <c r="E31" s="98"/>
      <c r="F31" s="99">
        <f>F6+F10+F15+F21+F27</f>
        <v>0</v>
      </c>
    </row>
    <row r="33" spans="1:2" ht="12.75">
      <c r="A33" s="59" t="s">
        <v>138</v>
      </c>
      <c r="B33" s="59" t="s">
        <v>139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  <ignoredErrors>
    <ignoredError sqref="F10: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harmonogramu stavebních prací</dc:title>
  <dc:subject/>
  <dc:creator>HG Partner</dc:creator>
  <cp:keywords/>
  <dc:description/>
  <cp:lastModifiedBy>Butkai Michal</cp:lastModifiedBy>
  <cp:lastPrinted>2020-09-24T07:07:52Z</cp:lastPrinted>
  <dcterms:created xsi:type="dcterms:W3CDTF">2004-06-25T07:53:21Z</dcterms:created>
  <dcterms:modified xsi:type="dcterms:W3CDTF">2020-10-07T08:54:36Z</dcterms:modified>
  <cp:category/>
  <cp:version/>
  <cp:contentType/>
  <cp:contentStatus/>
</cp:coreProperties>
</file>