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6" r:id="rId1"/>
    <sheet name="020-NZM-DK-00 - Vedlejší ..." sheetId="2" r:id="rId2"/>
    <sheet name="020-NZM-DK-01 - SO-01 Spl..." sheetId="3" r:id="rId3"/>
  </sheets>
  <definedNames>
    <definedName name="_xlnm._FilterDatabase" localSheetId="1" hidden="1">'020-NZM-DK-00 - Vedlejší ...'!$A$3:$G$40</definedName>
    <definedName name="_xlnm._FilterDatabase" localSheetId="2" hidden="1">'020-NZM-DK-01 - SO-01 Spl...'!$A$3:$G$133</definedName>
    <definedName name="_xlnm.Print_Area" localSheetId="0">'Rekapitulace stavby'!$A$1:$C$15</definedName>
    <definedName name="_xlnm.Print_Titles" localSheetId="0">'Rekapitulace stavby'!$8:$8</definedName>
    <definedName name="_xlnm.Print_Titles" localSheetId="1">'020-NZM-DK-00 - Vedlejší ...'!$3:$3</definedName>
    <definedName name="_xlnm.Print_Titles" localSheetId="2">'020-NZM-DK-01 - SO-01 Spl...'!$3:$3</definedName>
  </definedNames>
  <calcPr calcId="162913"/>
</workbook>
</file>

<file path=xl/sharedStrings.xml><?xml version="1.0" encoding="utf-8"?>
<sst xmlns="http://schemas.openxmlformats.org/spreadsheetml/2006/main" count="664" uniqueCount="324">
  <si>
    <t/>
  </si>
  <si>
    <t>21</t>
  </si>
  <si>
    <t>15</t>
  </si>
  <si>
    <t>Stavba:</t>
  </si>
  <si>
    <t>NZM Čáslav - zřízení dešťové kanalizace</t>
  </si>
  <si>
    <t>Místo:</t>
  </si>
  <si>
    <t>Datum:</t>
  </si>
  <si>
    <t>Zadavatel:</t>
  </si>
  <si>
    <t xml:space="preserve"> </t>
  </si>
  <si>
    <t>Zhotovitel:</t>
  </si>
  <si>
    <t>Poznámka:</t>
  </si>
  <si>
    <t>Kód</t>
  </si>
  <si>
    <t>Popis</t>
  </si>
  <si>
    <t>Cena bez DPH [CZK]</t>
  </si>
  <si>
    <t>Cena s DPH [CZK]</t>
  </si>
  <si>
    <t>Typ</t>
  </si>
  <si>
    <t>D</t>
  </si>
  <si>
    <t>1</t>
  </si>
  <si>
    <t>2</t>
  </si>
  <si>
    <t>Objekt:</t>
  </si>
  <si>
    <t>020-NZM-DK-00 - Vedlejší a ostatní náklady stavby</t>
  </si>
  <si>
    <t>PČ</t>
  </si>
  <si>
    <t>MJ</t>
  </si>
  <si>
    <t>Množství</t>
  </si>
  <si>
    <t>J.cena [CZK]</t>
  </si>
  <si>
    <t>Náklady soupisu celkem</t>
  </si>
  <si>
    <t>VRN</t>
  </si>
  <si>
    <t>Vedlejší rozpočtové náklady</t>
  </si>
  <si>
    <t>5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</si>
  <si>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</si>
  <si>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</si>
  <si>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</si>
  <si>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</si>
  <si>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</si>
  <si>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</si>
  <si>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P</t>
  </si>
  <si>
    <t xml:space="preserve">Poznámka k položce:
- Průběžné vytyčení stavby (případně pozemků nebo provedení jiných geodetických prací) odborně způsobilou osobou v oboru zeměměřičství v rámci navržených objektů, konstrukcí a oprav
- v rámci stavby budou vytýčeny (umístění) všechny navrhované a opravované  objekty, dále budou vytýčeny hranice dotčených pozemků. 
- Vytýčení bude provedeno geodetickou firmou na základě předané digitální formy situace stavby v JTSK a BPV. Detailní vytýčení jednotlivých prvků stavebních objektů bude provedeno na základě předané projektové dokumentace k provádění stavby (rozměry prvků, výškové osazení).   </t>
  </si>
  <si>
    <t>VV</t>
  </si>
  <si>
    <t>"Průběžné vytyčení stavby nebo provedení jiných geodetických prací odborně způsobilou osobou v oboru zeměměřictví "1</t>
  </si>
  <si>
    <t>012303000</t>
  </si>
  <si>
    <t>Geodetické práce po výstavbě</t>
  </si>
  <si>
    <t xml:space="preserve">Poznámka k položce:
Zajištění veškerých geodetických prací a potřebných geodetických podkladů odborně způsobilou osobou v oboru zeměměřictví pro účely zpracování dokumentace skutečného provedení a pro kolaudaci stavby (3 paré + 1 v elektronické formě).   </t>
  </si>
  <si>
    <t>3</t>
  </si>
  <si>
    <t>013254000</t>
  </si>
  <si>
    <t>Dokumentace skutečného provedení stavby</t>
  </si>
  <si>
    <t xml:space="preserve">Poznámka k položce:
Zpracování a předání dokumentace skutečného provedení stavby (3 paré + 1 v elektronické formě) objednateli.   </t>
  </si>
  <si>
    <t>"Zpracování a předání dokumentace skutečného provedení stavby (3 paré + 1 v elektronické formě) objednateli"1</t>
  </si>
  <si>
    <t>4</t>
  </si>
  <si>
    <t>01325400R</t>
  </si>
  <si>
    <t>Vytýčení inženýrských sítí</t>
  </si>
  <si>
    <t>kpl</t>
  </si>
  <si>
    <t>Poznámka k položce:
ompletní zajištění a provedení vytýčení inženýrských sítí v celém obvodu staveniště
včetně vyhotovení průzkumných sond pro ověření trasy sítí a zařízení
veškeré práce a matriál pro zajištění vytýčení a průzkumu-vyhledání tras
veškeré náklady spojené s uvedením terénu a zpevněných ploch dotčených průzkumnými sondami a vytyčovacími pracemi do původního stavu</t>
  </si>
  <si>
    <t>"kompletní zajištění vytýčení všech dotčených inž. sítí na staveništi včetně ověření tras průzkumnými sondami"1</t>
  </si>
  <si>
    <t>VRN2</t>
  </si>
  <si>
    <t>Příprava staveniště</t>
  </si>
  <si>
    <t>VRN2-002</t>
  </si>
  <si>
    <t>Aktualizace havarijního plánu a provedení opatření vyplývajících z havarijního plánu</t>
  </si>
  <si>
    <t>Poznámka k položce:
Součástí položky je:
- aktualizace havarijního plánu
- provedení opatření vyplývajících z havarijního plánu (mj. zajištění norné stěny pod realizovanými úseky, apod.)</t>
  </si>
  <si>
    <t>VRN3</t>
  </si>
  <si>
    <t>Zařízení staveniště</t>
  </si>
  <si>
    <t>6</t>
  </si>
  <si>
    <t>030001000</t>
  </si>
  <si>
    <t xml:space="preserve">Poznámka k položce:
Zajištění a zabezpečení staveniště, zřízení a likvidace zařízení staveniště, objektů pro pracovníky, přípojek, přístupů, skládek, deponií včetně uvedení dotčených pozemků do původního stavu apod.   </t>
  </si>
  <si>
    <t>7</t>
  </si>
  <si>
    <t>034103000</t>
  </si>
  <si>
    <t>Oplocení staveniště</t>
  </si>
  <si>
    <t>8</t>
  </si>
  <si>
    <t>034303000</t>
  </si>
  <si>
    <t>Dopravní značení na staveništi</t>
  </si>
  <si>
    <t>9</t>
  </si>
  <si>
    <t>034503000</t>
  </si>
  <si>
    <t>Informační tabule na staveništi</t>
  </si>
  <si>
    <t xml:space="preserve">Poznámka k položce:
Součástí položky je dodávka a montáž informační tabule, na viditelném místě u vstupu na staveniště, s uvedením následujících údajů:
- Název stavby, zhotovitel stavby, investor stavby, uvedení dotačního titulu, cena stavby, termín dokončení stavby, atd.
- Zajištění umístění štítku o povolení stavby
- Příp. zajištění umístění stejnopisu oznámení o zahájení prací oblastnímu inspektorátu práce </t>
  </si>
  <si>
    <t>VRN4</t>
  </si>
  <si>
    <t>Inženýrská činnost</t>
  </si>
  <si>
    <t>10</t>
  </si>
  <si>
    <t>042503000</t>
  </si>
  <si>
    <t>Plán BOZP na staveništi</t>
  </si>
  <si>
    <t xml:space="preserve">Poznámka k položce:
Součástí položky je zajištění plnění povinností dle zákona č. 309/2006 Sb.:
- provedení případných opatření vyplývajících z plánu bezpečnosti a ochrany zdraví při práci na staveništi 
- platí pro celou stavbu   </t>
  </si>
  <si>
    <t>11</t>
  </si>
  <si>
    <t>049303000</t>
  </si>
  <si>
    <t>Náklady vzniklé v souvislosti s předáním stavby</t>
  </si>
  <si>
    <t xml:space="preserve">Poznámka k položce:
Protokolární předání stavbou dotčených pozemků a komunikací zpět jejich vlastníkům   </t>
  </si>
  <si>
    <t>"Protokolární předání stavbou dotčených pozemků a komunikací zpět jejich vlastníkům"1</t>
  </si>
  <si>
    <t>12</t>
  </si>
  <si>
    <t>VRN4-002</t>
  </si>
  <si>
    <t xml:space="preserve">Pořizování fotodokumentace v digitální podobě  </t>
  </si>
  <si>
    <t xml:space="preserve">Poznámka k položce:
Fotodokumentace postupu prací během provádění díla s popisem pracovních postupů, lokalizací a uvedením data pořízení.   </t>
  </si>
  <si>
    <t>vrn6</t>
  </si>
  <si>
    <t>Územní vlivy</t>
  </si>
  <si>
    <t>13</t>
  </si>
  <si>
    <t>063002000</t>
  </si>
  <si>
    <t>Práce na těžce přístupných místech</t>
  </si>
  <si>
    <t xml:space="preserve">Poznámka k položce:
Součástí položky je:
- zajištění dočasného přístupu ke stavenšti, skladba dle zvyklostí dodavatele (např. ŠD podsyp, panely, variant. matrace, ...) 
- položka zahrnuje kompletní práce a materiál pro zřízení, užívání a likvidaci těchto dočasných přístupů   </t>
  </si>
  <si>
    <t>"celkové náklady na zajištění přístupů pro celou stavbu"1</t>
  </si>
  <si>
    <t>020-NZM-DK-01 - SO-01 Splašková kanalizace</t>
  </si>
  <si>
    <t>HSV</t>
  </si>
  <si>
    <t>Práce a dodávky HSV</t>
  </si>
  <si>
    <t>Zemní práce</t>
  </si>
  <si>
    <t>Zemní práce - přípravné a přidružené práce</t>
  </si>
  <si>
    <t>919735111</t>
  </si>
  <si>
    <t>Řezání stávajícího živičného krytu hl do 50 mm</t>
  </si>
  <si>
    <t>m</t>
  </si>
  <si>
    <t>2*40</t>
  </si>
  <si>
    <t>113152112</t>
  </si>
  <si>
    <t>Odstranění podkladů zpevněných ploch z kameniva drceného</t>
  </si>
  <si>
    <t>m3</t>
  </si>
  <si>
    <t>"zpevněné plochy - podklad asf.povrchu"40*3,0*0,3</t>
  </si>
  <si>
    <t>113107182</t>
  </si>
  <si>
    <t>Odstranění podkladu živičného tl 100 mm strojně pl přes 50 do 200 m2</t>
  </si>
  <si>
    <t>m2</t>
  </si>
  <si>
    <t>"zpevněné plochy -  asf.povrch"40*3,0</t>
  </si>
  <si>
    <t>115101201</t>
  </si>
  <si>
    <t>Čerpání vody na dopravní výšku do 10 m průměrný přítok do 500 l/min</t>
  </si>
  <si>
    <t>hod</t>
  </si>
  <si>
    <t>20*10</t>
  </si>
  <si>
    <t>115101301</t>
  </si>
  <si>
    <t>Pohotovost čerpací soupravy pro dopravní výšku do 10 m přítok do 500 l/min</t>
  </si>
  <si>
    <t>den</t>
  </si>
  <si>
    <t>20</t>
  </si>
  <si>
    <t>119001401</t>
  </si>
  <si>
    <t>Dočasné zajištění potrubí ocelového nebo litinového DN do 200 mm</t>
  </si>
  <si>
    <t>16</t>
  </si>
  <si>
    <t>119001405</t>
  </si>
  <si>
    <t>Dočasné zajištění potrubí z PE DN do 200 mm</t>
  </si>
  <si>
    <t>119001406</t>
  </si>
  <si>
    <t>Dočasné zajištění potrubí z PE DN do 500 mm</t>
  </si>
  <si>
    <t>119001421</t>
  </si>
  <si>
    <t>Dočasné zajištění kabelů a kabelových tratí ze 3 volně ložených kabelů</t>
  </si>
  <si>
    <t>40</t>
  </si>
  <si>
    <t>Zemní práce - hloubené vykopávky</t>
  </si>
  <si>
    <t>132151031</t>
  </si>
  <si>
    <t>Hloubení rýh zapažených  š do 2000 mm v hornině třídy těžitelnosti I, skupiny 1 a 2 objemu do 15 m3 při překopech inženýrských sítí strojně</t>
  </si>
  <si>
    <t>"10% celku"(156,65*1,0*2,0+18*0,8*2,0)*0,1</t>
  </si>
  <si>
    <t>132154204</t>
  </si>
  <si>
    <t>Hloubení zapažených rýh š do 2000 mm v hornině třídy těžitelnosti I, skupiny 1 a 2 objem do 500 m3</t>
  </si>
  <si>
    <t>"90% celku"(156,65*1,0*2,0+18*0,8*2,0)*0,9</t>
  </si>
  <si>
    <t>Zemní práce - zajištění výkopu, násypu a svahu</t>
  </si>
  <si>
    <t>151101101</t>
  </si>
  <si>
    <t>Zřízení příložného pažení a rozepření stěn rýh hl do 2 m</t>
  </si>
  <si>
    <t>(156,65+18)*2,0*2</t>
  </si>
  <si>
    <t>151101111</t>
  </si>
  <si>
    <t>Odstranění příložného pažení a rozepření stěn rýh hl do 2 m</t>
  </si>
  <si>
    <t>698,6</t>
  </si>
  <si>
    <t>Zemní práce - přemístění výkopku</t>
  </si>
  <si>
    <t>14</t>
  </si>
  <si>
    <t>162351103</t>
  </si>
  <si>
    <t>Vodorovné přemístění do 500 m výkopku/sypaniny z horniny třídy těžitelnosti I, skupiny 1 až 3</t>
  </si>
  <si>
    <t>"na mezideponii"342,1</t>
  </si>
  <si>
    <t>"z mezideponie do zpětného zásypu rýh"222,365</t>
  </si>
  <si>
    <t>Součet</t>
  </si>
  <si>
    <t>162351104</t>
  </si>
  <si>
    <t>Vodorovné přemístění do 1000 m výkopku/sypaniny z horniny třídy těžitelnosti I, skupiny 1 až 3</t>
  </si>
  <si>
    <t>"přebytek výkopů k uložení na zájmovém území stavby u nádrže"156,65*1,0*(0,15+0,25+0,3)+18*0,8*(0,15+0,25+0,3)</t>
  </si>
  <si>
    <t>167151111</t>
  </si>
  <si>
    <t>Nakládání výkopku z hornin třídy těžitelnosti I, skupiny 1 až 3 přes 100 m3</t>
  </si>
  <si>
    <t>"z mezideponie"342,1</t>
  </si>
  <si>
    <t>17</t>
  </si>
  <si>
    <t>Zemní práce - konstrukce ze zemin</t>
  </si>
  <si>
    <t>171201201</t>
  </si>
  <si>
    <t>Uložení sypaniny na skládky nebo meziskládky</t>
  </si>
  <si>
    <t>"z výkopů rýh na mezideponii"342,1</t>
  </si>
  <si>
    <t>"přebytek výkopů na deponii"156,65*1,0*(0,15+0,25+0,3)+18*0,8*(0,15+0,25+0,3)</t>
  </si>
  <si>
    <t>18</t>
  </si>
  <si>
    <t>174101101</t>
  </si>
  <si>
    <t>Zásyp jam, šachet rýh nebo kolem objektů sypaninou se zhutněním</t>
  </si>
  <si>
    <t>"zpětný zásyp rýhy nad obsypem"156,65*1,0*(2,0-0,15-0,25-0,3)+18*0,8*(2,0-0,15-0,25-0,3)</t>
  </si>
  <si>
    <t>19</t>
  </si>
  <si>
    <t>175151101</t>
  </si>
  <si>
    <t>Obsypání potrubí strojně sypaninou bez prohození, uloženou do 3 m</t>
  </si>
  <si>
    <t>156,65*1,0*(0,25+0,3)+18*0,8*(0,25+0,3)</t>
  </si>
  <si>
    <t>175111209</t>
  </si>
  <si>
    <t>Příplatek k obsypání objektu za ruční prohození sypaniny, uložené do 3 m</t>
  </si>
  <si>
    <t>94,078</t>
  </si>
  <si>
    <t>Zemní práce - povrchové úpravy terénu</t>
  </si>
  <si>
    <t>181951112</t>
  </si>
  <si>
    <t>Úprava pláně v hornině třídy těžitelnosti I, skupiny 1 až 3 se zhutněním strojně</t>
  </si>
  <si>
    <t>"rýha a v okolí rýhy-manip.pruh"(156,65+18)*5,0</t>
  </si>
  <si>
    <t>Vodorovné konstrukce</t>
  </si>
  <si>
    <t>45</t>
  </si>
  <si>
    <t>Podkladní a vedlejší konstrukce kromě vozovek a železničního svršku</t>
  </si>
  <si>
    <t>22</t>
  </si>
  <si>
    <t>451573111</t>
  </si>
  <si>
    <t>Lože pod potrubí otevřený výkop ze štěrkopísku</t>
  </si>
  <si>
    <t>"pod stoku a přípojku"156,65*1,0*0,15+18*0,8*0,15</t>
  </si>
  <si>
    <t>23</t>
  </si>
  <si>
    <t>452313151</t>
  </si>
  <si>
    <t>Podkladní bloky z betonu prostého tř. C 20/25 otevřený výkop</t>
  </si>
  <si>
    <t>"u šachet"(6+1)*1,0*1,0*0,2</t>
  </si>
  <si>
    <t>"drobné zajištění potrubí a obeton. šachet pro únosnost"2</t>
  </si>
  <si>
    <t>24</t>
  </si>
  <si>
    <t>452351101</t>
  </si>
  <si>
    <t>Bednění podkladních desek nebo bloků nebo sedlového lože otevřený výkop</t>
  </si>
  <si>
    <t>(6+1)*4*1,0*0,2</t>
  </si>
  <si>
    <t>Komunikace pozemní</t>
  </si>
  <si>
    <t>25</t>
  </si>
  <si>
    <t>564871111</t>
  </si>
  <si>
    <t>Podklad ze štěrkodrtě ŠD tl 250 mm</t>
  </si>
  <si>
    <t>40*3,0</t>
  </si>
  <si>
    <t>26</t>
  </si>
  <si>
    <t>565135111</t>
  </si>
  <si>
    <t>Asfaltový beton vrstva podkladní ACP 16 (obalované kamenivo OKS) tl 50 mm š do 3 m</t>
  </si>
  <si>
    <t>120</t>
  </si>
  <si>
    <t>27</t>
  </si>
  <si>
    <t>567122114</t>
  </si>
  <si>
    <t>Podklad ze směsi stmelené cementem SC C 8/10 (KSC I) tl 150 mm</t>
  </si>
  <si>
    <t>28</t>
  </si>
  <si>
    <t>573111112</t>
  </si>
  <si>
    <t>Postřik živičný infiltrační s posypem z asfaltu množství 1 kg/m2</t>
  </si>
  <si>
    <t>29</t>
  </si>
  <si>
    <t>573211109</t>
  </si>
  <si>
    <t>Postřik živičný spojovací z asfaltu v množství 0,50 kg/m2</t>
  </si>
  <si>
    <t>30</t>
  </si>
  <si>
    <t>577144131</t>
  </si>
  <si>
    <t>Asfaltový beton vrstva obrusná ACO 11 (ABS) tř. I tl 50 mm š do 3 m z modifikovaného asfaltu</t>
  </si>
  <si>
    <t>Trubní vedení</t>
  </si>
  <si>
    <t>87</t>
  </si>
  <si>
    <t>Potrubí z trub plastických a skleněných</t>
  </si>
  <si>
    <t>31</t>
  </si>
  <si>
    <t>871315221</t>
  </si>
  <si>
    <t>Kanalizační potrubí z tvrdého PVC jednovrstvé tuhost třídy SN8 DN 160</t>
  </si>
  <si>
    <t>"přípojka"18</t>
  </si>
  <si>
    <t>32</t>
  </si>
  <si>
    <t>871365221</t>
  </si>
  <si>
    <t>Kanalizační potrubí z tvrdého PVC jednovrstvé tuhost třídy SN8 DN 250</t>
  </si>
  <si>
    <t>"splašková kanalizace - hlavní stoka"156,65</t>
  </si>
  <si>
    <t>33</t>
  </si>
  <si>
    <t>877310310</t>
  </si>
  <si>
    <t>Montáž kolen na kanalizačním potrubí z PP trub hladkých plnostěnných DN 150</t>
  </si>
  <si>
    <t>kus</t>
  </si>
  <si>
    <t>"30°"1</t>
  </si>
  <si>
    <t>34</t>
  </si>
  <si>
    <t>M</t>
  </si>
  <si>
    <t>28617329</t>
  </si>
  <si>
    <t>koleno kanalizace PP KG DN 160x30°</t>
  </si>
  <si>
    <t>35</t>
  </si>
  <si>
    <t>877310320</t>
  </si>
  <si>
    <t>Montáž odboček na kanalizačním potrubí z PP trub hladkých plnostěnných DN 150</t>
  </si>
  <si>
    <t>36</t>
  </si>
  <si>
    <t>28617210R</t>
  </si>
  <si>
    <t>odbočka kanalizační PP  DN 250/150</t>
  </si>
  <si>
    <t>Poznámka k položce:
specifikace dle PD</t>
  </si>
  <si>
    <t>89</t>
  </si>
  <si>
    <t>Ostatní konstrukce</t>
  </si>
  <si>
    <t>37</t>
  </si>
  <si>
    <t>894812001</t>
  </si>
  <si>
    <t>Revizní a čistící šachta z PP šachtové dno DN 400/150 přímý tok</t>
  </si>
  <si>
    <t>38</t>
  </si>
  <si>
    <t>894812032</t>
  </si>
  <si>
    <t>Revizní a čistící šachta z PP DN 400 šachtová roura korugovaná bez hrdla světlé hloubky 1500 mm</t>
  </si>
  <si>
    <t>39</t>
  </si>
  <si>
    <t>894812041</t>
  </si>
  <si>
    <t>Příplatek k rourám revizní a čistící šachty z PP DN 400 za uříznutí šachtové roury</t>
  </si>
  <si>
    <t>894812063</t>
  </si>
  <si>
    <t>Revizní a čistící šachta z PP DN 400 poklop litinový plný do teleskopické trubky pro třídu zatížení D400</t>
  </si>
  <si>
    <t>41</t>
  </si>
  <si>
    <t>894812508</t>
  </si>
  <si>
    <t>Revizní a čistící šachta z PP typ DN 1000/250 šachtové dno průtočné 30°, 60°, 90°</t>
  </si>
  <si>
    <t>"hlavní stoka"6</t>
  </si>
  <si>
    <t>42</t>
  </si>
  <si>
    <t>894812522</t>
  </si>
  <si>
    <t>Revizní a čistící šachta z PP DN 1000 šachtová roura korugovaná světlé hloubky 2400 mm</t>
  </si>
  <si>
    <t>43</t>
  </si>
  <si>
    <t>894812529</t>
  </si>
  <si>
    <t>Příplatek k rourám revizní a čistící šachty z PP DN 1000 za uříznutí šachtové skruže</t>
  </si>
  <si>
    <t>44</t>
  </si>
  <si>
    <t>894812551</t>
  </si>
  <si>
    <t>Revizní a čistící šachta z PP DN 1000 poklop litinový pro třídu zatížení D400 na plastovém konusu</t>
  </si>
  <si>
    <t>899623161</t>
  </si>
  <si>
    <t>Obetonování potrubí nebo zdiva stok betonem prostým tř. C 20/25 v otevřeném výkopu</t>
  </si>
  <si>
    <t>"obetonování potrubí v křížení s jinými IS "5</t>
  </si>
  <si>
    <t>46</t>
  </si>
  <si>
    <t>899643111</t>
  </si>
  <si>
    <t>Bednění pro obetonování potrubí otevřený výkop</t>
  </si>
  <si>
    <t>20*0,6</t>
  </si>
  <si>
    <t>47</t>
  </si>
  <si>
    <t>899722114</t>
  </si>
  <si>
    <t>Krytí potrubí z plastů výstražnou fólií z PVC 40 cm</t>
  </si>
  <si>
    <t>156,65+18</t>
  </si>
  <si>
    <t>48</t>
  </si>
  <si>
    <t>R89-001</t>
  </si>
  <si>
    <t>Napojení na stávající kanalizaci</t>
  </si>
  <si>
    <t>soubor</t>
  </si>
  <si>
    <t>Ostatní konstrukce a práce, bourání</t>
  </si>
  <si>
    <t>96</t>
  </si>
  <si>
    <t>Bourání konstrukcí</t>
  </si>
  <si>
    <t>49</t>
  </si>
  <si>
    <t>820441811</t>
  </si>
  <si>
    <t>Bourání stávajícího potrubí ze ŽB DN přes 400 do 600</t>
  </si>
  <si>
    <t>50</t>
  </si>
  <si>
    <t>961055111</t>
  </si>
  <si>
    <t>Bourání základů ze ŽB</t>
  </si>
  <si>
    <t>51</t>
  </si>
  <si>
    <t>962052210</t>
  </si>
  <si>
    <t>Bourání zdiva nadzákladového ze ŽB do 1 m3</t>
  </si>
  <si>
    <t>99</t>
  </si>
  <si>
    <t>Přesun hmot a manipulace se sutí</t>
  </si>
  <si>
    <t>52</t>
  </si>
  <si>
    <t>998324011</t>
  </si>
  <si>
    <t>Přesun hmot pro objekty související se sypanými hrázemi a vodní elektrárny</t>
  </si>
  <si>
    <t>t</t>
  </si>
  <si>
    <t>D96</t>
  </si>
  <si>
    <t>Přesuny suti a vybouraných hmot</t>
  </si>
  <si>
    <t>53</t>
  </si>
  <si>
    <t>R96001.5</t>
  </si>
  <si>
    <t>Likvidace vybouraných hmot a suti v souladu se zk. č. 185/2001 Sb. O odpadech v platném znění</t>
  </si>
  <si>
    <t xml:space="preserve">Poznámka k položce:
součástí položky jsou přesuny, doprava a potřebná manipulace se sutí včetně případných poplatků za uložení na skládku 
</t>
  </si>
  <si>
    <t>120*0,1*1,5</t>
  </si>
  <si>
    <t>36*1,6</t>
  </si>
  <si>
    <t>15*2,2</t>
  </si>
  <si>
    <t>NZM, s.p.o., Kostelní 1300/44, Praha 7</t>
  </si>
  <si>
    <t>- Pokud není uvedeno jinak zahrnují jednotkové ceny veškeré náklady nutné pro splnění díla (dodávku, montáž, přesuny hmot, odvoz na skládku apod.).
- Podrobné popisy a specifikace jsou uvedeny v projektové dokumentaci, která je nedílnou součástí soupisu prací.
- Jsou-li ve výkazu výměr uvedeny odkazy na výrobce, obchodní názvy nebo specifické označení výrobku, jsou tyto odkazy informativní a zadavatel umožňuje použití jiných, avšak kvalitativně, technicky a esteticky stejných nebo lepších řešení.
- Trasy areálových rozvodů nejsou přesně známé. Před zahájením výkopových prací zajistí dodavatel ve spolupráci s investorem jejich vytýčení včetně jejich řádného označní přímo na místě realizace. Všechny souběhy a křížení podzemních inenýrských sítí s nově navrženým vedením musí být prostorově uspořádány dle ČSN 73 6005.
- Výkopy budou prováděny ručně pod archeologickým dohledem. Případný archeologický nález či nález rozvodů sítí bude ponechán na místě, a po dohodě se správou objektu, památkovým dohledem a GP bude řešen.
- Při realizaci stavby je nutnno postupovat dle plánu BOZP.</t>
  </si>
  <si>
    <t>Rekapitulace položek</t>
  </si>
  <si>
    <t>ZRN</t>
  </si>
  <si>
    <t>Základní Rozpočtové Náklady</t>
  </si>
  <si>
    <t>01</t>
  </si>
  <si>
    <t>Vedlejší Rozpočtové Náklady</t>
  </si>
  <si>
    <t>CELKEM bez DPH</t>
  </si>
  <si>
    <t>DPH 21%</t>
  </si>
  <si>
    <t>CELKEM včetně DPH</t>
  </si>
  <si>
    <t>k.ú. Čáslav</t>
  </si>
  <si>
    <t>SO 01 - Splašková kanalizace</t>
  </si>
  <si>
    <t>NZM Čáslav - zřízení dešťové kanalizace - SO01</t>
  </si>
  <si>
    <t>19.10. 2020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</si>
</sst>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b/>
      <sz val="14"/>
      <color theme="1"/>
      <name val="Arial CE"/>
      <family val="2"/>
    </font>
    <font>
      <b/>
      <sz val="11"/>
      <color theme="1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4" fontId="13" fillId="0" borderId="4" xfId="0" applyNumberFormat="1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3" borderId="0" xfId="0" applyNumberFormat="1" applyFont="1" applyFill="1" applyAlignment="1">
      <alignment horizontal="left" vertical="center" indent="1"/>
    </xf>
    <xf numFmtId="49" fontId="0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right" vertical="center" indent="1"/>
    </xf>
    <xf numFmtId="0" fontId="17" fillId="2" borderId="6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indent="1"/>
    </xf>
    <xf numFmtId="4" fontId="18" fillId="0" borderId="0" xfId="0" applyNumberFormat="1" applyFont="1" applyAlignment="1">
      <alignment horizontal="right" vertical="center" indent="1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4" fontId="16" fillId="0" borderId="0" xfId="0" applyNumberFormat="1" applyFont="1" applyAlignment="1">
      <alignment horizontal="right" vertical="center" indent="1"/>
    </xf>
    <xf numFmtId="4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0" fontId="23" fillId="0" borderId="0" xfId="0" applyFont="1" applyBorder="1" applyAlignment="1">
      <alignment horizontal="left" vertical="center" indent="1"/>
    </xf>
    <xf numFmtId="4" fontId="23" fillId="0" borderId="0" xfId="0" applyNumberFormat="1" applyFont="1" applyAlignment="1">
      <alignment horizontal="right" vertical="center" indent="1"/>
    </xf>
    <xf numFmtId="0" fontId="22" fillId="0" borderId="0" xfId="0" applyFont="1"/>
    <xf numFmtId="49" fontId="22" fillId="0" borderId="0" xfId="0" applyNumberFormat="1" applyFont="1" applyBorder="1" applyAlignment="1">
      <alignment horizontal="left" vertical="center" indent="1"/>
    </xf>
    <xf numFmtId="4" fontId="22" fillId="0" borderId="0" xfId="0" applyNumberFormat="1" applyFont="1" applyAlignment="1">
      <alignment horizontal="right" vertical="center" indent="1"/>
    </xf>
    <xf numFmtId="0" fontId="22" fillId="0" borderId="0" xfId="0" applyFont="1"/>
    <xf numFmtId="4" fontId="9" fillId="3" borderId="4" xfId="0" applyNumberFormat="1" applyFont="1" applyFill="1" applyBorder="1" applyAlignment="1" applyProtection="1">
      <alignment vertical="center"/>
      <protection locked="0"/>
    </xf>
    <xf numFmtId="4" fontId="13" fillId="3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SheetLayoutView="100" workbookViewId="0" topLeftCell="A1">
      <selection activeCell="B6" sqref="B6"/>
    </sheetView>
  </sheetViews>
  <sheetFormatPr defaultColWidth="9.28125" defaultRowHeight="12"/>
  <cols>
    <col min="1" max="1" width="15.8515625" style="39" customWidth="1"/>
    <col min="2" max="2" width="70.8515625" style="39" customWidth="1"/>
    <col min="3" max="3" width="25.8515625" style="39" customWidth="1"/>
    <col min="4" max="4" width="23.140625" style="39" bestFit="1" customWidth="1"/>
    <col min="5" max="16384" width="9.28125" style="39" customWidth="1"/>
  </cols>
  <sheetData>
    <row r="1" spans="1:4" s="44" customFormat="1" ht="34.8">
      <c r="A1" s="41" t="s">
        <v>3</v>
      </c>
      <c r="B1" s="42" t="s">
        <v>322</v>
      </c>
      <c r="C1" s="43"/>
      <c r="D1" s="43"/>
    </row>
    <row r="2" spans="1:3" s="40" customFormat="1" ht="20.1" customHeight="1">
      <c r="A2" s="45" t="s">
        <v>5</v>
      </c>
      <c r="B2" s="46" t="s">
        <v>320</v>
      </c>
      <c r="C2" s="47"/>
    </row>
    <row r="3" spans="1:4" s="40" customFormat="1" ht="20.1" customHeight="1">
      <c r="A3" s="45" t="s">
        <v>7</v>
      </c>
      <c r="B3" s="46" t="s">
        <v>310</v>
      </c>
      <c r="C3" s="47"/>
      <c r="D3" s="48"/>
    </row>
    <row r="4" spans="1:4" s="40" customFormat="1" ht="20.1" customHeight="1">
      <c r="A4" s="45" t="s">
        <v>9</v>
      </c>
      <c r="B4" s="49"/>
      <c r="C4" s="47"/>
      <c r="D4" s="48" t="s">
        <v>8</v>
      </c>
    </row>
    <row r="5" spans="1:4" s="40" customFormat="1" ht="20.1" customHeight="1">
      <c r="A5" s="45" t="s">
        <v>6</v>
      </c>
      <c r="B5" s="46" t="s">
        <v>323</v>
      </c>
      <c r="C5" s="47"/>
      <c r="D5" s="48"/>
    </row>
    <row r="6" spans="1:2" s="40" customFormat="1" ht="173.4">
      <c r="A6" s="45" t="s">
        <v>10</v>
      </c>
      <c r="B6" s="50" t="s">
        <v>311</v>
      </c>
    </row>
    <row r="7" spans="1:2" s="40" customFormat="1" ht="20.1" customHeight="1">
      <c r="A7" s="45"/>
      <c r="B7" s="51" t="s">
        <v>312</v>
      </c>
    </row>
    <row r="8" spans="1:4" s="40" customFormat="1" ht="20.1" customHeight="1">
      <c r="A8" s="52" t="s">
        <v>11</v>
      </c>
      <c r="B8" s="53" t="s">
        <v>12</v>
      </c>
      <c r="C8" s="54" t="s">
        <v>13</v>
      </c>
      <c r="D8" s="55" t="s">
        <v>14</v>
      </c>
    </row>
    <row r="9" spans="1:4" s="60" customFormat="1" ht="20.1" customHeight="1">
      <c r="A9" s="56" t="s">
        <v>313</v>
      </c>
      <c r="B9" s="57" t="s">
        <v>314</v>
      </c>
      <c r="C9" s="58">
        <f>ROUND(SUM(C10:C10),2)</f>
        <v>0</v>
      </c>
      <c r="D9" s="59">
        <f>ROUND(SUM(D10:D10),2)</f>
        <v>0</v>
      </c>
    </row>
    <row r="10" spans="1:4" s="65" customFormat="1" ht="20.1" customHeight="1">
      <c r="A10" s="61" t="s">
        <v>315</v>
      </c>
      <c r="B10" s="62" t="s">
        <v>321</v>
      </c>
      <c r="C10" s="63">
        <f>'020-NZM-DK-01 - SO-01 Spl...'!H4</f>
        <v>0</v>
      </c>
      <c r="D10" s="64">
        <f aca="true" t="shared" si="0" ref="D10:D11">C10*1.21</f>
        <v>0</v>
      </c>
    </row>
    <row r="11" spans="1:4" ht="20.1" customHeight="1">
      <c r="A11" s="56" t="s">
        <v>26</v>
      </c>
      <c r="B11" s="57" t="s">
        <v>316</v>
      </c>
      <c r="C11" s="58">
        <f>'020-NZM-DK-00 - Vedlejší ...'!H4</f>
        <v>0</v>
      </c>
      <c r="D11" s="59">
        <f t="shared" si="0"/>
        <v>0</v>
      </c>
    </row>
    <row r="12" spans="1:3" ht="12">
      <c r="A12" s="66"/>
      <c r="B12" s="67"/>
      <c r="C12" s="68"/>
    </row>
    <row r="13" spans="1:3" ht="24.9" customHeight="1">
      <c r="A13" s="66"/>
      <c r="B13" s="69" t="s">
        <v>317</v>
      </c>
      <c r="C13" s="70">
        <f>C9+C11</f>
        <v>0</v>
      </c>
    </row>
    <row r="14" spans="1:3" s="74" customFormat="1" ht="20.1" customHeight="1">
      <c r="A14" s="71"/>
      <c r="B14" s="72" t="s">
        <v>318</v>
      </c>
      <c r="C14" s="73">
        <f>ROUND(C13*0.21,2)</f>
        <v>0</v>
      </c>
    </row>
    <row r="15" spans="1:4" ht="24.9" customHeight="1">
      <c r="A15" s="66"/>
      <c r="B15" s="69" t="s">
        <v>319</v>
      </c>
      <c r="C15" s="70">
        <f>C13+C14</f>
        <v>0</v>
      </c>
      <c r="D15" s="70">
        <f>(D9+D11)</f>
        <v>0</v>
      </c>
    </row>
  </sheetData>
  <printOptions/>
  <pageMargins left="0.5905511811023623" right="0.5905511811023623" top="0.984251968503937" bottom="0.3937007874015748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 topLeftCell="A23">
      <selection activeCell="H39" sqref="H39"/>
    </sheetView>
  </sheetViews>
  <sheetFormatPr defaultColWidth="9.140625" defaultRowHeight="12"/>
  <cols>
    <col min="1" max="1" width="4.140625" style="1" customWidth="1"/>
    <col min="2" max="2" width="4.28125" style="1" customWidth="1"/>
    <col min="3" max="3" width="17.140625" style="1" customWidth="1"/>
    <col min="4" max="4" width="50.8515625" style="1" customWidth="1"/>
    <col min="5" max="5" width="7.421875" style="1" customWidth="1"/>
    <col min="6" max="6" width="11.421875" style="1" customWidth="1"/>
    <col min="7" max="7" width="20.140625" style="1" customWidth="1"/>
    <col min="8" max="8" width="20.140625" style="39" customWidth="1"/>
  </cols>
  <sheetData>
    <row r="1" spans="1:8" s="2" customFormat="1" ht="12" customHeight="1">
      <c r="A1" s="7" t="s">
        <v>3</v>
      </c>
      <c r="B1" s="8"/>
      <c r="C1" s="77" t="s">
        <v>4</v>
      </c>
      <c r="D1" s="78"/>
      <c r="E1" s="78"/>
      <c r="F1" s="78"/>
      <c r="G1" s="8"/>
      <c r="H1" s="40"/>
    </row>
    <row r="2" spans="1:8" s="2" customFormat="1" ht="12" customHeight="1">
      <c r="A2" s="7" t="s">
        <v>19</v>
      </c>
      <c r="B2" s="8"/>
      <c r="C2" s="79" t="s">
        <v>20</v>
      </c>
      <c r="D2" s="80"/>
      <c r="E2" s="80"/>
      <c r="F2" s="80"/>
      <c r="G2" s="8"/>
      <c r="H2" s="40"/>
    </row>
    <row r="3" spans="1:8" s="3" customFormat="1" ht="29.25" customHeight="1">
      <c r="A3" s="11" t="s">
        <v>21</v>
      </c>
      <c r="B3" s="12" t="s">
        <v>15</v>
      </c>
      <c r="C3" s="12" t="s">
        <v>11</v>
      </c>
      <c r="D3" s="12" t="s">
        <v>12</v>
      </c>
      <c r="E3" s="12" t="s">
        <v>22</v>
      </c>
      <c r="F3" s="12" t="s">
        <v>23</v>
      </c>
      <c r="G3" s="12" t="s">
        <v>24</v>
      </c>
      <c r="H3" s="12"/>
    </row>
    <row r="4" spans="1:8" s="2" customFormat="1" ht="22.95" customHeight="1">
      <c r="A4" s="10" t="s">
        <v>25</v>
      </c>
      <c r="B4" s="8"/>
      <c r="C4" s="8"/>
      <c r="D4" s="8"/>
      <c r="E4" s="8"/>
      <c r="F4" s="8"/>
      <c r="G4" s="8"/>
      <c r="H4" s="13">
        <f>H5</f>
        <v>0</v>
      </c>
    </row>
    <row r="5" spans="2:8" s="4" customFormat="1" ht="25.95" customHeight="1">
      <c r="B5" s="14" t="s">
        <v>16</v>
      </c>
      <c r="C5" s="15" t="s">
        <v>26</v>
      </c>
      <c r="D5" s="15" t="s">
        <v>27</v>
      </c>
      <c r="H5" s="16">
        <f>H6+H18+H22+H29+H37</f>
        <v>0</v>
      </c>
    </row>
    <row r="6" spans="2:8" s="4" customFormat="1" ht="22.95" customHeight="1">
      <c r="B6" s="14" t="s">
        <v>16</v>
      </c>
      <c r="C6" s="17" t="s">
        <v>29</v>
      </c>
      <c r="D6" s="17" t="s">
        <v>30</v>
      </c>
      <c r="H6" s="18">
        <f>SUM(H7:H17)</f>
        <v>0</v>
      </c>
    </row>
    <row r="7" spans="1:8" s="2" customFormat="1" ht="14.4" customHeight="1">
      <c r="A7" s="19" t="s">
        <v>17</v>
      </c>
      <c r="B7" s="19" t="s">
        <v>31</v>
      </c>
      <c r="C7" s="20" t="s">
        <v>32</v>
      </c>
      <c r="D7" s="21" t="s">
        <v>33</v>
      </c>
      <c r="E7" s="22" t="s">
        <v>34</v>
      </c>
      <c r="F7" s="23">
        <v>1</v>
      </c>
      <c r="G7" s="75">
        <v>0</v>
      </c>
      <c r="H7" s="24">
        <f>ROUND(G7*F7,2)</f>
        <v>0</v>
      </c>
    </row>
    <row r="8" spans="1:8" s="2" customFormat="1" ht="124.8">
      <c r="A8" s="8"/>
      <c r="B8" s="25" t="s">
        <v>35</v>
      </c>
      <c r="C8" s="8"/>
      <c r="D8" s="26" t="s">
        <v>36</v>
      </c>
      <c r="E8" s="8"/>
      <c r="F8" s="8"/>
      <c r="G8" s="8"/>
      <c r="H8" s="40"/>
    </row>
    <row r="9" spans="2:6" s="5" customFormat="1" ht="30.6">
      <c r="B9" s="25" t="s">
        <v>37</v>
      </c>
      <c r="C9" s="27" t="s">
        <v>0</v>
      </c>
      <c r="D9" s="28" t="s">
        <v>38</v>
      </c>
      <c r="F9" s="29">
        <v>1</v>
      </c>
    </row>
    <row r="10" spans="1:8" s="2" customFormat="1" ht="14.4" customHeight="1">
      <c r="A10" s="19" t="s">
        <v>18</v>
      </c>
      <c r="B10" s="19" t="s">
        <v>31</v>
      </c>
      <c r="C10" s="20" t="s">
        <v>39</v>
      </c>
      <c r="D10" s="21" t="s">
        <v>40</v>
      </c>
      <c r="E10" s="22" t="s">
        <v>34</v>
      </c>
      <c r="F10" s="23">
        <v>1</v>
      </c>
      <c r="G10" s="75">
        <v>0</v>
      </c>
      <c r="H10" s="24">
        <f>ROUND(G10*F10,2)</f>
        <v>0</v>
      </c>
    </row>
    <row r="11" spans="1:8" s="2" customFormat="1" ht="57.6">
      <c r="A11" s="8"/>
      <c r="B11" s="25" t="s">
        <v>35</v>
      </c>
      <c r="C11" s="8"/>
      <c r="D11" s="26" t="s">
        <v>41</v>
      </c>
      <c r="E11" s="8"/>
      <c r="F11" s="8"/>
      <c r="G11" s="8"/>
      <c r="H11" s="40"/>
    </row>
    <row r="12" spans="1:8" s="2" customFormat="1" ht="14.4" customHeight="1">
      <c r="A12" s="19" t="s">
        <v>42</v>
      </c>
      <c r="B12" s="19" t="s">
        <v>31</v>
      </c>
      <c r="C12" s="20" t="s">
        <v>43</v>
      </c>
      <c r="D12" s="21" t="s">
        <v>44</v>
      </c>
      <c r="E12" s="22" t="s">
        <v>34</v>
      </c>
      <c r="F12" s="23">
        <v>1</v>
      </c>
      <c r="G12" s="75">
        <v>0</v>
      </c>
      <c r="H12" s="24">
        <f>ROUND(G12*F12,2)</f>
        <v>0</v>
      </c>
    </row>
    <row r="13" spans="1:8" s="2" customFormat="1" ht="28.8">
      <c r="A13" s="8"/>
      <c r="B13" s="25" t="s">
        <v>35</v>
      </c>
      <c r="C13" s="8"/>
      <c r="D13" s="26" t="s">
        <v>45</v>
      </c>
      <c r="E13" s="8"/>
      <c r="F13" s="8"/>
      <c r="G13" s="8"/>
      <c r="H13" s="40"/>
    </row>
    <row r="14" spans="2:6" s="5" customFormat="1" ht="20.4">
      <c r="B14" s="25" t="s">
        <v>37</v>
      </c>
      <c r="C14" s="27" t="s">
        <v>0</v>
      </c>
      <c r="D14" s="28" t="s">
        <v>46</v>
      </c>
      <c r="F14" s="29">
        <v>1</v>
      </c>
    </row>
    <row r="15" spans="1:8" s="2" customFormat="1" ht="14.4" customHeight="1">
      <c r="A15" s="19" t="s">
        <v>47</v>
      </c>
      <c r="B15" s="19" t="s">
        <v>31</v>
      </c>
      <c r="C15" s="20" t="s">
        <v>48</v>
      </c>
      <c r="D15" s="21" t="s">
        <v>49</v>
      </c>
      <c r="E15" s="22" t="s">
        <v>50</v>
      </c>
      <c r="F15" s="23">
        <v>1</v>
      </c>
      <c r="G15" s="75">
        <v>0</v>
      </c>
      <c r="H15" s="24">
        <f>ROUND(G15*F15,2)</f>
        <v>0</v>
      </c>
    </row>
    <row r="16" spans="1:8" s="2" customFormat="1" ht="96">
      <c r="A16" s="8"/>
      <c r="B16" s="25" t="s">
        <v>35</v>
      </c>
      <c r="C16" s="8"/>
      <c r="D16" s="26" t="s">
        <v>51</v>
      </c>
      <c r="E16" s="8"/>
      <c r="F16" s="8"/>
      <c r="G16" s="8"/>
      <c r="H16" s="40"/>
    </row>
    <row r="17" spans="2:6" s="5" customFormat="1" ht="20.4">
      <c r="B17" s="25" t="s">
        <v>37</v>
      </c>
      <c r="C17" s="27" t="s">
        <v>0</v>
      </c>
      <c r="D17" s="28" t="s">
        <v>52</v>
      </c>
      <c r="F17" s="29">
        <v>1</v>
      </c>
    </row>
    <row r="18" spans="2:8" s="4" customFormat="1" ht="22.95" customHeight="1">
      <c r="B18" s="14" t="s">
        <v>16</v>
      </c>
      <c r="C18" s="17" t="s">
        <v>53</v>
      </c>
      <c r="D18" s="17" t="s">
        <v>54</v>
      </c>
      <c r="H18" s="18">
        <f>SUM(H19:H21)</f>
        <v>0</v>
      </c>
    </row>
    <row r="19" spans="1:8" s="2" customFormat="1" ht="24.15" customHeight="1">
      <c r="A19" s="19" t="s">
        <v>28</v>
      </c>
      <c r="B19" s="19" t="s">
        <v>31</v>
      </c>
      <c r="C19" s="20" t="s">
        <v>55</v>
      </c>
      <c r="D19" s="21" t="s">
        <v>56</v>
      </c>
      <c r="E19" s="22" t="s">
        <v>50</v>
      </c>
      <c r="F19" s="23">
        <v>1</v>
      </c>
      <c r="G19" s="75">
        <v>0</v>
      </c>
      <c r="H19" s="24">
        <f>ROUND(G19*F19,2)</f>
        <v>0</v>
      </c>
    </row>
    <row r="20" spans="1:8" s="2" customFormat="1" ht="48">
      <c r="A20" s="8"/>
      <c r="B20" s="25" t="s">
        <v>35</v>
      </c>
      <c r="C20" s="8"/>
      <c r="D20" s="26" t="s">
        <v>57</v>
      </c>
      <c r="E20" s="8"/>
      <c r="F20" s="8"/>
      <c r="G20" s="8"/>
      <c r="H20" s="40"/>
    </row>
    <row r="21" spans="2:6" s="5" customFormat="1" ht="12">
      <c r="B21" s="25" t="s">
        <v>37</v>
      </c>
      <c r="C21" s="27" t="s">
        <v>0</v>
      </c>
      <c r="D21" s="28" t="s">
        <v>17</v>
      </c>
      <c r="F21" s="29">
        <v>1</v>
      </c>
    </row>
    <row r="22" spans="2:8" s="4" customFormat="1" ht="22.95" customHeight="1">
      <c r="B22" s="14" t="s">
        <v>16</v>
      </c>
      <c r="C22" s="17" t="s">
        <v>58</v>
      </c>
      <c r="D22" s="17" t="s">
        <v>59</v>
      </c>
      <c r="H22" s="18">
        <f>SUM(H23:H28)</f>
        <v>0</v>
      </c>
    </row>
    <row r="23" spans="1:8" s="2" customFormat="1" ht="14.4" customHeight="1">
      <c r="A23" s="19" t="s">
        <v>60</v>
      </c>
      <c r="B23" s="19" t="s">
        <v>31</v>
      </c>
      <c r="C23" s="20" t="s">
        <v>61</v>
      </c>
      <c r="D23" s="21" t="s">
        <v>59</v>
      </c>
      <c r="E23" s="22" t="s">
        <v>34</v>
      </c>
      <c r="F23" s="23">
        <v>1</v>
      </c>
      <c r="G23" s="75">
        <v>0</v>
      </c>
      <c r="H23" s="24">
        <f>ROUND(G23*F23,2)</f>
        <v>0</v>
      </c>
    </row>
    <row r="24" spans="1:8" s="2" customFormat="1" ht="48">
      <c r="A24" s="8"/>
      <c r="B24" s="25" t="s">
        <v>35</v>
      </c>
      <c r="C24" s="8"/>
      <c r="D24" s="26" t="s">
        <v>62</v>
      </c>
      <c r="E24" s="8"/>
      <c r="F24" s="8"/>
      <c r="G24" s="8"/>
      <c r="H24" s="40"/>
    </row>
    <row r="25" spans="1:8" s="2" customFormat="1" ht="14.4" customHeight="1">
      <c r="A25" s="19" t="s">
        <v>63</v>
      </c>
      <c r="B25" s="19" t="s">
        <v>31</v>
      </c>
      <c r="C25" s="20" t="s">
        <v>64</v>
      </c>
      <c r="D25" s="21" t="s">
        <v>65</v>
      </c>
      <c r="E25" s="22" t="s">
        <v>34</v>
      </c>
      <c r="F25" s="23">
        <v>1</v>
      </c>
      <c r="G25" s="75">
        <v>0</v>
      </c>
      <c r="H25" s="24">
        <f>ROUND(G25*F25,2)</f>
        <v>0</v>
      </c>
    </row>
    <row r="26" spans="1:8" s="2" customFormat="1" ht="14.4" customHeight="1">
      <c r="A26" s="19" t="s">
        <v>66</v>
      </c>
      <c r="B26" s="19" t="s">
        <v>31</v>
      </c>
      <c r="C26" s="20" t="s">
        <v>67</v>
      </c>
      <c r="D26" s="21" t="s">
        <v>68</v>
      </c>
      <c r="E26" s="22" t="s">
        <v>34</v>
      </c>
      <c r="F26" s="23">
        <v>1</v>
      </c>
      <c r="G26" s="75">
        <v>0</v>
      </c>
      <c r="H26" s="24">
        <f>ROUND(G26*F26,2)</f>
        <v>0</v>
      </c>
    </row>
    <row r="27" spans="1:8" s="2" customFormat="1" ht="14.4" customHeight="1">
      <c r="A27" s="19" t="s">
        <v>69</v>
      </c>
      <c r="B27" s="19" t="s">
        <v>31</v>
      </c>
      <c r="C27" s="20" t="s">
        <v>70</v>
      </c>
      <c r="D27" s="21" t="s">
        <v>71</v>
      </c>
      <c r="E27" s="22" t="s">
        <v>34</v>
      </c>
      <c r="F27" s="23">
        <v>1</v>
      </c>
      <c r="G27" s="75">
        <v>0</v>
      </c>
      <c r="H27" s="24">
        <f>ROUND(G27*F27,2)</f>
        <v>0</v>
      </c>
    </row>
    <row r="28" spans="1:8" s="2" customFormat="1" ht="86.4">
      <c r="A28" s="8"/>
      <c r="B28" s="25" t="s">
        <v>35</v>
      </c>
      <c r="C28" s="8"/>
      <c r="D28" s="26" t="s">
        <v>72</v>
      </c>
      <c r="E28" s="8"/>
      <c r="F28" s="8"/>
      <c r="G28" s="8"/>
      <c r="H28" s="40"/>
    </row>
    <row r="29" spans="2:8" s="4" customFormat="1" ht="22.95" customHeight="1">
      <c r="B29" s="14" t="s">
        <v>16</v>
      </c>
      <c r="C29" s="17" t="s">
        <v>73</v>
      </c>
      <c r="D29" s="17" t="s">
        <v>74</v>
      </c>
      <c r="H29" s="18">
        <f>SUM(H30:H36)</f>
        <v>0</v>
      </c>
    </row>
    <row r="30" spans="1:8" s="2" customFormat="1" ht="14.4" customHeight="1">
      <c r="A30" s="19" t="s">
        <v>75</v>
      </c>
      <c r="B30" s="19" t="s">
        <v>31</v>
      </c>
      <c r="C30" s="20" t="s">
        <v>76</v>
      </c>
      <c r="D30" s="21" t="s">
        <v>77</v>
      </c>
      <c r="E30" s="22" t="s">
        <v>34</v>
      </c>
      <c r="F30" s="23">
        <v>1</v>
      </c>
      <c r="G30" s="75">
        <v>0</v>
      </c>
      <c r="H30" s="24">
        <f>ROUND(G30*F30,2)</f>
        <v>0</v>
      </c>
    </row>
    <row r="31" spans="1:8" s="2" customFormat="1" ht="57.6">
      <c r="A31" s="8"/>
      <c r="B31" s="25" t="s">
        <v>35</v>
      </c>
      <c r="C31" s="8"/>
      <c r="D31" s="26" t="s">
        <v>78</v>
      </c>
      <c r="E31" s="8"/>
      <c r="F31" s="8"/>
      <c r="G31" s="8"/>
      <c r="H31" s="40"/>
    </row>
    <row r="32" spans="1:8" s="2" customFormat="1" ht="14.4" customHeight="1">
      <c r="A32" s="19" t="s">
        <v>79</v>
      </c>
      <c r="B32" s="19" t="s">
        <v>31</v>
      </c>
      <c r="C32" s="20" t="s">
        <v>80</v>
      </c>
      <c r="D32" s="21" t="s">
        <v>81</v>
      </c>
      <c r="E32" s="22" t="s">
        <v>34</v>
      </c>
      <c r="F32" s="23">
        <v>1</v>
      </c>
      <c r="G32" s="75">
        <v>0</v>
      </c>
      <c r="H32" s="24">
        <f>ROUND(G32*F32,2)</f>
        <v>0</v>
      </c>
    </row>
    <row r="33" spans="1:8" s="2" customFormat="1" ht="28.8">
      <c r="A33" s="8"/>
      <c r="B33" s="25" t="s">
        <v>35</v>
      </c>
      <c r="C33" s="8"/>
      <c r="D33" s="26" t="s">
        <v>82</v>
      </c>
      <c r="E33" s="8"/>
      <c r="F33" s="8"/>
      <c r="G33" s="8"/>
      <c r="H33" s="40"/>
    </row>
    <row r="34" spans="2:6" s="5" customFormat="1" ht="20.4">
      <c r="B34" s="25" t="s">
        <v>37</v>
      </c>
      <c r="C34" s="27" t="s">
        <v>0</v>
      </c>
      <c r="D34" s="28" t="s">
        <v>83</v>
      </c>
      <c r="F34" s="29">
        <v>1</v>
      </c>
    </row>
    <row r="35" spans="1:8" s="2" customFormat="1" ht="14.4" customHeight="1">
      <c r="A35" s="19" t="s">
        <v>84</v>
      </c>
      <c r="B35" s="19" t="s">
        <v>31</v>
      </c>
      <c r="C35" s="20" t="s">
        <v>85</v>
      </c>
      <c r="D35" s="21" t="s">
        <v>86</v>
      </c>
      <c r="E35" s="22" t="s">
        <v>50</v>
      </c>
      <c r="F35" s="23">
        <v>1</v>
      </c>
      <c r="G35" s="75">
        <v>0</v>
      </c>
      <c r="H35" s="24">
        <f>ROUND(G35*F35,2)</f>
        <v>0</v>
      </c>
    </row>
    <row r="36" spans="1:8" s="2" customFormat="1" ht="38.4">
      <c r="A36" s="8"/>
      <c r="B36" s="25" t="s">
        <v>35</v>
      </c>
      <c r="C36" s="8"/>
      <c r="D36" s="26" t="s">
        <v>87</v>
      </c>
      <c r="E36" s="8"/>
      <c r="F36" s="8"/>
      <c r="G36" s="8"/>
      <c r="H36" s="40"/>
    </row>
    <row r="37" spans="2:8" s="4" customFormat="1" ht="22.95" customHeight="1">
      <c r="B37" s="14" t="s">
        <v>16</v>
      </c>
      <c r="C37" s="17" t="s">
        <v>88</v>
      </c>
      <c r="D37" s="17" t="s">
        <v>89</v>
      </c>
      <c r="H37" s="18">
        <f>SUM(H38:H40)</f>
        <v>0</v>
      </c>
    </row>
    <row r="38" spans="1:8" s="2" customFormat="1" ht="14.4" customHeight="1">
      <c r="A38" s="19" t="s">
        <v>90</v>
      </c>
      <c r="B38" s="19" t="s">
        <v>31</v>
      </c>
      <c r="C38" s="20" t="s">
        <v>91</v>
      </c>
      <c r="D38" s="21" t="s">
        <v>92</v>
      </c>
      <c r="E38" s="22" t="s">
        <v>34</v>
      </c>
      <c r="F38" s="23">
        <v>1</v>
      </c>
      <c r="G38" s="75">
        <v>0</v>
      </c>
      <c r="H38" s="24">
        <f>ROUND(G38*F38,2)</f>
        <v>0</v>
      </c>
    </row>
    <row r="39" spans="1:8" s="2" customFormat="1" ht="76.8">
      <c r="A39" s="8"/>
      <c r="B39" s="25" t="s">
        <v>35</v>
      </c>
      <c r="C39" s="8"/>
      <c r="D39" s="26" t="s">
        <v>93</v>
      </c>
      <c r="E39" s="8"/>
      <c r="F39" s="8"/>
      <c r="G39" s="8"/>
      <c r="H39" s="40"/>
    </row>
    <row r="40" spans="2:6" s="5" customFormat="1" ht="12">
      <c r="B40" s="25" t="s">
        <v>37</v>
      </c>
      <c r="C40" s="27" t="s">
        <v>0</v>
      </c>
      <c r="D40" s="28" t="s">
        <v>94</v>
      </c>
      <c r="F40" s="29">
        <v>1</v>
      </c>
    </row>
    <row r="41" spans="1:8" s="2" customFormat="1" ht="6.9" customHeight="1">
      <c r="A41" s="9"/>
      <c r="B41" s="9"/>
      <c r="C41" s="9"/>
      <c r="D41" s="9"/>
      <c r="E41" s="9"/>
      <c r="F41" s="9"/>
      <c r="G41" s="9"/>
      <c r="H41" s="9"/>
    </row>
  </sheetData>
  <autoFilter ref="A3:G40"/>
  <mergeCells count="2">
    <mergeCell ref="C1:F1"/>
    <mergeCell ref="C2:F2"/>
  </mergeCells>
  <printOptions/>
  <pageMargins left="0.39375" right="0.39375" top="0.39375" bottom="0.39375" header="0" footer="0"/>
  <pageSetup blackAndWhite="1" fitToHeight="100" horizontalDpi="600" verticalDpi="600" orientation="portrait" paperSize="9" scale="77" r:id="rId1"/>
  <headerFooter>
    <oddFooter>&amp;CStrana &amp;P z &amp;N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showGridLines="0" workbookViewId="0" topLeftCell="A1">
      <selection activeCell="J9" sqref="J9"/>
    </sheetView>
  </sheetViews>
  <sheetFormatPr defaultColWidth="9.140625" defaultRowHeight="12"/>
  <cols>
    <col min="1" max="1" width="4.140625" style="1" customWidth="1"/>
    <col min="2" max="2" width="4.28125" style="1" customWidth="1"/>
    <col min="3" max="3" width="17.140625" style="1" customWidth="1"/>
    <col min="4" max="4" width="50.8515625" style="1" customWidth="1"/>
    <col min="5" max="5" width="7.421875" style="1" customWidth="1"/>
    <col min="6" max="6" width="11.421875" style="1" customWidth="1"/>
    <col min="7" max="7" width="20.140625" style="1" customWidth="1"/>
    <col min="8" max="8" width="20.140625" style="39" customWidth="1"/>
  </cols>
  <sheetData>
    <row r="1" spans="1:8" s="2" customFormat="1" ht="12" customHeight="1">
      <c r="A1" s="7" t="s">
        <v>3</v>
      </c>
      <c r="B1" s="8"/>
      <c r="C1" s="77" t="s">
        <v>4</v>
      </c>
      <c r="D1" s="78"/>
      <c r="E1" s="78"/>
      <c r="F1" s="78"/>
      <c r="G1" s="8"/>
      <c r="H1" s="40"/>
    </row>
    <row r="2" spans="1:8" s="2" customFormat="1" ht="12" customHeight="1">
      <c r="A2" s="7" t="s">
        <v>19</v>
      </c>
      <c r="B2" s="8"/>
      <c r="C2" s="79" t="s">
        <v>95</v>
      </c>
      <c r="D2" s="80"/>
      <c r="E2" s="80"/>
      <c r="F2" s="80"/>
      <c r="G2" s="8"/>
      <c r="H2" s="40"/>
    </row>
    <row r="3" spans="1:8" s="3" customFormat="1" ht="29.25" customHeight="1">
      <c r="A3" s="11" t="s">
        <v>21</v>
      </c>
      <c r="B3" s="12" t="s">
        <v>15</v>
      </c>
      <c r="C3" s="12" t="s">
        <v>11</v>
      </c>
      <c r="D3" s="12" t="s">
        <v>12</v>
      </c>
      <c r="E3" s="12" t="s">
        <v>22</v>
      </c>
      <c r="F3" s="12" t="s">
        <v>23</v>
      </c>
      <c r="G3" s="12" t="s">
        <v>24</v>
      </c>
      <c r="H3" s="12"/>
    </row>
    <row r="4" spans="1:8" s="2" customFormat="1" ht="22.95" customHeight="1">
      <c r="A4" s="10" t="s">
        <v>25</v>
      </c>
      <c r="B4" s="8"/>
      <c r="C4" s="8"/>
      <c r="D4" s="8"/>
      <c r="E4" s="8"/>
      <c r="F4" s="8"/>
      <c r="G4" s="8"/>
      <c r="H4" s="13">
        <f>H5</f>
        <v>0</v>
      </c>
    </row>
    <row r="5" spans="2:8" s="4" customFormat="1" ht="15">
      <c r="B5" s="14" t="s">
        <v>16</v>
      </c>
      <c r="C5" s="15" t="s">
        <v>96</v>
      </c>
      <c r="D5" s="15" t="s">
        <v>97</v>
      </c>
      <c r="H5" s="16">
        <f>H6+H59+H71+H84+H117+H127</f>
        <v>0</v>
      </c>
    </row>
    <row r="6" spans="2:8" s="4" customFormat="1" ht="13.2">
      <c r="B6" s="14" t="s">
        <v>16</v>
      </c>
      <c r="C6" s="17" t="s">
        <v>17</v>
      </c>
      <c r="D6" s="17" t="s">
        <v>98</v>
      </c>
      <c r="H6" s="18">
        <f>H7+H26+H31+H36+H45+H56</f>
        <v>0</v>
      </c>
    </row>
    <row r="7" spans="2:8" s="4" customFormat="1" ht="13.2">
      <c r="B7" s="14" t="s">
        <v>16</v>
      </c>
      <c r="C7" s="17" t="s">
        <v>79</v>
      </c>
      <c r="D7" s="17" t="s">
        <v>99</v>
      </c>
      <c r="H7" s="18">
        <f>SUM(H8:H25)</f>
        <v>0</v>
      </c>
    </row>
    <row r="8" spans="1:8" s="2" customFormat="1" ht="14.4" customHeight="1">
      <c r="A8" s="19" t="s">
        <v>17</v>
      </c>
      <c r="B8" s="19" t="s">
        <v>31</v>
      </c>
      <c r="C8" s="20" t="s">
        <v>100</v>
      </c>
      <c r="D8" s="21" t="s">
        <v>101</v>
      </c>
      <c r="E8" s="22" t="s">
        <v>102</v>
      </c>
      <c r="F8" s="23">
        <v>80</v>
      </c>
      <c r="G8" s="75">
        <v>0</v>
      </c>
      <c r="H8" s="24">
        <f>ROUND(G8*F8,2)</f>
        <v>0</v>
      </c>
    </row>
    <row r="9" spans="2:6" s="5" customFormat="1" ht="12">
      <c r="B9" s="25" t="s">
        <v>37</v>
      </c>
      <c r="C9" s="27" t="s">
        <v>0</v>
      </c>
      <c r="D9" s="28" t="s">
        <v>103</v>
      </c>
      <c r="F9" s="29">
        <v>80</v>
      </c>
    </row>
    <row r="10" spans="1:8" s="2" customFormat="1" ht="24.15" customHeight="1">
      <c r="A10" s="19" t="s">
        <v>18</v>
      </c>
      <c r="B10" s="19" t="s">
        <v>31</v>
      </c>
      <c r="C10" s="20" t="s">
        <v>104</v>
      </c>
      <c r="D10" s="21" t="s">
        <v>105</v>
      </c>
      <c r="E10" s="22" t="s">
        <v>106</v>
      </c>
      <c r="F10" s="23">
        <v>36</v>
      </c>
      <c r="G10" s="75">
        <v>0</v>
      </c>
      <c r="H10" s="24">
        <f>ROUND(G10*F10,2)</f>
        <v>0</v>
      </c>
    </row>
    <row r="11" spans="2:6" s="5" customFormat="1" ht="12">
      <c r="B11" s="25" t="s">
        <v>37</v>
      </c>
      <c r="C11" s="27" t="s">
        <v>0</v>
      </c>
      <c r="D11" s="28" t="s">
        <v>107</v>
      </c>
      <c r="F11" s="29">
        <v>36</v>
      </c>
    </row>
    <row r="12" spans="1:8" s="2" customFormat="1" ht="24.15" customHeight="1">
      <c r="A12" s="19" t="s">
        <v>42</v>
      </c>
      <c r="B12" s="19" t="s">
        <v>31</v>
      </c>
      <c r="C12" s="20" t="s">
        <v>108</v>
      </c>
      <c r="D12" s="21" t="s">
        <v>109</v>
      </c>
      <c r="E12" s="22" t="s">
        <v>110</v>
      </c>
      <c r="F12" s="23">
        <v>120</v>
      </c>
      <c r="G12" s="75">
        <v>0</v>
      </c>
      <c r="H12" s="24">
        <f>ROUND(G12*F12,2)</f>
        <v>0</v>
      </c>
    </row>
    <row r="13" spans="2:6" s="5" customFormat="1" ht="12">
      <c r="B13" s="25" t="s">
        <v>37</v>
      </c>
      <c r="C13" s="27" t="s">
        <v>0</v>
      </c>
      <c r="D13" s="28" t="s">
        <v>111</v>
      </c>
      <c r="F13" s="29">
        <v>120</v>
      </c>
    </row>
    <row r="14" spans="1:8" s="2" customFormat="1" ht="24.15" customHeight="1">
      <c r="A14" s="19" t="s">
        <v>47</v>
      </c>
      <c r="B14" s="19" t="s">
        <v>31</v>
      </c>
      <c r="C14" s="20" t="s">
        <v>112</v>
      </c>
      <c r="D14" s="21" t="s">
        <v>113</v>
      </c>
      <c r="E14" s="22" t="s">
        <v>114</v>
      </c>
      <c r="F14" s="23">
        <v>200</v>
      </c>
      <c r="G14" s="75">
        <v>0</v>
      </c>
      <c r="H14" s="24">
        <f>ROUND(G14*F14,2)</f>
        <v>0</v>
      </c>
    </row>
    <row r="15" spans="2:6" s="5" customFormat="1" ht="12">
      <c r="B15" s="25" t="s">
        <v>37</v>
      </c>
      <c r="C15" s="27" t="s">
        <v>0</v>
      </c>
      <c r="D15" s="28" t="s">
        <v>115</v>
      </c>
      <c r="F15" s="29">
        <v>200</v>
      </c>
    </row>
    <row r="16" spans="1:8" s="2" customFormat="1" ht="24.15" customHeight="1">
      <c r="A16" s="19" t="s">
        <v>28</v>
      </c>
      <c r="B16" s="19" t="s">
        <v>31</v>
      </c>
      <c r="C16" s="20" t="s">
        <v>116</v>
      </c>
      <c r="D16" s="21" t="s">
        <v>117</v>
      </c>
      <c r="E16" s="22" t="s">
        <v>118</v>
      </c>
      <c r="F16" s="23">
        <v>20</v>
      </c>
      <c r="G16" s="75">
        <v>0</v>
      </c>
      <c r="H16" s="24">
        <f>ROUND(G16*F16,2)</f>
        <v>0</v>
      </c>
    </row>
    <row r="17" spans="2:6" s="5" customFormat="1" ht="12">
      <c r="B17" s="25" t="s">
        <v>37</v>
      </c>
      <c r="C17" s="27" t="s">
        <v>0</v>
      </c>
      <c r="D17" s="28" t="s">
        <v>119</v>
      </c>
      <c r="F17" s="29">
        <v>20</v>
      </c>
    </row>
    <row r="18" spans="1:8" s="2" customFormat="1" ht="24.15" customHeight="1">
      <c r="A18" s="19" t="s">
        <v>60</v>
      </c>
      <c r="B18" s="19" t="s">
        <v>31</v>
      </c>
      <c r="C18" s="20" t="s">
        <v>120</v>
      </c>
      <c r="D18" s="21" t="s">
        <v>121</v>
      </c>
      <c r="E18" s="22" t="s">
        <v>102</v>
      </c>
      <c r="F18" s="23">
        <v>20</v>
      </c>
      <c r="G18" s="75">
        <v>0</v>
      </c>
      <c r="H18" s="24">
        <f>ROUND(G18*F18,2)</f>
        <v>0</v>
      </c>
    </row>
    <row r="19" spans="2:6" s="5" customFormat="1" ht="12">
      <c r="B19" s="25" t="s">
        <v>37</v>
      </c>
      <c r="C19" s="27" t="s">
        <v>0</v>
      </c>
      <c r="D19" s="28" t="s">
        <v>119</v>
      </c>
      <c r="F19" s="29">
        <v>20</v>
      </c>
    </row>
    <row r="20" spans="1:8" s="2" customFormat="1" ht="14.4" customHeight="1">
      <c r="A20" s="19" t="s">
        <v>63</v>
      </c>
      <c r="B20" s="19" t="s">
        <v>31</v>
      </c>
      <c r="C20" s="20" t="s">
        <v>123</v>
      </c>
      <c r="D20" s="21" t="s">
        <v>124</v>
      </c>
      <c r="E20" s="22" t="s">
        <v>102</v>
      </c>
      <c r="F20" s="23">
        <v>20</v>
      </c>
      <c r="G20" s="75">
        <v>0</v>
      </c>
      <c r="H20" s="24">
        <f>ROUND(G20*F20,2)</f>
        <v>0</v>
      </c>
    </row>
    <row r="21" spans="2:6" s="5" customFormat="1" ht="12">
      <c r="B21" s="25" t="s">
        <v>37</v>
      </c>
      <c r="C21" s="27" t="s">
        <v>0</v>
      </c>
      <c r="D21" s="28" t="s">
        <v>119</v>
      </c>
      <c r="F21" s="29">
        <v>20</v>
      </c>
    </row>
    <row r="22" spans="1:8" s="2" customFormat="1" ht="14.4" customHeight="1">
      <c r="A22" s="19" t="s">
        <v>66</v>
      </c>
      <c r="B22" s="19" t="s">
        <v>31</v>
      </c>
      <c r="C22" s="20" t="s">
        <v>125</v>
      </c>
      <c r="D22" s="21" t="s">
        <v>126</v>
      </c>
      <c r="E22" s="22" t="s">
        <v>102</v>
      </c>
      <c r="F22" s="23">
        <v>20</v>
      </c>
      <c r="G22" s="75">
        <v>0</v>
      </c>
      <c r="H22" s="24">
        <f>ROUND(G22*F22,2)</f>
        <v>0</v>
      </c>
    </row>
    <row r="23" spans="2:6" s="5" customFormat="1" ht="12">
      <c r="B23" s="25" t="s">
        <v>37</v>
      </c>
      <c r="C23" s="27" t="s">
        <v>0</v>
      </c>
      <c r="D23" s="28" t="s">
        <v>119</v>
      </c>
      <c r="F23" s="29">
        <v>20</v>
      </c>
    </row>
    <row r="24" spans="1:8" s="2" customFormat="1" ht="24.15" customHeight="1">
      <c r="A24" s="19" t="s">
        <v>69</v>
      </c>
      <c r="B24" s="19" t="s">
        <v>31</v>
      </c>
      <c r="C24" s="20" t="s">
        <v>127</v>
      </c>
      <c r="D24" s="21" t="s">
        <v>128</v>
      </c>
      <c r="E24" s="22" t="s">
        <v>102</v>
      </c>
      <c r="F24" s="23">
        <v>40</v>
      </c>
      <c r="G24" s="75">
        <v>0</v>
      </c>
      <c r="H24" s="24">
        <f>ROUND(G24*F24,2)</f>
        <v>0</v>
      </c>
    </row>
    <row r="25" spans="2:6" s="5" customFormat="1" ht="12">
      <c r="B25" s="25" t="s">
        <v>37</v>
      </c>
      <c r="C25" s="27" t="s">
        <v>0</v>
      </c>
      <c r="D25" s="28" t="s">
        <v>129</v>
      </c>
      <c r="F25" s="29">
        <v>40</v>
      </c>
    </row>
    <row r="26" spans="2:8" s="4" customFormat="1" ht="20.85" customHeight="1">
      <c r="B26" s="14" t="s">
        <v>16</v>
      </c>
      <c r="C26" s="17" t="s">
        <v>90</v>
      </c>
      <c r="D26" s="17" t="s">
        <v>130</v>
      </c>
      <c r="H26" s="18">
        <f>SUM(H27:H30)</f>
        <v>0</v>
      </c>
    </row>
    <row r="27" spans="1:8" s="2" customFormat="1" ht="37.95" customHeight="1">
      <c r="A27" s="19" t="s">
        <v>75</v>
      </c>
      <c r="B27" s="19" t="s">
        <v>31</v>
      </c>
      <c r="C27" s="20" t="s">
        <v>131</v>
      </c>
      <c r="D27" s="21" t="s">
        <v>132</v>
      </c>
      <c r="E27" s="22" t="s">
        <v>106</v>
      </c>
      <c r="F27" s="23">
        <v>34.21</v>
      </c>
      <c r="G27" s="75">
        <v>0</v>
      </c>
      <c r="H27" s="24">
        <f>ROUND(G27*F27,2)</f>
        <v>0</v>
      </c>
    </row>
    <row r="28" spans="2:6" s="5" customFormat="1" ht="12">
      <c r="B28" s="25" t="s">
        <v>37</v>
      </c>
      <c r="C28" s="27" t="s">
        <v>0</v>
      </c>
      <c r="D28" s="28" t="s">
        <v>133</v>
      </c>
      <c r="F28" s="29">
        <v>34.21</v>
      </c>
    </row>
    <row r="29" spans="1:8" s="2" customFormat="1" ht="24.15" customHeight="1">
      <c r="A29" s="19" t="s">
        <v>79</v>
      </c>
      <c r="B29" s="19" t="s">
        <v>31</v>
      </c>
      <c r="C29" s="20" t="s">
        <v>134</v>
      </c>
      <c r="D29" s="21" t="s">
        <v>135</v>
      </c>
      <c r="E29" s="22" t="s">
        <v>106</v>
      </c>
      <c r="F29" s="23">
        <v>307.89</v>
      </c>
      <c r="G29" s="75">
        <v>0</v>
      </c>
      <c r="H29" s="24">
        <f>ROUND(G29*F29,2)</f>
        <v>0</v>
      </c>
    </row>
    <row r="30" spans="2:6" s="5" customFormat="1" ht="12">
      <c r="B30" s="25" t="s">
        <v>37</v>
      </c>
      <c r="C30" s="27" t="s">
        <v>0</v>
      </c>
      <c r="D30" s="28" t="s">
        <v>136</v>
      </c>
      <c r="F30" s="29">
        <v>307.89</v>
      </c>
    </row>
    <row r="31" spans="2:8" s="4" customFormat="1" ht="20.85" customHeight="1">
      <c r="B31" s="14" t="s">
        <v>16</v>
      </c>
      <c r="C31" s="17" t="s">
        <v>2</v>
      </c>
      <c r="D31" s="17" t="s">
        <v>137</v>
      </c>
      <c r="H31" s="18">
        <f>SUM(H32:H35)</f>
        <v>0</v>
      </c>
    </row>
    <row r="32" spans="1:8" s="2" customFormat="1" ht="14.4" customHeight="1">
      <c r="A32" s="19" t="s">
        <v>84</v>
      </c>
      <c r="B32" s="19" t="s">
        <v>31</v>
      </c>
      <c r="C32" s="20" t="s">
        <v>138</v>
      </c>
      <c r="D32" s="21" t="s">
        <v>139</v>
      </c>
      <c r="E32" s="22" t="s">
        <v>110</v>
      </c>
      <c r="F32" s="23">
        <v>698.6</v>
      </c>
      <c r="G32" s="75">
        <v>0</v>
      </c>
      <c r="H32" s="24">
        <f>ROUND(G32*F32,2)</f>
        <v>0</v>
      </c>
    </row>
    <row r="33" spans="2:6" s="5" customFormat="1" ht="12">
      <c r="B33" s="25" t="s">
        <v>37</v>
      </c>
      <c r="C33" s="27" t="s">
        <v>0</v>
      </c>
      <c r="D33" s="28" t="s">
        <v>140</v>
      </c>
      <c r="F33" s="29">
        <v>698.6</v>
      </c>
    </row>
    <row r="34" spans="1:8" s="2" customFormat="1" ht="24.15" customHeight="1">
      <c r="A34" s="19" t="s">
        <v>90</v>
      </c>
      <c r="B34" s="19" t="s">
        <v>31</v>
      </c>
      <c r="C34" s="20" t="s">
        <v>141</v>
      </c>
      <c r="D34" s="21" t="s">
        <v>142</v>
      </c>
      <c r="E34" s="22" t="s">
        <v>110</v>
      </c>
      <c r="F34" s="23">
        <v>698.6</v>
      </c>
      <c r="G34" s="75">
        <v>0</v>
      </c>
      <c r="H34" s="24">
        <f>ROUND(G34*F34,2)</f>
        <v>0</v>
      </c>
    </row>
    <row r="35" spans="2:6" s="5" customFormat="1" ht="12">
      <c r="B35" s="25" t="s">
        <v>37</v>
      </c>
      <c r="C35" s="27" t="s">
        <v>0</v>
      </c>
      <c r="D35" s="28" t="s">
        <v>143</v>
      </c>
      <c r="F35" s="29">
        <v>698.6</v>
      </c>
    </row>
    <row r="36" spans="2:8" s="4" customFormat="1" ht="20.85" customHeight="1">
      <c r="B36" s="14" t="s">
        <v>16</v>
      </c>
      <c r="C36" s="17" t="s">
        <v>122</v>
      </c>
      <c r="D36" s="17" t="s">
        <v>144</v>
      </c>
      <c r="H36" s="18">
        <f>SUM(H37:H44)</f>
        <v>0</v>
      </c>
    </row>
    <row r="37" spans="1:8" s="2" customFormat="1" ht="24.15" customHeight="1">
      <c r="A37" s="19" t="s">
        <v>145</v>
      </c>
      <c r="B37" s="19" t="s">
        <v>31</v>
      </c>
      <c r="C37" s="20" t="s">
        <v>146</v>
      </c>
      <c r="D37" s="21" t="s">
        <v>147</v>
      </c>
      <c r="E37" s="22" t="s">
        <v>106</v>
      </c>
      <c r="F37" s="23">
        <v>564.465</v>
      </c>
      <c r="G37" s="75">
        <v>0</v>
      </c>
      <c r="H37" s="24">
        <f>ROUND(G37*F37,2)</f>
        <v>0</v>
      </c>
    </row>
    <row r="38" spans="2:6" s="5" customFormat="1" ht="12">
      <c r="B38" s="25" t="s">
        <v>37</v>
      </c>
      <c r="C38" s="27" t="s">
        <v>0</v>
      </c>
      <c r="D38" s="28" t="s">
        <v>148</v>
      </c>
      <c r="F38" s="29">
        <v>342.1</v>
      </c>
    </row>
    <row r="39" spans="2:6" s="5" customFormat="1" ht="12">
      <c r="B39" s="25" t="s">
        <v>37</v>
      </c>
      <c r="C39" s="27" t="s">
        <v>0</v>
      </c>
      <c r="D39" s="28" t="s">
        <v>149</v>
      </c>
      <c r="F39" s="29">
        <v>222.365</v>
      </c>
    </row>
    <row r="40" spans="2:6" s="6" customFormat="1" ht="12">
      <c r="B40" s="25" t="s">
        <v>37</v>
      </c>
      <c r="C40" s="30" t="s">
        <v>0</v>
      </c>
      <c r="D40" s="31" t="s">
        <v>150</v>
      </c>
      <c r="F40" s="32">
        <v>564.465</v>
      </c>
    </row>
    <row r="41" spans="1:8" s="2" customFormat="1" ht="24.15" customHeight="1">
      <c r="A41" s="19" t="s">
        <v>2</v>
      </c>
      <c r="B41" s="19" t="s">
        <v>31</v>
      </c>
      <c r="C41" s="20" t="s">
        <v>151</v>
      </c>
      <c r="D41" s="21" t="s">
        <v>152</v>
      </c>
      <c r="E41" s="22" t="s">
        <v>106</v>
      </c>
      <c r="F41" s="23">
        <v>119.735</v>
      </c>
      <c r="G41" s="75">
        <v>0</v>
      </c>
      <c r="H41" s="24">
        <f>ROUND(G41*F41,2)</f>
        <v>0</v>
      </c>
    </row>
    <row r="42" spans="2:6" s="5" customFormat="1" ht="30.6">
      <c r="B42" s="25" t="s">
        <v>37</v>
      </c>
      <c r="C42" s="27" t="s">
        <v>0</v>
      </c>
      <c r="D42" s="28" t="s">
        <v>153</v>
      </c>
      <c r="F42" s="29">
        <v>119.735</v>
      </c>
    </row>
    <row r="43" spans="1:8" s="2" customFormat="1" ht="24.15" customHeight="1">
      <c r="A43" s="19" t="s">
        <v>122</v>
      </c>
      <c r="B43" s="19" t="s">
        <v>31</v>
      </c>
      <c r="C43" s="20" t="s">
        <v>154</v>
      </c>
      <c r="D43" s="21" t="s">
        <v>155</v>
      </c>
      <c r="E43" s="22" t="s">
        <v>106</v>
      </c>
      <c r="F43" s="23">
        <v>342.1</v>
      </c>
      <c r="G43" s="75">
        <v>0</v>
      </c>
      <c r="H43" s="24">
        <f>ROUND(G43*F43,2)</f>
        <v>0</v>
      </c>
    </row>
    <row r="44" spans="2:6" s="5" customFormat="1" ht="12">
      <c r="B44" s="25" t="s">
        <v>37</v>
      </c>
      <c r="C44" s="27" t="s">
        <v>0</v>
      </c>
      <c r="D44" s="28" t="s">
        <v>156</v>
      </c>
      <c r="F44" s="29">
        <v>342.1</v>
      </c>
    </row>
    <row r="45" spans="2:8" s="4" customFormat="1" ht="20.85" customHeight="1">
      <c r="B45" s="14" t="s">
        <v>16</v>
      </c>
      <c r="C45" s="17" t="s">
        <v>157</v>
      </c>
      <c r="D45" s="17" t="s">
        <v>158</v>
      </c>
      <c r="H45" s="18">
        <f>SUM(H46:H55)</f>
        <v>0</v>
      </c>
    </row>
    <row r="46" spans="1:8" s="2" customFormat="1" ht="14.4" customHeight="1">
      <c r="A46" s="19" t="s">
        <v>157</v>
      </c>
      <c r="B46" s="19" t="s">
        <v>31</v>
      </c>
      <c r="C46" s="20" t="s">
        <v>159</v>
      </c>
      <c r="D46" s="21" t="s">
        <v>160</v>
      </c>
      <c r="E46" s="22" t="s">
        <v>106</v>
      </c>
      <c r="F46" s="23">
        <v>461.835</v>
      </c>
      <c r="G46" s="75">
        <v>0</v>
      </c>
      <c r="H46" s="24">
        <f>ROUND(G46*F46,2)</f>
        <v>0</v>
      </c>
    </row>
    <row r="47" spans="2:6" s="5" customFormat="1" ht="12">
      <c r="B47" s="25" t="s">
        <v>37</v>
      </c>
      <c r="C47" s="27" t="s">
        <v>0</v>
      </c>
      <c r="D47" s="28" t="s">
        <v>161</v>
      </c>
      <c r="F47" s="29">
        <v>342.1</v>
      </c>
    </row>
    <row r="48" spans="2:6" s="5" customFormat="1" ht="30.6">
      <c r="B48" s="25" t="s">
        <v>37</v>
      </c>
      <c r="C48" s="27" t="s">
        <v>0</v>
      </c>
      <c r="D48" s="28" t="s">
        <v>162</v>
      </c>
      <c r="F48" s="29">
        <v>119.735</v>
      </c>
    </row>
    <row r="49" spans="2:6" s="6" customFormat="1" ht="12">
      <c r="B49" s="25" t="s">
        <v>37</v>
      </c>
      <c r="C49" s="30" t="s">
        <v>0</v>
      </c>
      <c r="D49" s="31" t="s">
        <v>150</v>
      </c>
      <c r="F49" s="32">
        <v>461.835</v>
      </c>
    </row>
    <row r="50" spans="1:8" s="2" customFormat="1" ht="24.15" customHeight="1">
      <c r="A50" s="19" t="s">
        <v>163</v>
      </c>
      <c r="B50" s="19" t="s">
        <v>31</v>
      </c>
      <c r="C50" s="20" t="s">
        <v>164</v>
      </c>
      <c r="D50" s="21" t="s">
        <v>165</v>
      </c>
      <c r="E50" s="22" t="s">
        <v>106</v>
      </c>
      <c r="F50" s="23">
        <v>222.365</v>
      </c>
      <c r="G50" s="75">
        <v>0</v>
      </c>
      <c r="H50" s="24">
        <f>ROUND(G50*F50,2)</f>
        <v>0</v>
      </c>
    </row>
    <row r="51" spans="2:6" s="5" customFormat="1" ht="20.4">
      <c r="B51" s="25" t="s">
        <v>37</v>
      </c>
      <c r="C51" s="27" t="s">
        <v>0</v>
      </c>
      <c r="D51" s="28" t="s">
        <v>166</v>
      </c>
      <c r="F51" s="29">
        <v>222.365</v>
      </c>
    </row>
    <row r="52" spans="1:8" s="2" customFormat="1" ht="24.15" customHeight="1">
      <c r="A52" s="19" t="s">
        <v>167</v>
      </c>
      <c r="B52" s="19" t="s">
        <v>31</v>
      </c>
      <c r="C52" s="20" t="s">
        <v>168</v>
      </c>
      <c r="D52" s="21" t="s">
        <v>169</v>
      </c>
      <c r="E52" s="22" t="s">
        <v>106</v>
      </c>
      <c r="F52" s="23">
        <v>94.078</v>
      </c>
      <c r="G52" s="75">
        <v>0</v>
      </c>
      <c r="H52" s="24">
        <f>ROUND(G52*F52,2)</f>
        <v>0</v>
      </c>
    </row>
    <row r="53" spans="2:6" s="5" customFormat="1" ht="12">
      <c r="B53" s="25" t="s">
        <v>37</v>
      </c>
      <c r="C53" s="27" t="s">
        <v>0</v>
      </c>
      <c r="D53" s="28" t="s">
        <v>170</v>
      </c>
      <c r="F53" s="29">
        <v>94.078</v>
      </c>
    </row>
    <row r="54" spans="1:8" s="2" customFormat="1" ht="24.15" customHeight="1">
      <c r="A54" s="19" t="s">
        <v>119</v>
      </c>
      <c r="B54" s="19" t="s">
        <v>31</v>
      </c>
      <c r="C54" s="20" t="s">
        <v>171</v>
      </c>
      <c r="D54" s="21" t="s">
        <v>172</v>
      </c>
      <c r="E54" s="22" t="s">
        <v>106</v>
      </c>
      <c r="F54" s="23">
        <v>94.078</v>
      </c>
      <c r="G54" s="75">
        <v>0</v>
      </c>
      <c r="H54" s="24">
        <f>ROUND(G54*F54,2)</f>
        <v>0</v>
      </c>
    </row>
    <row r="55" spans="2:6" s="5" customFormat="1" ht="12">
      <c r="B55" s="25" t="s">
        <v>37</v>
      </c>
      <c r="C55" s="27" t="s">
        <v>0</v>
      </c>
      <c r="D55" s="28" t="s">
        <v>173</v>
      </c>
      <c r="F55" s="29">
        <v>94.078</v>
      </c>
    </row>
    <row r="56" spans="2:8" s="4" customFormat="1" ht="20.85" customHeight="1">
      <c r="B56" s="14" t="s">
        <v>16</v>
      </c>
      <c r="C56" s="17" t="s">
        <v>163</v>
      </c>
      <c r="D56" s="17" t="s">
        <v>174</v>
      </c>
      <c r="H56" s="18">
        <f>SUM(H57:H58)</f>
        <v>0</v>
      </c>
    </row>
    <row r="57" spans="1:8" s="2" customFormat="1" ht="24.15" customHeight="1">
      <c r="A57" s="19" t="s">
        <v>1</v>
      </c>
      <c r="B57" s="19" t="s">
        <v>31</v>
      </c>
      <c r="C57" s="20" t="s">
        <v>175</v>
      </c>
      <c r="D57" s="21" t="s">
        <v>176</v>
      </c>
      <c r="E57" s="22" t="s">
        <v>110</v>
      </c>
      <c r="F57" s="23">
        <v>873.25</v>
      </c>
      <c r="G57" s="75">
        <v>0</v>
      </c>
      <c r="H57" s="24">
        <f>ROUND(G57*F57,2)</f>
        <v>0</v>
      </c>
    </row>
    <row r="58" spans="2:6" s="5" customFormat="1" ht="12">
      <c r="B58" s="25" t="s">
        <v>37</v>
      </c>
      <c r="C58" s="27" t="s">
        <v>0</v>
      </c>
      <c r="D58" s="28" t="s">
        <v>177</v>
      </c>
      <c r="F58" s="29">
        <v>873.25</v>
      </c>
    </row>
    <row r="59" spans="2:8" s="4" customFormat="1" ht="22.95" customHeight="1">
      <c r="B59" s="14" t="s">
        <v>16</v>
      </c>
      <c r="C59" s="17" t="s">
        <v>47</v>
      </c>
      <c r="D59" s="17" t="s">
        <v>178</v>
      </c>
      <c r="H59" s="18">
        <f>H60</f>
        <v>0</v>
      </c>
    </row>
    <row r="60" spans="2:8" s="4" customFormat="1" ht="20.85" customHeight="1">
      <c r="B60" s="14" t="s">
        <v>16</v>
      </c>
      <c r="C60" s="17" t="s">
        <v>179</v>
      </c>
      <c r="D60" s="17" t="s">
        <v>180</v>
      </c>
      <c r="H60" s="18">
        <f>SUM(H61:H70)</f>
        <v>0</v>
      </c>
    </row>
    <row r="61" spans="1:8" s="2" customFormat="1" ht="14.4" customHeight="1">
      <c r="A61" s="19" t="s">
        <v>181</v>
      </c>
      <c r="B61" s="19" t="s">
        <v>31</v>
      </c>
      <c r="C61" s="20" t="s">
        <v>182</v>
      </c>
      <c r="D61" s="21" t="s">
        <v>183</v>
      </c>
      <c r="E61" s="22" t="s">
        <v>106</v>
      </c>
      <c r="F61" s="23">
        <v>25.658</v>
      </c>
      <c r="G61" s="75">
        <v>0</v>
      </c>
      <c r="H61" s="24">
        <f>ROUND(G61*F61,2)</f>
        <v>0</v>
      </c>
    </row>
    <row r="62" spans="2:6" s="5" customFormat="1" ht="12">
      <c r="B62" s="25" t="s">
        <v>37</v>
      </c>
      <c r="C62" s="27" t="s">
        <v>0</v>
      </c>
      <c r="D62" s="28" t="s">
        <v>184</v>
      </c>
      <c r="F62" s="29">
        <v>25.658</v>
      </c>
    </row>
    <row r="63" spans="1:8" s="2" customFormat="1" ht="24.15" customHeight="1">
      <c r="A63" s="19" t="s">
        <v>185</v>
      </c>
      <c r="B63" s="19" t="s">
        <v>31</v>
      </c>
      <c r="C63" s="20" t="s">
        <v>186</v>
      </c>
      <c r="D63" s="21" t="s">
        <v>187</v>
      </c>
      <c r="E63" s="22" t="s">
        <v>106</v>
      </c>
      <c r="F63" s="23">
        <v>3.4</v>
      </c>
      <c r="G63" s="75">
        <v>0</v>
      </c>
      <c r="H63" s="24">
        <f>ROUND(G63*F63,2)</f>
        <v>0</v>
      </c>
    </row>
    <row r="64" spans="2:6" s="5" customFormat="1" ht="12">
      <c r="B64" s="25" t="s">
        <v>37</v>
      </c>
      <c r="C64" s="27" t="s">
        <v>0</v>
      </c>
      <c r="D64" s="28" t="s">
        <v>188</v>
      </c>
      <c r="F64" s="29">
        <v>1.4</v>
      </c>
    </row>
    <row r="65" spans="2:6" s="5" customFormat="1" ht="12">
      <c r="B65" s="25" t="s">
        <v>37</v>
      </c>
      <c r="C65" s="27" t="s">
        <v>0</v>
      </c>
      <c r="D65" s="28" t="s">
        <v>189</v>
      </c>
      <c r="F65" s="29">
        <v>2</v>
      </c>
    </row>
    <row r="66" spans="2:6" s="6" customFormat="1" ht="12">
      <c r="B66" s="25" t="s">
        <v>37</v>
      </c>
      <c r="C66" s="30" t="s">
        <v>0</v>
      </c>
      <c r="D66" s="31" t="s">
        <v>150</v>
      </c>
      <c r="F66" s="32">
        <v>3.4</v>
      </c>
    </row>
    <row r="67" spans="1:8" s="2" customFormat="1" ht="24.15" customHeight="1">
      <c r="A67" s="19" t="s">
        <v>190</v>
      </c>
      <c r="B67" s="19" t="s">
        <v>31</v>
      </c>
      <c r="C67" s="20" t="s">
        <v>191</v>
      </c>
      <c r="D67" s="21" t="s">
        <v>192</v>
      </c>
      <c r="E67" s="22" t="s">
        <v>110</v>
      </c>
      <c r="F67" s="23">
        <v>15.6</v>
      </c>
      <c r="G67" s="75">
        <v>0</v>
      </c>
      <c r="H67" s="24">
        <f>ROUND(G67*F67,2)</f>
        <v>0</v>
      </c>
    </row>
    <row r="68" spans="2:6" s="5" customFormat="1" ht="12">
      <c r="B68" s="25" t="s">
        <v>37</v>
      </c>
      <c r="C68" s="27" t="s">
        <v>0</v>
      </c>
      <c r="D68" s="28" t="s">
        <v>193</v>
      </c>
      <c r="F68" s="29">
        <v>5.6</v>
      </c>
    </row>
    <row r="69" spans="2:6" s="5" customFormat="1" ht="12">
      <c r="B69" s="25" t="s">
        <v>37</v>
      </c>
      <c r="C69" s="27" t="s">
        <v>0</v>
      </c>
      <c r="D69" s="28" t="s">
        <v>75</v>
      </c>
      <c r="F69" s="29">
        <v>10</v>
      </c>
    </row>
    <row r="70" spans="2:6" s="6" customFormat="1" ht="12">
      <c r="B70" s="25" t="s">
        <v>37</v>
      </c>
      <c r="C70" s="30" t="s">
        <v>0</v>
      </c>
      <c r="D70" s="31" t="s">
        <v>150</v>
      </c>
      <c r="F70" s="32">
        <v>15.6</v>
      </c>
    </row>
    <row r="71" spans="2:8" s="4" customFormat="1" ht="22.95" customHeight="1">
      <c r="B71" s="14" t="s">
        <v>16</v>
      </c>
      <c r="C71" s="17" t="s">
        <v>28</v>
      </c>
      <c r="D71" s="17" t="s">
        <v>194</v>
      </c>
      <c r="H71" s="18">
        <f>SUM(H72:H83)</f>
        <v>0</v>
      </c>
    </row>
    <row r="72" spans="1:8" s="2" customFormat="1" ht="14.4" customHeight="1">
      <c r="A72" s="19" t="s">
        <v>195</v>
      </c>
      <c r="B72" s="19" t="s">
        <v>31</v>
      </c>
      <c r="C72" s="20" t="s">
        <v>196</v>
      </c>
      <c r="D72" s="21" t="s">
        <v>197</v>
      </c>
      <c r="E72" s="22" t="s">
        <v>110</v>
      </c>
      <c r="F72" s="23">
        <v>120</v>
      </c>
      <c r="G72" s="75">
        <v>0</v>
      </c>
      <c r="H72" s="24">
        <f>ROUND(G72*F72,2)</f>
        <v>0</v>
      </c>
    </row>
    <row r="73" spans="2:6" s="5" customFormat="1" ht="12">
      <c r="B73" s="25" t="s">
        <v>37</v>
      </c>
      <c r="C73" s="27" t="s">
        <v>0</v>
      </c>
      <c r="D73" s="28" t="s">
        <v>198</v>
      </c>
      <c r="F73" s="29">
        <v>120</v>
      </c>
    </row>
    <row r="74" spans="1:8" s="2" customFormat="1" ht="24.15" customHeight="1">
      <c r="A74" s="19" t="s">
        <v>199</v>
      </c>
      <c r="B74" s="19" t="s">
        <v>31</v>
      </c>
      <c r="C74" s="20" t="s">
        <v>200</v>
      </c>
      <c r="D74" s="21" t="s">
        <v>201</v>
      </c>
      <c r="E74" s="22" t="s">
        <v>110</v>
      </c>
      <c r="F74" s="23">
        <v>120</v>
      </c>
      <c r="G74" s="75">
        <v>0</v>
      </c>
      <c r="H74" s="24">
        <f>ROUND(G74*F74,2)</f>
        <v>0</v>
      </c>
    </row>
    <row r="75" spans="2:6" s="5" customFormat="1" ht="12">
      <c r="B75" s="25" t="s">
        <v>37</v>
      </c>
      <c r="C75" s="27" t="s">
        <v>0</v>
      </c>
      <c r="D75" s="28" t="s">
        <v>202</v>
      </c>
      <c r="F75" s="29">
        <v>120</v>
      </c>
    </row>
    <row r="76" spans="1:8" s="2" customFormat="1" ht="24.15" customHeight="1">
      <c r="A76" s="19" t="s">
        <v>203</v>
      </c>
      <c r="B76" s="19" t="s">
        <v>31</v>
      </c>
      <c r="C76" s="20" t="s">
        <v>204</v>
      </c>
      <c r="D76" s="21" t="s">
        <v>205</v>
      </c>
      <c r="E76" s="22" t="s">
        <v>110</v>
      </c>
      <c r="F76" s="23">
        <v>120</v>
      </c>
      <c r="G76" s="75">
        <v>0</v>
      </c>
      <c r="H76" s="24">
        <f>ROUND(G76*F76,2)</f>
        <v>0</v>
      </c>
    </row>
    <row r="77" spans="2:6" s="5" customFormat="1" ht="12">
      <c r="B77" s="25" t="s">
        <v>37</v>
      </c>
      <c r="C77" s="27" t="s">
        <v>0</v>
      </c>
      <c r="D77" s="28" t="s">
        <v>202</v>
      </c>
      <c r="F77" s="29">
        <v>120</v>
      </c>
    </row>
    <row r="78" spans="1:8" s="2" customFormat="1" ht="24.15" customHeight="1">
      <c r="A78" s="19" t="s">
        <v>206</v>
      </c>
      <c r="B78" s="19" t="s">
        <v>31</v>
      </c>
      <c r="C78" s="20" t="s">
        <v>207</v>
      </c>
      <c r="D78" s="21" t="s">
        <v>208</v>
      </c>
      <c r="E78" s="22" t="s">
        <v>110</v>
      </c>
      <c r="F78" s="23">
        <v>120</v>
      </c>
      <c r="G78" s="75">
        <v>0</v>
      </c>
      <c r="H78" s="24">
        <f>ROUND(G78*F78,2)</f>
        <v>0</v>
      </c>
    </row>
    <row r="79" spans="2:6" s="5" customFormat="1" ht="12">
      <c r="B79" s="25" t="s">
        <v>37</v>
      </c>
      <c r="C79" s="27" t="s">
        <v>0</v>
      </c>
      <c r="D79" s="28" t="s">
        <v>202</v>
      </c>
      <c r="F79" s="29">
        <v>120</v>
      </c>
    </row>
    <row r="80" spans="1:8" s="2" customFormat="1" ht="22.8">
      <c r="A80" s="19" t="s">
        <v>209</v>
      </c>
      <c r="B80" s="19" t="s">
        <v>31</v>
      </c>
      <c r="C80" s="20" t="s">
        <v>210</v>
      </c>
      <c r="D80" s="21" t="s">
        <v>211</v>
      </c>
      <c r="E80" s="22" t="s">
        <v>110</v>
      </c>
      <c r="F80" s="23">
        <v>120</v>
      </c>
      <c r="G80" s="75">
        <v>0</v>
      </c>
      <c r="H80" s="24">
        <f>ROUND(G80*F80,2)</f>
        <v>0</v>
      </c>
    </row>
    <row r="81" spans="2:6" s="5" customFormat="1" ht="12">
      <c r="B81" s="25" t="s">
        <v>37</v>
      </c>
      <c r="C81" s="27" t="s">
        <v>0</v>
      </c>
      <c r="D81" s="28" t="s">
        <v>202</v>
      </c>
      <c r="F81" s="29">
        <v>120</v>
      </c>
    </row>
    <row r="82" spans="1:8" s="2" customFormat="1" ht="24.15" customHeight="1">
      <c r="A82" s="19" t="s">
        <v>212</v>
      </c>
      <c r="B82" s="19" t="s">
        <v>31</v>
      </c>
      <c r="C82" s="20" t="s">
        <v>213</v>
      </c>
      <c r="D82" s="21" t="s">
        <v>214</v>
      </c>
      <c r="E82" s="22" t="s">
        <v>110</v>
      </c>
      <c r="F82" s="23">
        <v>120</v>
      </c>
      <c r="G82" s="75">
        <v>0</v>
      </c>
      <c r="H82" s="24">
        <f>ROUND(G82*F82,2)</f>
        <v>0</v>
      </c>
    </row>
    <row r="83" spans="2:6" s="5" customFormat="1" ht="12">
      <c r="B83" s="25" t="s">
        <v>37</v>
      </c>
      <c r="C83" s="27" t="s">
        <v>0</v>
      </c>
      <c r="D83" s="28" t="s">
        <v>202</v>
      </c>
      <c r="F83" s="29">
        <v>120</v>
      </c>
    </row>
    <row r="84" spans="2:8" s="4" customFormat="1" ht="22.95" customHeight="1">
      <c r="B84" s="14" t="s">
        <v>16</v>
      </c>
      <c r="C84" s="17" t="s">
        <v>66</v>
      </c>
      <c r="D84" s="17" t="s">
        <v>215</v>
      </c>
      <c r="H84" s="18">
        <f>H85+H97</f>
        <v>0</v>
      </c>
    </row>
    <row r="85" spans="2:8" s="4" customFormat="1" ht="20.85" customHeight="1">
      <c r="B85" s="14" t="s">
        <v>16</v>
      </c>
      <c r="C85" s="17" t="s">
        <v>216</v>
      </c>
      <c r="D85" s="17" t="s">
        <v>217</v>
      </c>
      <c r="H85" s="18">
        <f>SUM(H86:H96)</f>
        <v>0</v>
      </c>
    </row>
    <row r="86" spans="1:8" s="2" customFormat="1" ht="24.15" customHeight="1">
      <c r="A86" s="19" t="s">
        <v>218</v>
      </c>
      <c r="B86" s="19" t="s">
        <v>31</v>
      </c>
      <c r="C86" s="20" t="s">
        <v>219</v>
      </c>
      <c r="D86" s="21" t="s">
        <v>220</v>
      </c>
      <c r="E86" s="22" t="s">
        <v>102</v>
      </c>
      <c r="F86" s="23">
        <v>18</v>
      </c>
      <c r="G86" s="75">
        <v>0</v>
      </c>
      <c r="H86" s="24">
        <f>ROUND(G86*F86,2)</f>
        <v>0</v>
      </c>
    </row>
    <row r="87" spans="2:6" s="5" customFormat="1" ht="12">
      <c r="B87" s="25" t="s">
        <v>37</v>
      </c>
      <c r="C87" s="27" t="s">
        <v>0</v>
      </c>
      <c r="D87" s="28" t="s">
        <v>221</v>
      </c>
      <c r="F87" s="29">
        <v>18</v>
      </c>
    </row>
    <row r="88" spans="1:8" s="2" customFormat="1" ht="24.15" customHeight="1">
      <c r="A88" s="19" t="s">
        <v>222</v>
      </c>
      <c r="B88" s="19" t="s">
        <v>31</v>
      </c>
      <c r="C88" s="20" t="s">
        <v>223</v>
      </c>
      <c r="D88" s="21" t="s">
        <v>224</v>
      </c>
      <c r="E88" s="22" t="s">
        <v>102</v>
      </c>
      <c r="F88" s="23">
        <v>156.65</v>
      </c>
      <c r="G88" s="75">
        <v>0</v>
      </c>
      <c r="H88" s="24">
        <f>ROUND(G88*F88,2)</f>
        <v>0</v>
      </c>
    </row>
    <row r="89" spans="2:6" s="5" customFormat="1" ht="12">
      <c r="B89" s="25" t="s">
        <v>37</v>
      </c>
      <c r="C89" s="27" t="s">
        <v>0</v>
      </c>
      <c r="D89" s="28" t="s">
        <v>225</v>
      </c>
      <c r="F89" s="29">
        <v>156.65</v>
      </c>
    </row>
    <row r="90" spans="1:8" s="2" customFormat="1" ht="24.15" customHeight="1">
      <c r="A90" s="19" t="s">
        <v>226</v>
      </c>
      <c r="B90" s="19" t="s">
        <v>31</v>
      </c>
      <c r="C90" s="20" t="s">
        <v>227</v>
      </c>
      <c r="D90" s="21" t="s">
        <v>228</v>
      </c>
      <c r="E90" s="22" t="s">
        <v>229</v>
      </c>
      <c r="F90" s="23">
        <v>1</v>
      </c>
      <c r="G90" s="75">
        <v>0</v>
      </c>
      <c r="H90" s="24">
        <f>ROUND(G90*F90,2)</f>
        <v>0</v>
      </c>
    </row>
    <row r="91" spans="2:6" s="5" customFormat="1" ht="12">
      <c r="B91" s="25" t="s">
        <v>37</v>
      </c>
      <c r="C91" s="27" t="s">
        <v>0</v>
      </c>
      <c r="D91" s="28" t="s">
        <v>230</v>
      </c>
      <c r="F91" s="29">
        <v>1</v>
      </c>
    </row>
    <row r="92" spans="1:8" s="2" customFormat="1" ht="14.4" customHeight="1">
      <c r="A92" s="33" t="s">
        <v>231</v>
      </c>
      <c r="B92" s="33" t="s">
        <v>232</v>
      </c>
      <c r="C92" s="34" t="s">
        <v>233</v>
      </c>
      <c r="D92" s="35" t="s">
        <v>234</v>
      </c>
      <c r="E92" s="36" t="s">
        <v>229</v>
      </c>
      <c r="F92" s="37">
        <v>1</v>
      </c>
      <c r="G92" s="76">
        <v>0</v>
      </c>
      <c r="H92" s="38">
        <f>ROUND(G92*F92,2)</f>
        <v>0</v>
      </c>
    </row>
    <row r="93" spans="1:8" s="2" customFormat="1" ht="24.15" customHeight="1">
      <c r="A93" s="19" t="s">
        <v>235</v>
      </c>
      <c r="B93" s="19" t="s">
        <v>31</v>
      </c>
      <c r="C93" s="20" t="s">
        <v>236</v>
      </c>
      <c r="D93" s="21" t="s">
        <v>237</v>
      </c>
      <c r="E93" s="22" t="s">
        <v>229</v>
      </c>
      <c r="F93" s="23">
        <v>1</v>
      </c>
      <c r="G93" s="75">
        <v>0</v>
      </c>
      <c r="H93" s="24">
        <f>ROUND(G93*F93,2)</f>
        <v>0</v>
      </c>
    </row>
    <row r="94" spans="2:6" s="5" customFormat="1" ht="12">
      <c r="B94" s="25" t="s">
        <v>37</v>
      </c>
      <c r="C94" s="27" t="s">
        <v>0</v>
      </c>
      <c r="D94" s="28" t="s">
        <v>17</v>
      </c>
      <c r="F94" s="29">
        <v>1</v>
      </c>
    </row>
    <row r="95" spans="1:8" s="2" customFormat="1" ht="14.4" customHeight="1">
      <c r="A95" s="33" t="s">
        <v>238</v>
      </c>
      <c r="B95" s="33" t="s">
        <v>232</v>
      </c>
      <c r="C95" s="34" t="s">
        <v>239</v>
      </c>
      <c r="D95" s="35" t="s">
        <v>240</v>
      </c>
      <c r="E95" s="36" t="s">
        <v>229</v>
      </c>
      <c r="F95" s="37">
        <v>1</v>
      </c>
      <c r="G95" s="76">
        <v>0</v>
      </c>
      <c r="H95" s="38">
        <f>ROUND(G95*F95,2)</f>
        <v>0</v>
      </c>
    </row>
    <row r="96" spans="1:8" s="2" customFormat="1" ht="19.2">
      <c r="A96" s="8"/>
      <c r="B96" s="25" t="s">
        <v>35</v>
      </c>
      <c r="C96" s="8"/>
      <c r="D96" s="26" t="s">
        <v>241</v>
      </c>
      <c r="E96" s="8"/>
      <c r="F96" s="8"/>
      <c r="G96" s="8"/>
      <c r="H96" s="40"/>
    </row>
    <row r="97" spans="2:8" s="4" customFormat="1" ht="20.85" customHeight="1">
      <c r="B97" s="14" t="s">
        <v>16</v>
      </c>
      <c r="C97" s="17" t="s">
        <v>242</v>
      </c>
      <c r="D97" s="17" t="s">
        <v>243</v>
      </c>
      <c r="H97" s="18">
        <f>SUM(H98:H116)</f>
        <v>0</v>
      </c>
    </row>
    <row r="98" spans="1:8" s="2" customFormat="1" ht="24.15" customHeight="1">
      <c r="A98" s="19" t="s">
        <v>244</v>
      </c>
      <c r="B98" s="19" t="s">
        <v>31</v>
      </c>
      <c r="C98" s="20" t="s">
        <v>245</v>
      </c>
      <c r="D98" s="21" t="s">
        <v>246</v>
      </c>
      <c r="E98" s="22" t="s">
        <v>229</v>
      </c>
      <c r="F98" s="23">
        <v>1</v>
      </c>
      <c r="G98" s="75">
        <v>0</v>
      </c>
      <c r="H98" s="24">
        <f>ROUND(G98*F98,2)</f>
        <v>0</v>
      </c>
    </row>
    <row r="99" spans="1:8" s="2" customFormat="1" ht="24.15" customHeight="1">
      <c r="A99" s="19" t="s">
        <v>247</v>
      </c>
      <c r="B99" s="19" t="s">
        <v>31</v>
      </c>
      <c r="C99" s="20" t="s">
        <v>248</v>
      </c>
      <c r="D99" s="21" t="s">
        <v>249</v>
      </c>
      <c r="E99" s="22" t="s">
        <v>229</v>
      </c>
      <c r="F99" s="23">
        <v>1</v>
      </c>
      <c r="G99" s="75">
        <v>0</v>
      </c>
      <c r="H99" s="24">
        <f>ROUND(G99*F99,2)</f>
        <v>0</v>
      </c>
    </row>
    <row r="100" spans="1:8" s="2" customFormat="1" ht="24.15" customHeight="1">
      <c r="A100" s="19" t="s">
        <v>250</v>
      </c>
      <c r="B100" s="19" t="s">
        <v>31</v>
      </c>
      <c r="C100" s="20" t="s">
        <v>251</v>
      </c>
      <c r="D100" s="21" t="s">
        <v>252</v>
      </c>
      <c r="E100" s="22" t="s">
        <v>229</v>
      </c>
      <c r="F100" s="23">
        <v>1</v>
      </c>
      <c r="G100" s="75">
        <v>0</v>
      </c>
      <c r="H100" s="24">
        <f>ROUND(G100*F100,2)</f>
        <v>0</v>
      </c>
    </row>
    <row r="101" spans="1:8" s="2" customFormat="1" ht="24.15" customHeight="1">
      <c r="A101" s="19" t="s">
        <v>129</v>
      </c>
      <c r="B101" s="19" t="s">
        <v>31</v>
      </c>
      <c r="C101" s="20" t="s">
        <v>253</v>
      </c>
      <c r="D101" s="21" t="s">
        <v>254</v>
      </c>
      <c r="E101" s="22" t="s">
        <v>229</v>
      </c>
      <c r="F101" s="23">
        <v>1</v>
      </c>
      <c r="G101" s="75">
        <v>0</v>
      </c>
      <c r="H101" s="24">
        <f>ROUND(G101*F101,2)</f>
        <v>0</v>
      </c>
    </row>
    <row r="102" spans="1:8" s="2" customFormat="1" ht="24.15" customHeight="1">
      <c r="A102" s="19" t="s">
        <v>255</v>
      </c>
      <c r="B102" s="19" t="s">
        <v>31</v>
      </c>
      <c r="C102" s="20" t="s">
        <v>256</v>
      </c>
      <c r="D102" s="21" t="s">
        <v>257</v>
      </c>
      <c r="E102" s="22" t="s">
        <v>229</v>
      </c>
      <c r="F102" s="23">
        <v>6</v>
      </c>
      <c r="G102" s="75">
        <v>0</v>
      </c>
      <c r="H102" s="24">
        <f>ROUND(G102*F102,2)</f>
        <v>0</v>
      </c>
    </row>
    <row r="103" spans="2:6" s="5" customFormat="1" ht="12">
      <c r="B103" s="25" t="s">
        <v>37</v>
      </c>
      <c r="C103" s="27" t="s">
        <v>0</v>
      </c>
      <c r="D103" s="28" t="s">
        <v>258</v>
      </c>
      <c r="F103" s="29">
        <v>6</v>
      </c>
    </row>
    <row r="104" spans="1:8" s="2" customFormat="1" ht="24.15" customHeight="1">
      <c r="A104" s="19" t="s">
        <v>259</v>
      </c>
      <c r="B104" s="19" t="s">
        <v>31</v>
      </c>
      <c r="C104" s="20" t="s">
        <v>260</v>
      </c>
      <c r="D104" s="21" t="s">
        <v>261</v>
      </c>
      <c r="E104" s="22" t="s">
        <v>229</v>
      </c>
      <c r="F104" s="23">
        <v>6</v>
      </c>
      <c r="G104" s="75">
        <v>0</v>
      </c>
      <c r="H104" s="24">
        <f>ROUND(G104*F104,2)</f>
        <v>0</v>
      </c>
    </row>
    <row r="105" spans="2:6" s="5" customFormat="1" ht="12">
      <c r="B105" s="25" t="s">
        <v>37</v>
      </c>
      <c r="C105" s="27" t="s">
        <v>0</v>
      </c>
      <c r="D105" s="28" t="s">
        <v>60</v>
      </c>
      <c r="F105" s="29">
        <v>6</v>
      </c>
    </row>
    <row r="106" spans="1:8" s="2" customFormat="1" ht="24.15" customHeight="1">
      <c r="A106" s="19" t="s">
        <v>262</v>
      </c>
      <c r="B106" s="19" t="s">
        <v>31</v>
      </c>
      <c r="C106" s="20" t="s">
        <v>263</v>
      </c>
      <c r="D106" s="21" t="s">
        <v>264</v>
      </c>
      <c r="E106" s="22" t="s">
        <v>229</v>
      </c>
      <c r="F106" s="23">
        <v>6</v>
      </c>
      <c r="G106" s="75">
        <v>0</v>
      </c>
      <c r="H106" s="24">
        <f>ROUND(G106*F106,2)</f>
        <v>0</v>
      </c>
    </row>
    <row r="107" spans="2:6" s="5" customFormat="1" ht="12">
      <c r="B107" s="25" t="s">
        <v>37</v>
      </c>
      <c r="C107" s="27" t="s">
        <v>0</v>
      </c>
      <c r="D107" s="28" t="s">
        <v>60</v>
      </c>
      <c r="F107" s="29">
        <v>6</v>
      </c>
    </row>
    <row r="108" spans="1:8" s="2" customFormat="1" ht="24.15" customHeight="1">
      <c r="A108" s="19" t="s">
        <v>265</v>
      </c>
      <c r="B108" s="19" t="s">
        <v>31</v>
      </c>
      <c r="C108" s="20" t="s">
        <v>266</v>
      </c>
      <c r="D108" s="21" t="s">
        <v>267</v>
      </c>
      <c r="E108" s="22" t="s">
        <v>229</v>
      </c>
      <c r="F108" s="23">
        <v>6</v>
      </c>
      <c r="G108" s="75">
        <v>0</v>
      </c>
      <c r="H108" s="24">
        <f>ROUND(G108*F108,2)</f>
        <v>0</v>
      </c>
    </row>
    <row r="109" spans="2:6" s="5" customFormat="1" ht="12">
      <c r="B109" s="25" t="s">
        <v>37</v>
      </c>
      <c r="C109" s="27" t="s">
        <v>0</v>
      </c>
      <c r="D109" s="28" t="s">
        <v>60</v>
      </c>
      <c r="F109" s="29">
        <v>6</v>
      </c>
    </row>
    <row r="110" spans="1:8" s="2" customFormat="1" ht="24.15" customHeight="1">
      <c r="A110" s="19" t="s">
        <v>179</v>
      </c>
      <c r="B110" s="19" t="s">
        <v>31</v>
      </c>
      <c r="C110" s="20" t="s">
        <v>268</v>
      </c>
      <c r="D110" s="21" t="s">
        <v>269</v>
      </c>
      <c r="E110" s="22" t="s">
        <v>106</v>
      </c>
      <c r="F110" s="23">
        <v>5</v>
      </c>
      <c r="G110" s="75">
        <v>0</v>
      </c>
      <c r="H110" s="24">
        <f>ROUND(G110*F110,2)</f>
        <v>0</v>
      </c>
    </row>
    <row r="111" spans="2:6" s="5" customFormat="1" ht="12">
      <c r="B111" s="25" t="s">
        <v>37</v>
      </c>
      <c r="C111" s="27" t="s">
        <v>0</v>
      </c>
      <c r="D111" s="28" t="s">
        <v>270</v>
      </c>
      <c r="F111" s="29">
        <v>5</v>
      </c>
    </row>
    <row r="112" spans="1:8" s="2" customFormat="1" ht="14.4" customHeight="1">
      <c r="A112" s="19" t="s">
        <v>271</v>
      </c>
      <c r="B112" s="19" t="s">
        <v>31</v>
      </c>
      <c r="C112" s="20" t="s">
        <v>272</v>
      </c>
      <c r="D112" s="21" t="s">
        <v>273</v>
      </c>
      <c r="E112" s="22" t="s">
        <v>110</v>
      </c>
      <c r="F112" s="23">
        <v>12</v>
      </c>
      <c r="G112" s="75">
        <v>0</v>
      </c>
      <c r="H112" s="24">
        <f>ROUND(G112*F112,2)</f>
        <v>0</v>
      </c>
    </row>
    <row r="113" spans="2:6" s="5" customFormat="1" ht="12">
      <c r="B113" s="25" t="s">
        <v>37</v>
      </c>
      <c r="C113" s="27" t="s">
        <v>0</v>
      </c>
      <c r="D113" s="28" t="s">
        <v>274</v>
      </c>
      <c r="F113" s="29">
        <v>12</v>
      </c>
    </row>
    <row r="114" spans="1:8" s="2" customFormat="1" ht="14.4" customHeight="1">
      <c r="A114" s="19" t="s">
        <v>275</v>
      </c>
      <c r="B114" s="19" t="s">
        <v>31</v>
      </c>
      <c r="C114" s="20" t="s">
        <v>276</v>
      </c>
      <c r="D114" s="21" t="s">
        <v>277</v>
      </c>
      <c r="E114" s="22" t="s">
        <v>102</v>
      </c>
      <c r="F114" s="23">
        <v>174.65</v>
      </c>
      <c r="G114" s="75">
        <v>0</v>
      </c>
      <c r="H114" s="24">
        <f>ROUND(G114*F114,2)</f>
        <v>0</v>
      </c>
    </row>
    <row r="115" spans="2:6" s="5" customFormat="1" ht="12">
      <c r="B115" s="25" t="s">
        <v>37</v>
      </c>
      <c r="C115" s="27" t="s">
        <v>0</v>
      </c>
      <c r="D115" s="28" t="s">
        <v>278</v>
      </c>
      <c r="F115" s="29">
        <v>174.65</v>
      </c>
    </row>
    <row r="116" spans="1:8" s="2" customFormat="1" ht="14.4" customHeight="1">
      <c r="A116" s="19" t="s">
        <v>279</v>
      </c>
      <c r="B116" s="19" t="s">
        <v>31</v>
      </c>
      <c r="C116" s="20" t="s">
        <v>280</v>
      </c>
      <c r="D116" s="21" t="s">
        <v>281</v>
      </c>
      <c r="E116" s="22" t="s">
        <v>282</v>
      </c>
      <c r="F116" s="23">
        <v>2</v>
      </c>
      <c r="G116" s="75">
        <v>0</v>
      </c>
      <c r="H116" s="24">
        <f>ROUND(G116*F116,2)</f>
        <v>0</v>
      </c>
    </row>
    <row r="117" spans="2:8" s="4" customFormat="1" ht="22.95" customHeight="1">
      <c r="B117" s="14" t="s">
        <v>16</v>
      </c>
      <c r="C117" s="17" t="s">
        <v>69</v>
      </c>
      <c r="D117" s="17" t="s">
        <v>283</v>
      </c>
      <c r="H117" s="18">
        <f>H118+H125</f>
        <v>0</v>
      </c>
    </row>
    <row r="118" spans="2:8" s="4" customFormat="1" ht="20.85" customHeight="1">
      <c r="B118" s="14" t="s">
        <v>16</v>
      </c>
      <c r="C118" s="17" t="s">
        <v>284</v>
      </c>
      <c r="D118" s="17" t="s">
        <v>285</v>
      </c>
      <c r="H118" s="18">
        <f>SUM(H119:H124)</f>
        <v>0</v>
      </c>
    </row>
    <row r="119" spans="1:8" s="2" customFormat="1" ht="14.4" customHeight="1">
      <c r="A119" s="19" t="s">
        <v>286</v>
      </c>
      <c r="B119" s="19" t="s">
        <v>31</v>
      </c>
      <c r="C119" s="20" t="s">
        <v>287</v>
      </c>
      <c r="D119" s="21" t="s">
        <v>288</v>
      </c>
      <c r="E119" s="22" t="s">
        <v>102</v>
      </c>
      <c r="F119" s="23">
        <v>3</v>
      </c>
      <c r="G119" s="75">
        <v>0</v>
      </c>
      <c r="H119" s="24">
        <f>ROUND(G119*F119,2)</f>
        <v>0</v>
      </c>
    </row>
    <row r="120" spans="2:6" s="5" customFormat="1" ht="12">
      <c r="B120" s="25" t="s">
        <v>37</v>
      </c>
      <c r="C120" s="27" t="s">
        <v>0</v>
      </c>
      <c r="D120" s="28" t="s">
        <v>42</v>
      </c>
      <c r="F120" s="29">
        <v>3</v>
      </c>
    </row>
    <row r="121" spans="1:8" s="2" customFormat="1" ht="14.4" customHeight="1">
      <c r="A121" s="19" t="s">
        <v>289</v>
      </c>
      <c r="B121" s="19" t="s">
        <v>31</v>
      </c>
      <c r="C121" s="20" t="s">
        <v>290</v>
      </c>
      <c r="D121" s="21" t="s">
        <v>291</v>
      </c>
      <c r="E121" s="22" t="s">
        <v>106</v>
      </c>
      <c r="F121" s="23">
        <v>5</v>
      </c>
      <c r="G121" s="75">
        <v>0</v>
      </c>
      <c r="H121" s="24">
        <f>ROUND(G121*F121,2)</f>
        <v>0</v>
      </c>
    </row>
    <row r="122" spans="2:6" s="5" customFormat="1" ht="12">
      <c r="B122" s="25" t="s">
        <v>37</v>
      </c>
      <c r="C122" s="27" t="s">
        <v>0</v>
      </c>
      <c r="D122" s="28" t="s">
        <v>28</v>
      </c>
      <c r="F122" s="29">
        <v>5</v>
      </c>
    </row>
    <row r="123" spans="1:8" s="2" customFormat="1" ht="14.4" customHeight="1">
      <c r="A123" s="19" t="s">
        <v>292</v>
      </c>
      <c r="B123" s="19" t="s">
        <v>31</v>
      </c>
      <c r="C123" s="20" t="s">
        <v>293</v>
      </c>
      <c r="D123" s="21" t="s">
        <v>294</v>
      </c>
      <c r="E123" s="22" t="s">
        <v>106</v>
      </c>
      <c r="F123" s="23">
        <v>5</v>
      </c>
      <c r="G123" s="75">
        <v>0</v>
      </c>
      <c r="H123" s="24">
        <f>ROUND(G123*F123,2)</f>
        <v>0</v>
      </c>
    </row>
    <row r="124" spans="2:6" s="5" customFormat="1" ht="12">
      <c r="B124" s="25" t="s">
        <v>37</v>
      </c>
      <c r="C124" s="27" t="s">
        <v>0</v>
      </c>
      <c r="D124" s="28" t="s">
        <v>28</v>
      </c>
      <c r="F124" s="29">
        <v>5</v>
      </c>
    </row>
    <row r="125" spans="2:8" s="4" customFormat="1" ht="20.85" customHeight="1">
      <c r="B125" s="14" t="s">
        <v>16</v>
      </c>
      <c r="C125" s="17" t="s">
        <v>295</v>
      </c>
      <c r="D125" s="17" t="s">
        <v>296</v>
      </c>
      <c r="H125" s="18">
        <f>H126</f>
        <v>0</v>
      </c>
    </row>
    <row r="126" spans="1:8" s="2" customFormat="1" ht="24.15" customHeight="1">
      <c r="A126" s="19" t="s">
        <v>297</v>
      </c>
      <c r="B126" s="19" t="s">
        <v>31</v>
      </c>
      <c r="C126" s="20" t="s">
        <v>298</v>
      </c>
      <c r="D126" s="21" t="s">
        <v>299</v>
      </c>
      <c r="E126" s="22" t="s">
        <v>300</v>
      </c>
      <c r="F126" s="23">
        <v>5.17</v>
      </c>
      <c r="G126" s="75">
        <v>0</v>
      </c>
      <c r="H126" s="24">
        <f>ROUND(G126*F126,2)</f>
        <v>0</v>
      </c>
    </row>
    <row r="127" spans="2:8" s="4" customFormat="1" ht="22.95" customHeight="1">
      <c r="B127" s="14" t="s">
        <v>16</v>
      </c>
      <c r="C127" s="17" t="s">
        <v>301</v>
      </c>
      <c r="D127" s="17" t="s">
        <v>302</v>
      </c>
      <c r="H127" s="18">
        <f>SUM(H128:H133)</f>
        <v>0</v>
      </c>
    </row>
    <row r="128" spans="1:8" s="2" customFormat="1" ht="24.15" customHeight="1">
      <c r="A128" s="19" t="s">
        <v>303</v>
      </c>
      <c r="B128" s="19" t="s">
        <v>31</v>
      </c>
      <c r="C128" s="20" t="s">
        <v>304</v>
      </c>
      <c r="D128" s="21" t="s">
        <v>305</v>
      </c>
      <c r="E128" s="22" t="s">
        <v>300</v>
      </c>
      <c r="F128" s="23">
        <v>108.6</v>
      </c>
      <c r="G128" s="75">
        <v>0</v>
      </c>
      <c r="H128" s="24">
        <f>ROUND(G128*F128,2)</f>
        <v>0</v>
      </c>
    </row>
    <row r="129" spans="1:8" s="2" customFormat="1" ht="48">
      <c r="A129" s="8"/>
      <c r="B129" s="25" t="s">
        <v>35</v>
      </c>
      <c r="C129" s="8"/>
      <c r="D129" s="26" t="s">
        <v>306</v>
      </c>
      <c r="E129" s="8"/>
      <c r="F129" s="8"/>
      <c r="G129" s="8"/>
      <c r="H129" s="40"/>
    </row>
    <row r="130" spans="2:6" s="5" customFormat="1" ht="12">
      <c r="B130" s="25" t="s">
        <v>37</v>
      </c>
      <c r="C130" s="27" t="s">
        <v>0</v>
      </c>
      <c r="D130" s="28" t="s">
        <v>307</v>
      </c>
      <c r="F130" s="29">
        <v>18</v>
      </c>
    </row>
    <row r="131" spans="2:6" s="5" customFormat="1" ht="12">
      <c r="B131" s="25" t="s">
        <v>37</v>
      </c>
      <c r="C131" s="27" t="s">
        <v>0</v>
      </c>
      <c r="D131" s="28" t="s">
        <v>308</v>
      </c>
      <c r="F131" s="29">
        <v>57.6</v>
      </c>
    </row>
    <row r="132" spans="2:6" s="5" customFormat="1" ht="12">
      <c r="B132" s="25" t="s">
        <v>37</v>
      </c>
      <c r="C132" s="27" t="s">
        <v>0</v>
      </c>
      <c r="D132" s="28" t="s">
        <v>309</v>
      </c>
      <c r="F132" s="29">
        <v>33</v>
      </c>
    </row>
    <row r="133" spans="2:6" s="6" customFormat="1" ht="12">
      <c r="B133" s="25" t="s">
        <v>37</v>
      </c>
      <c r="C133" s="30" t="s">
        <v>0</v>
      </c>
      <c r="D133" s="31" t="s">
        <v>150</v>
      </c>
      <c r="F133" s="32">
        <v>108.6</v>
      </c>
    </row>
    <row r="134" spans="1:8" s="2" customFormat="1" ht="6.9" customHeight="1">
      <c r="A134" s="9"/>
      <c r="B134" s="9"/>
      <c r="C134" s="9"/>
      <c r="D134" s="9"/>
      <c r="E134" s="9"/>
      <c r="F134" s="9"/>
      <c r="G134" s="9"/>
      <c r="H134" s="9"/>
    </row>
  </sheetData>
  <autoFilter ref="A3:G133"/>
  <mergeCells count="2">
    <mergeCell ref="C1:F1"/>
    <mergeCell ref="C2:F2"/>
  </mergeCells>
  <printOptions/>
  <pageMargins left="0.39375" right="0.39375" top="0.39375" bottom="0.39375" header="0" footer="0"/>
  <pageSetup blackAndWhite="1" fitToHeight="100" horizontalDpi="600" verticalDpi="600" orientation="portrait" paperSize="9" scale="77" r:id="rId1"/>
  <headerFooter>
    <oddFooter>&amp;CStrana &amp;P z &amp;N</oddFooter>
  </headerFooter>
  <rowBreaks count="2" manualBreakCount="2">
    <brk id="53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MAREK\Marek Krčma</dc:creator>
  <cp:keywords/>
  <dc:description/>
  <cp:lastModifiedBy>Zedník Ctirad</cp:lastModifiedBy>
  <dcterms:created xsi:type="dcterms:W3CDTF">2020-10-12T16:51:46Z</dcterms:created>
  <dcterms:modified xsi:type="dcterms:W3CDTF">2020-10-19T13:07:49Z</dcterms:modified>
  <cp:category/>
  <cp:version/>
  <cp:contentType/>
  <cp:contentStatus/>
</cp:coreProperties>
</file>