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14895" windowHeight="949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list'!$F$4</definedName>
    <definedName name="MJ">'Krycí list'!$G$4</definedName>
    <definedName name="Mont">'Rekapitulace'!$H$14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'Položky'!$A$1:$I$97</definedName>
    <definedName name="_xlnm.Print_Area" localSheetId="1">'Rekapitulace'!$A$1:$I$21</definedName>
    <definedName name="PocetMJ">'Krycí list'!$G$7</definedName>
    <definedName name="Poznamka">'Krycí list'!$B$37</definedName>
    <definedName name="Projektant">'Krycí list'!$C$7</definedName>
    <definedName name="PSV">'Rekapitulace'!$F$14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'Rekapitulace'!$H$20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<sst xmlns="http://schemas.openxmlformats.org/spreadsheetml/2006/main" count="318" uniqueCount="211">
  <si>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</si>
  <si>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</si>
  <si>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</si>
  <si>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</si>
  <si>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</si>
  <si>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</si>
  <si>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</si>
  <si>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</si>
  <si>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</si>
  <si>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</si>
  <si>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</si>
  <si>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</si>
  <si>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</si>
  <si>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</si>
  <si>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</si>
  <si>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</si>
  <si>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</si>
  <si>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</si>
  <si>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</si>
  <si>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</si>
  <si>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</si>
  <si>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</si>
  <si>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</si>
  <si>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</si>
  <si>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</si>
  <si>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</si>
  <si>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</si>
  <si>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</si>
  <si>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</si>
  <si>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</si>
  <si>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</si>
  <si>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</si>
  <si>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</si>
  <si>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</si>
  <si>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</si>
  <si>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</si>
  <si>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</si>
  <si>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</si>
  <si>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</si>
  <si>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</si>
  <si>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</si>
  <si>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</si>
  <si>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</si>
  <si>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</si>
  <si>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</si>
  <si>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</si>
  <si>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</si>
  <si>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</si>
  <si>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</si>
  <si>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</si>
  <si>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</si>
  <si>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</si>
  <si>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</si>
  <si>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</si>
  <si>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</si>
  <si>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</si>
  <si>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</si>
  <si>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</si>
  <si>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</si>
  <si>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</si>
  <si>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</si>
  <si>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</si>
  <si>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</si>
  <si>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</si>
  <si>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</si>
  <si>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</si>
  <si>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</si>
  <si>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Díl:</t>
  </si>
  <si>
    <t>1</t>
  </si>
  <si>
    <t>Zemní práce</t>
  </si>
  <si>
    <t>Celkem za</t>
  </si>
  <si>
    <t>Protierozní opatření v k.ú. Miskovice</t>
  </si>
  <si>
    <t>SO - 01 Poldr</t>
  </si>
  <si>
    <t>111 20-1101.R00</t>
  </si>
  <si>
    <t>Odstranění křovin i s kořeny na ploše do 1000 m2</t>
  </si>
  <si>
    <t>m2</t>
  </si>
  <si>
    <t>112 10-1101.R00</t>
  </si>
  <si>
    <t>Kácení stromů listnatých o průměru kmene 10-30 cm</t>
  </si>
  <si>
    <t>kus</t>
  </si>
  <si>
    <t>112 10-1103.R00</t>
  </si>
  <si>
    <t>Kácení stromů listnatých o průměru kmene 50-70 cm</t>
  </si>
  <si>
    <t>111 25-1111.R00</t>
  </si>
  <si>
    <t>Drcení ořezaných větví průměru do 10 cm</t>
  </si>
  <si>
    <t>m3</t>
  </si>
  <si>
    <t>150*0,02+9*0,2+9*0,5</t>
  </si>
  <si>
    <t>111 20-3111.R00</t>
  </si>
  <si>
    <t>Odstranění pařezu odfrézováním až do hloubky 50 cm</t>
  </si>
  <si>
    <t>9*0,07+9*0,38</t>
  </si>
  <si>
    <t>121 10-1101.R00</t>
  </si>
  <si>
    <t>Sejmutí ornice s přemístěním do 50 m</t>
  </si>
  <si>
    <t>V.V.: 151,7+58,7</t>
  </si>
  <si>
    <t>181 30-1104.R00</t>
  </si>
  <si>
    <t>Rozprostření ornice, rovina, tl. 20-25 cm,do 500m2</t>
  </si>
  <si>
    <t>62,0*0,75*2</t>
  </si>
  <si>
    <t>182 30-1134.R00</t>
  </si>
  <si>
    <t>Rozprostření ornice, svah, tl. 20-25 cm, nad 500m2</t>
  </si>
  <si>
    <t>V.V.: 674,1+210,2-93,0</t>
  </si>
  <si>
    <t>180 40-1211.R00</t>
  </si>
  <si>
    <t>Založení trávníku lučního výsevem v rovině</t>
  </si>
  <si>
    <t>180 40-1212.R00</t>
  </si>
  <si>
    <t>Založení trávníku lučního výsevem ve svahu do 1:2</t>
  </si>
  <si>
    <t>005 724801</t>
  </si>
  <si>
    <t>Travní směs</t>
  </si>
  <si>
    <t>kg</t>
  </si>
  <si>
    <t>(93,0+791,3)*0,02*1,03</t>
  </si>
  <si>
    <t>131 20-1102.R00</t>
  </si>
  <si>
    <t>Hloubení nezapažených jam v hor.3 do 1000 m3</t>
  </si>
  <si>
    <t>339,4+86,1</t>
  </si>
  <si>
    <t>181 10-1102.R00</t>
  </si>
  <si>
    <t>Úprava pláně v zářezech v hor. 1-4, se zhutněním</t>
  </si>
  <si>
    <t>150,3+115,8</t>
  </si>
  <si>
    <t>122 20-1403.R00</t>
  </si>
  <si>
    <t>Vykopávky v zemníku v hor. 3 do 10000 m3</t>
  </si>
  <si>
    <t>1969,7+694,5</t>
  </si>
  <si>
    <t>171 10-3202.R00</t>
  </si>
  <si>
    <t>Ulož. sypaniny do hrází,100%PS, objem jílu 20-50%</t>
  </si>
  <si>
    <t>182 20-1101.R00</t>
  </si>
  <si>
    <t>Svahování násypů</t>
  </si>
  <si>
    <t>674,1+210,2</t>
  </si>
  <si>
    <t>132 20-1201.R00</t>
  </si>
  <si>
    <t>Hloubení rýh šířky do 200 cm v hor.3 do 100 m3</t>
  </si>
  <si>
    <t>práh: 2,2*1,0*1,0</t>
  </si>
  <si>
    <t>zához - V.V.: 2,8</t>
  </si>
  <si>
    <t>žlabovky: 11,0*0,95*0,23</t>
  </si>
  <si>
    <t>133 20-1101.R00</t>
  </si>
  <si>
    <t>Hloubení šachet v hor.3 do 100 m3</t>
  </si>
  <si>
    <t>závora: 0,4*0,4*1,2*2*0,7</t>
  </si>
  <si>
    <t>133 30-1101.R00</t>
  </si>
  <si>
    <t>Hloubení šachet v hor.4 do 100 m3</t>
  </si>
  <si>
    <t>závora: 0,4*0,4*1,2*2*0,3</t>
  </si>
  <si>
    <t>174 10-1101.R00</t>
  </si>
  <si>
    <t>Zásyp jam, rýh, šachet se zhutněním</t>
  </si>
  <si>
    <t>práh: 2,2*0,6*1,0</t>
  </si>
  <si>
    <t>žlabovky: 11,0*0,3*0,23</t>
  </si>
  <si>
    <t>167 10-1101.R00</t>
  </si>
  <si>
    <t>Nakládání výkopku z hor.1-4 v množství do 100 m3</t>
  </si>
  <si>
    <t>7,4035+0,2688+0,1152-2,079</t>
  </si>
  <si>
    <t>162 30-1101.R00</t>
  </si>
  <si>
    <t>Vodorovné přemístění výkopku z hor.1-4 do 500 m</t>
  </si>
  <si>
    <t>odvoz zeminy do zemníku: 425,5+5,71</t>
  </si>
  <si>
    <t>dovoz zeminy ze zemníku: 2664,2</t>
  </si>
  <si>
    <t>171 20-1101.R00</t>
  </si>
  <si>
    <t>Uložení sypaniny do násypů nezhutněných</t>
  </si>
  <si>
    <t>425,5+5,71</t>
  </si>
  <si>
    <t>2</t>
  </si>
  <si>
    <t>Základy,zvláštní zakládání</t>
  </si>
  <si>
    <t>275 32-1411.R00</t>
  </si>
  <si>
    <t>Železobeton základových patek B 30 (C 25/30)</t>
  </si>
  <si>
    <t>závora - V.V.: 0,38</t>
  </si>
  <si>
    <t>275 36-1921.RT4</t>
  </si>
  <si>
    <t>Výztuž základových patek ze svařovaných sítí svařovanou sítí - drát 6,0  oka 100/100</t>
  </si>
  <si>
    <t>t</t>
  </si>
  <si>
    <t>V.V.: 14,88*0,001</t>
  </si>
  <si>
    <t>275 35-3102.R00</t>
  </si>
  <si>
    <t>Bednění kotev.otvorů patek do 0,01 m2, hl. 0,5 m</t>
  </si>
  <si>
    <t>275 35-3109.R00</t>
  </si>
  <si>
    <t>Bednění otvorů patek příplatek za další 0,5 m hl.</t>
  </si>
  <si>
    <t>3</t>
  </si>
  <si>
    <t>Svislé a kompletní konstrukce</t>
  </si>
  <si>
    <t>329 31-1111.R00</t>
  </si>
  <si>
    <t>Konstrukce ostatní z betonu prostého V4 T0 B12,5</t>
  </si>
  <si>
    <t>podkl.beton - práh: 2,2*0,4*0,1</t>
  </si>
  <si>
    <t>329 32-1114.R00</t>
  </si>
  <si>
    <t>Konstrukce ostatní z betonu železového V8 T100 B30</t>
  </si>
  <si>
    <t>2,2*0,4*0,9</t>
  </si>
  <si>
    <t>329 35-1010.R00</t>
  </si>
  <si>
    <t>Obednění konstrukcí ostatních ploch rovinných</t>
  </si>
  <si>
    <t>(2,2+0,4)*1,0*2</t>
  </si>
  <si>
    <t>329 35-2010.R00</t>
  </si>
  <si>
    <t>Odbednění konstrukcí ostatních ploch rovinných</t>
  </si>
  <si>
    <t>329 36-8211.R00</t>
  </si>
  <si>
    <t>Výztuž ostatních ŽB konstrukcí svařovanou sítí</t>
  </si>
  <si>
    <t>26,0*0,001</t>
  </si>
  <si>
    <t>4</t>
  </si>
  <si>
    <t>Vodorovné konstrukce</t>
  </si>
  <si>
    <t>462 51-1270.R00</t>
  </si>
  <si>
    <t>Zához z kamene bez proštěrk. z terénu do 200 kg</t>
  </si>
  <si>
    <t>V.V.: 2,8</t>
  </si>
  <si>
    <t>462 51-9002.R00</t>
  </si>
  <si>
    <t>Příplatek-urovnání ploch záhozu, kameny do 200 kg</t>
  </si>
  <si>
    <t>8,5*1,0</t>
  </si>
  <si>
    <t>451 31-1531.R00</t>
  </si>
  <si>
    <t>Podklad pod dlažbu z betonu V4 T0 B 12,5, do 20 cm</t>
  </si>
  <si>
    <t>V.V.: 1,8/0,2</t>
  </si>
  <si>
    <t>465 92-1212.R00</t>
  </si>
  <si>
    <t>Kladení bet. desek do 90kg, tl. do 10cm, zalití MC</t>
  </si>
  <si>
    <t>11,0*0,67</t>
  </si>
  <si>
    <t>592-27525</t>
  </si>
  <si>
    <t>Žlábek meliorační TBM 54-30  30x67x8 cm</t>
  </si>
  <si>
    <t>V.V.: 33*1,03</t>
  </si>
  <si>
    <t>5</t>
  </si>
  <si>
    <t>Komunikace</t>
  </si>
  <si>
    <t>564 66-1111.R00</t>
  </si>
  <si>
    <t>Podklad z kameniva drceného 63-125 mm, tl. 20 cm</t>
  </si>
  <si>
    <t>V.V.: (80,0/0,4)*2</t>
  </si>
  <si>
    <t>767</t>
  </si>
  <si>
    <t>Konstrukce zámečnické</t>
  </si>
  <si>
    <t>767 99-5105.R00</t>
  </si>
  <si>
    <t>Montáž kovových atypických konstrukcí do 100 kg</t>
  </si>
  <si>
    <t>553 990034</t>
  </si>
  <si>
    <t>Závora ocelová š.5,0 m vč. nátěru</t>
  </si>
  <si>
    <t>kpl</t>
  </si>
  <si>
    <t>998 76-7101.R00</t>
  </si>
  <si>
    <t>Přesun hmot pro zámečnické konstr., výšky do 6 m</t>
  </si>
  <si>
    <t>99</t>
  </si>
  <si>
    <t>Staveništní přesun hmot</t>
  </si>
  <si>
    <t>998 32-1011.R00</t>
  </si>
  <si>
    <t>Přesun hmot pro hráze přehradní zemní a kamenité</t>
  </si>
  <si>
    <t>0,018+0,953+2,681+11,988+154,132</t>
  </si>
  <si>
    <t>Zařízení staveniště</t>
  </si>
  <si>
    <t>MZe PÚ Kutná Hora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</si>
</sst>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000"/>
  </numFmts>
  <fonts count="3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21" fillId="18" borderId="15" xfId="0" applyNumberFormat="1" applyFont="1" applyFill="1" applyBorder="1" applyAlignment="1">
      <alignment/>
    </xf>
    <xf numFmtId="49" fontId="0" fillId="18" borderId="16" xfId="0" applyNumberFormat="1" applyFill="1" applyBorder="1" applyAlignment="1">
      <alignment/>
    </xf>
    <xf numFmtId="0" fontId="3" fillId="18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0" fillId="0" borderId="28" xfId="0" applyFont="1" applyBorder="1" applyAlignment="1">
      <alignment horizontal="centerContinuous" vertical="center"/>
    </xf>
    <xf numFmtId="0" fontId="23" fillId="0" borderId="29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1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4" xfId="0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67" fontId="0" fillId="0" borderId="25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23" fillId="0" borderId="44" xfId="0" applyFont="1" applyFill="1" applyBorder="1" applyAlignment="1">
      <alignment/>
    </xf>
    <xf numFmtId="0" fontId="23" fillId="0" borderId="45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167" fontId="23" fillId="0" borderId="45" xfId="0" applyNumberFormat="1" applyFont="1" applyFill="1" applyBorder="1" applyAlignment="1">
      <alignment/>
    </xf>
    <xf numFmtId="0" fontId="23" fillId="0" borderId="48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3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0" fillId="0" borderId="0" xfId="0" applyNumberFormat="1" applyFont="1" applyAlignment="1">
      <alignment horizontal="centerContinuous"/>
    </xf>
    <xf numFmtId="49" fontId="1" fillId="0" borderId="31" xfId="0" applyNumberFormat="1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Fill="1" applyAlignment="1">
      <alignment horizontal="centerContinuous"/>
    </xf>
    <xf numFmtId="3" fontId="20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1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0" fillId="0" borderId="55" xfId="0" applyFill="1" applyBorder="1" applyAlignment="1">
      <alignment/>
    </xf>
    <xf numFmtId="0" fontId="1" fillId="0" borderId="56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right"/>
    </xf>
    <xf numFmtId="0" fontId="1" fillId="0" borderId="39" xfId="0" applyFont="1" applyFill="1" applyBorder="1" applyAlignment="1">
      <alignment horizontal="center"/>
    </xf>
    <xf numFmtId="4" fontId="22" fillId="0" borderId="38" xfId="0" applyNumberFormat="1" applyFont="1" applyFill="1" applyBorder="1" applyAlignment="1">
      <alignment horizontal="right"/>
    </xf>
    <xf numFmtId="4" fontId="22" fillId="0" borderId="55" xfId="0" applyNumberFormat="1" applyFont="1" applyFill="1" applyBorder="1" applyAlignment="1">
      <alignment horizontal="right"/>
    </xf>
    <xf numFmtId="0" fontId="0" fillId="0" borderId="4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1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4" xfId="0" applyFill="1" applyBorder="1" applyAlignment="1">
      <alignment/>
    </xf>
    <xf numFmtId="0" fontId="1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27" fillId="0" borderId="0" xfId="46" applyFont="1" applyAlignment="1">
      <alignment horizontal="centerContinuous"/>
      <protection/>
    </xf>
    <xf numFmtId="0" fontId="28" fillId="0" borderId="0" xfId="46" applyFont="1" applyAlignment="1">
      <alignment horizontal="centerContinuous"/>
      <protection/>
    </xf>
    <xf numFmtId="0" fontId="28" fillId="0" borderId="0" xfId="46" applyFont="1" applyAlignment="1">
      <alignment horizontal="right"/>
      <protection/>
    </xf>
    <xf numFmtId="0" fontId="0" fillId="0" borderId="49" xfId="46" applyFont="1" applyBorder="1" applyAlignment="1">
      <alignment horizontal="center"/>
      <protection/>
    </xf>
    <xf numFmtId="0" fontId="0" fillId="0" borderId="49" xfId="46" applyBorder="1" applyAlignment="1">
      <alignment horizontal="left"/>
      <protection/>
    </xf>
    <xf numFmtId="0" fontId="0" fillId="0" borderId="50" xfId="46" applyBorder="1">
      <alignment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2" fillId="0" borderId="58" xfId="46" applyNumberFormat="1" applyFont="1" applyFill="1" applyBorder="1">
      <alignment/>
      <protection/>
    </xf>
    <xf numFmtId="0" fontId="22" fillId="0" borderId="40" xfId="46" applyFont="1" applyFill="1" applyBorder="1" applyAlignment="1">
      <alignment horizontal="center"/>
      <protection/>
    </xf>
    <xf numFmtId="0" fontId="22" fillId="0" borderId="40" xfId="46" applyNumberFormat="1" applyFont="1" applyFill="1" applyBorder="1" applyAlignment="1">
      <alignment horizontal="center"/>
      <protection/>
    </xf>
    <xf numFmtId="0" fontId="22" fillId="0" borderId="58" xfId="46" applyFont="1" applyFill="1" applyBorder="1" applyAlignment="1">
      <alignment horizontal="center"/>
      <protection/>
    </xf>
    <xf numFmtId="0" fontId="29" fillId="0" borderId="58" xfId="46" applyFont="1" applyFill="1" applyBorder="1">
      <alignment/>
      <protection/>
    </xf>
    <xf numFmtId="0" fontId="1" fillId="0" borderId="61" xfId="46" applyFont="1" applyFill="1" applyBorder="1" applyAlignment="1">
      <alignment horizontal="center"/>
      <protection/>
    </xf>
    <xf numFmtId="49" fontId="1" fillId="0" borderId="61" xfId="46" applyNumberFormat="1" applyFont="1" applyFill="1" applyBorder="1" applyAlignment="1">
      <alignment horizontal="left"/>
      <protection/>
    </xf>
    <xf numFmtId="0" fontId="1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24" fillId="0" borderId="62" xfId="46" applyNumberFormat="1" applyFont="1" applyFill="1" applyBorder="1">
      <alignment/>
      <protection/>
    </xf>
    <xf numFmtId="0" fontId="30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0" fillId="0" borderId="61" xfId="46" applyNumberFormat="1" applyFont="1" applyFill="1" applyBorder="1" applyAlignment="1">
      <alignment horizontal="left"/>
      <protection/>
    </xf>
    <xf numFmtId="0" fontId="0" fillId="0" borderId="61" xfId="46" applyFont="1" applyFill="1" applyBorder="1" applyAlignment="1">
      <alignment wrapText="1"/>
      <protection/>
    </xf>
    <xf numFmtId="49" fontId="0" fillId="0" borderId="61" xfId="46" applyNumberFormat="1" applyFont="1" applyFill="1" applyBorder="1" applyAlignment="1">
      <alignment horizontal="center" shrinkToFit="1"/>
      <protection/>
    </xf>
    <xf numFmtId="4" fontId="0" fillId="0" borderId="61" xfId="46" applyNumberFormat="1" applyFont="1" applyFill="1" applyBorder="1" applyAlignment="1">
      <alignment horizontal="right"/>
      <protection/>
    </xf>
    <xf numFmtId="4" fontId="0" fillId="0" borderId="61" xfId="46" applyNumberFormat="1" applyFont="1" applyFill="1" applyBorder="1">
      <alignment/>
      <protection/>
    </xf>
    <xf numFmtId="169" fontId="0" fillId="0" borderId="61" xfId="46" applyNumberFormat="1" applyFont="1" applyFill="1" applyBorder="1">
      <alignment/>
      <protection/>
    </xf>
    <xf numFmtId="0" fontId="25" fillId="0" borderId="61" xfId="46" applyFont="1" applyFill="1" applyBorder="1" applyAlignment="1">
      <alignment horizontal="center"/>
      <protection/>
    </xf>
    <xf numFmtId="49" fontId="25" fillId="0" borderId="61" xfId="46" applyNumberFormat="1" applyFont="1" applyFill="1" applyBorder="1" applyAlignment="1">
      <alignment horizontal="left"/>
      <protection/>
    </xf>
    <xf numFmtId="0" fontId="31" fillId="0" borderId="17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4" fontId="31" fillId="0" borderId="61" xfId="46" applyNumberFormat="1" applyFont="1" applyFill="1" applyBorder="1" applyAlignment="1">
      <alignment horizontal="right" wrapText="1"/>
      <protection/>
    </xf>
    <xf numFmtId="0" fontId="31" fillId="0" borderId="61" xfId="46" applyFont="1" applyFill="1" applyBorder="1" applyAlignment="1">
      <alignment horizontal="left" wrapText="1"/>
      <protection/>
    </xf>
    <xf numFmtId="0" fontId="31" fillId="0" borderId="61" xfId="0" applyFont="1" applyFill="1" applyBorder="1" applyAlignment="1">
      <alignment horizontal="right"/>
    </xf>
    <xf numFmtId="0" fontId="0" fillId="0" borderId="61" xfId="46" applyFill="1" applyBorder="1">
      <alignment/>
      <protection/>
    </xf>
    <xf numFmtId="0" fontId="30" fillId="0" borderId="0" xfId="46" applyFont="1">
      <alignment/>
      <protection/>
    </xf>
    <xf numFmtId="0" fontId="0" fillId="0" borderId="63" xfId="46" applyFill="1" applyBorder="1" applyAlignment="1">
      <alignment horizontal="center"/>
      <protection/>
    </xf>
    <xf numFmtId="49" fontId="3" fillId="0" borderId="63" xfId="46" applyNumberFormat="1" applyFont="1" applyFill="1" applyBorder="1" applyAlignment="1">
      <alignment horizontal="left"/>
      <protection/>
    </xf>
    <xf numFmtId="0" fontId="3" fillId="0" borderId="63" xfId="46" applyFont="1" applyFill="1" applyBorder="1">
      <alignment/>
      <protection/>
    </xf>
    <xf numFmtId="4" fontId="0" fillId="0" borderId="63" xfId="46" applyNumberFormat="1" applyFill="1" applyBorder="1" applyAlignment="1">
      <alignment horizontal="right"/>
      <protection/>
    </xf>
    <xf numFmtId="4" fontId="1" fillId="0" borderId="63" xfId="46" applyNumberFormat="1" applyFont="1" applyFill="1" applyBorder="1">
      <alignment/>
      <protection/>
    </xf>
    <xf numFmtId="0" fontId="1" fillId="0" borderId="63" xfId="46" applyFont="1" applyFill="1" applyBorder="1">
      <alignment/>
      <protection/>
    </xf>
    <xf numFmtId="169" fontId="1" fillId="0" borderId="63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2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3" fillId="0" borderId="0" xfId="46" applyFont="1" applyBorder="1">
      <alignment/>
      <protection/>
    </xf>
    <xf numFmtId="3" fontId="33" fillId="0" borderId="0" xfId="46" applyNumberFormat="1" applyFont="1" applyBorder="1" applyAlignment="1">
      <alignment horizontal="right"/>
      <protection/>
    </xf>
    <xf numFmtId="4" fontId="33" fillId="0" borderId="0" xfId="46" applyNumberFormat="1" applyFont="1" applyBorder="1">
      <alignment/>
      <protection/>
    </xf>
    <xf numFmtId="0" fontId="32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vertical="top" wrapText="1"/>
    </xf>
    <xf numFmtId="0" fontId="22" fillId="0" borderId="25" xfId="0" applyFont="1" applyBorder="1" applyAlignment="1">
      <alignment horizontal="left"/>
    </xf>
    <xf numFmtId="0" fontId="22" fillId="0" borderId="40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3" fontId="1" fillId="0" borderId="45" xfId="0" applyNumberFormat="1" applyFont="1" applyFill="1" applyBorder="1" applyAlignment="1">
      <alignment horizontal="right"/>
    </xf>
    <xf numFmtId="3" fontId="1" fillId="0" borderId="60" xfId="0" applyNumberFormat="1" applyFont="1" applyFill="1" applyBorder="1" applyAlignment="1">
      <alignment horizontal="right"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69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 shrinkToFit="1"/>
      <protection/>
    </xf>
    <xf numFmtId="0" fontId="0" fillId="0" borderId="70" xfId="46" applyFont="1" applyBorder="1" applyAlignment="1">
      <alignment horizontal="left" shrinkToFit="1"/>
      <protection/>
    </xf>
    <xf numFmtId="0" fontId="31" fillId="0" borderId="17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26" fillId="0" borderId="0" xfId="46" applyFont="1" applyAlignment="1">
      <alignment horizontal="center"/>
      <protection/>
    </xf>
    <xf numFmtId="49" fontId="0" fillId="0" borderId="68" xfId="46" applyNumberFormat="1" applyFont="1" applyBorder="1" applyAlignment="1">
      <alignment horizontal="center"/>
      <protection/>
    </xf>
    <xf numFmtId="0" fontId="0" fillId="0" borderId="51" xfId="46" applyBorder="1" applyAlignment="1">
      <alignment horizontal="left" shrinkToFit="1"/>
      <protection/>
    </xf>
    <xf numFmtId="0" fontId="0" fillId="0" borderId="70" xfId="46" applyBorder="1" applyAlignment="1">
      <alignment horizontal="left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6">
      <selection activeCell="C31" sqref="C3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7" ht="12.75" customHeight="1">
      <c r="A4" s="8"/>
      <c r="B4" s="9"/>
      <c r="C4" s="10" t="s">
        <v>72</v>
      </c>
      <c r="D4" s="11"/>
      <c r="E4" s="11"/>
      <c r="F4" s="12"/>
      <c r="G4" s="13"/>
    </row>
    <row r="5" spans="1:7" ht="12.75" customHeight="1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7" ht="12.75" customHeight="1">
      <c r="A6" s="8"/>
      <c r="B6" s="9"/>
      <c r="C6" s="10" t="s">
        <v>71</v>
      </c>
      <c r="D6" s="11"/>
      <c r="E6" s="11"/>
      <c r="F6" s="19"/>
      <c r="G6" s="13"/>
    </row>
    <row r="7" spans="1:9" ht="12.75">
      <c r="A7" s="14" t="s">
        <v>8</v>
      </c>
      <c r="B7" s="16"/>
      <c r="C7" s="185"/>
      <c r="D7" s="186"/>
      <c r="E7" s="20" t="s">
        <v>9</v>
      </c>
      <c r="F7" s="21"/>
      <c r="G7" s="22">
        <v>0</v>
      </c>
      <c r="H7" s="23"/>
      <c r="I7" s="23"/>
    </row>
    <row r="8" spans="1:7" ht="12.75">
      <c r="A8" s="14" t="s">
        <v>10</v>
      </c>
      <c r="B8" s="16"/>
      <c r="C8" s="185" t="s">
        <v>210</v>
      </c>
      <c r="D8" s="186"/>
      <c r="E8" s="17" t="s">
        <v>11</v>
      </c>
      <c r="F8" s="16"/>
      <c r="G8" s="24">
        <f>IF(PocetMJ=0,,ROUND((F30+F32)/PocetMJ,1))</f>
        <v>0</v>
      </c>
    </row>
    <row r="9" spans="1:7" ht="12.75">
      <c r="A9" s="25" t="s">
        <v>12</v>
      </c>
      <c r="B9" s="26"/>
      <c r="C9" s="26"/>
      <c r="D9" s="26"/>
      <c r="E9" s="27" t="s">
        <v>13</v>
      </c>
      <c r="F9" s="26"/>
      <c r="G9" s="28"/>
    </row>
    <row r="10" spans="1:57" ht="12.75">
      <c r="A10" s="29" t="s">
        <v>14</v>
      </c>
      <c r="B10" s="30"/>
      <c r="C10" s="30"/>
      <c r="D10" s="30"/>
      <c r="E10" s="12" t="s">
        <v>15</v>
      </c>
      <c r="F10" s="30"/>
      <c r="G10" s="13"/>
      <c r="BA10" s="31"/>
      <c r="BB10" s="31"/>
      <c r="BC10" s="31"/>
      <c r="BD10" s="31"/>
      <c r="BE10" s="31"/>
    </row>
    <row r="11" spans="1:7" ht="12.75">
      <c r="A11" s="29"/>
      <c r="B11" s="30"/>
      <c r="C11" s="30"/>
      <c r="D11" s="30"/>
      <c r="E11" s="187"/>
      <c r="F11" s="188"/>
      <c r="G11" s="189"/>
    </row>
    <row r="12" spans="1:7" ht="28.5" customHeight="1" thickBot="1">
      <c r="A12" s="32" t="s">
        <v>16</v>
      </c>
      <c r="B12" s="33"/>
      <c r="C12" s="33"/>
      <c r="D12" s="33"/>
      <c r="E12" s="34"/>
      <c r="F12" s="34"/>
      <c r="G12" s="35"/>
    </row>
    <row r="13" spans="1:7" ht="17.25" customHeight="1" thickBot="1">
      <c r="A13" s="36" t="s">
        <v>17</v>
      </c>
      <c r="B13" s="37"/>
      <c r="C13" s="38"/>
      <c r="D13" s="39" t="s">
        <v>18</v>
      </c>
      <c r="E13" s="40"/>
      <c r="F13" s="40"/>
      <c r="G13" s="38"/>
    </row>
    <row r="14" spans="1:7" ht="15.75" customHeight="1">
      <c r="A14" s="41"/>
      <c r="B14" s="42" t="s">
        <v>19</v>
      </c>
      <c r="C14" s="43">
        <f>Dodavka</f>
        <v>0</v>
      </c>
      <c r="D14" s="44" t="str">
        <f>Rekapitulace!A19</f>
        <v>Zařízení staveniště</v>
      </c>
      <c r="E14" s="45"/>
      <c r="F14" s="46"/>
      <c r="G14" s="43">
        <f>Rekapitulace!I19</f>
        <v>0</v>
      </c>
    </row>
    <row r="15" spans="1:7" ht="15.75" customHeight="1">
      <c r="A15" s="41" t="s">
        <v>20</v>
      </c>
      <c r="B15" s="42" t="s">
        <v>21</v>
      </c>
      <c r="C15" s="43">
        <f>Mont</f>
        <v>0</v>
      </c>
      <c r="D15" s="25"/>
      <c r="E15" s="47"/>
      <c r="F15" s="48"/>
      <c r="G15" s="43"/>
    </row>
    <row r="16" spans="1:7" ht="15.75" customHeight="1">
      <c r="A16" s="41" t="s">
        <v>22</v>
      </c>
      <c r="B16" s="42" t="s">
        <v>23</v>
      </c>
      <c r="C16" s="43">
        <f>HSV</f>
        <v>0</v>
      </c>
      <c r="D16" s="25"/>
      <c r="E16" s="47"/>
      <c r="F16" s="48"/>
      <c r="G16" s="43"/>
    </row>
    <row r="17" spans="1:7" ht="15.75" customHeight="1">
      <c r="A17" s="49" t="s">
        <v>24</v>
      </c>
      <c r="B17" s="42" t="s">
        <v>25</v>
      </c>
      <c r="C17" s="43">
        <f>PSV</f>
        <v>0</v>
      </c>
      <c r="D17" s="25"/>
      <c r="E17" s="47"/>
      <c r="F17" s="48"/>
      <c r="G17" s="43"/>
    </row>
    <row r="18" spans="1:7" ht="15.75" customHeight="1">
      <c r="A18" s="50" t="s">
        <v>26</v>
      </c>
      <c r="B18" s="42"/>
      <c r="C18" s="43">
        <f>SUM(C14:C17)</f>
        <v>0</v>
      </c>
      <c r="D18" s="51"/>
      <c r="E18" s="47"/>
      <c r="F18" s="48"/>
      <c r="G18" s="43"/>
    </row>
    <row r="19" spans="1:7" ht="15.75" customHeight="1">
      <c r="A19" s="50"/>
      <c r="B19" s="42"/>
      <c r="C19" s="43"/>
      <c r="D19" s="25"/>
      <c r="E19" s="47"/>
      <c r="F19" s="48"/>
      <c r="G19" s="43"/>
    </row>
    <row r="20" spans="1:7" ht="15.75" customHeight="1">
      <c r="A20" s="50" t="s">
        <v>27</v>
      </c>
      <c r="B20" s="42"/>
      <c r="C20" s="43">
        <f>HZS</f>
        <v>0</v>
      </c>
      <c r="D20" s="25"/>
      <c r="E20" s="47"/>
      <c r="F20" s="48"/>
      <c r="G20" s="43"/>
    </row>
    <row r="21" spans="1:7" ht="15.75" customHeight="1">
      <c r="A21" s="29" t="s">
        <v>28</v>
      </c>
      <c r="B21" s="30"/>
      <c r="C21" s="43">
        <f>C18+C20</f>
        <v>0</v>
      </c>
      <c r="D21" s="25" t="s">
        <v>29</v>
      </c>
      <c r="E21" s="47"/>
      <c r="F21" s="48"/>
      <c r="G21" s="43">
        <f>G22-SUM(G14:G20)</f>
        <v>0</v>
      </c>
    </row>
    <row r="22" spans="1:7" ht="15.75" customHeight="1" thickBot="1">
      <c r="A22" s="25" t="s">
        <v>30</v>
      </c>
      <c r="B22" s="26"/>
      <c r="C22" s="52">
        <f>C21+G22</f>
        <v>0</v>
      </c>
      <c r="D22" s="53" t="s">
        <v>31</v>
      </c>
      <c r="E22" s="54"/>
      <c r="F22" s="55"/>
      <c r="G22" s="43">
        <f>VRN</f>
        <v>0</v>
      </c>
    </row>
    <row r="23" spans="1:7" ht="12.75">
      <c r="A23" s="3" t="s">
        <v>32</v>
      </c>
      <c r="B23" s="5"/>
      <c r="C23" s="6" t="s">
        <v>33</v>
      </c>
      <c r="D23" s="5"/>
      <c r="E23" s="6" t="s">
        <v>34</v>
      </c>
      <c r="F23" s="5"/>
      <c r="G23" s="7"/>
    </row>
    <row r="24" spans="1:7" ht="12.75">
      <c r="A24" s="14"/>
      <c r="B24" s="16"/>
      <c r="C24" s="17" t="s">
        <v>35</v>
      </c>
      <c r="D24" s="16"/>
      <c r="E24" s="17" t="s">
        <v>35</v>
      </c>
      <c r="F24" s="16"/>
      <c r="G24" s="18"/>
    </row>
    <row r="25" spans="1:7" ht="12.75">
      <c r="A25" s="29" t="s">
        <v>36</v>
      </c>
      <c r="B25" s="56"/>
      <c r="C25" s="12" t="s">
        <v>36</v>
      </c>
      <c r="D25" s="30"/>
      <c r="E25" s="12" t="s">
        <v>36</v>
      </c>
      <c r="F25" s="30"/>
      <c r="G25" s="13"/>
    </row>
    <row r="26" spans="1:7" ht="12.75">
      <c r="A26" s="29"/>
      <c r="B26" s="57"/>
      <c r="C26" s="12" t="s">
        <v>37</v>
      </c>
      <c r="D26" s="30"/>
      <c r="E26" s="12" t="s">
        <v>38</v>
      </c>
      <c r="F26" s="30"/>
      <c r="G26" s="13"/>
    </row>
    <row r="27" spans="1:7" ht="12.75">
      <c r="A27" s="29"/>
      <c r="B27" s="30"/>
      <c r="C27" s="12"/>
      <c r="D27" s="30"/>
      <c r="E27" s="12"/>
      <c r="F27" s="30"/>
      <c r="G27" s="13"/>
    </row>
    <row r="28" spans="1:7" ht="97.5" customHeight="1">
      <c r="A28" s="29"/>
      <c r="B28" s="30"/>
      <c r="C28" s="12"/>
      <c r="D28" s="30"/>
      <c r="E28" s="12"/>
      <c r="F28" s="30"/>
      <c r="G28" s="13"/>
    </row>
    <row r="29" spans="1:7" ht="12.75">
      <c r="A29" s="14" t="s">
        <v>39</v>
      </c>
      <c r="B29" s="16"/>
      <c r="C29" s="58">
        <v>0</v>
      </c>
      <c r="D29" s="16" t="s">
        <v>40</v>
      </c>
      <c r="E29" s="17"/>
      <c r="F29" s="59">
        <v>0</v>
      </c>
      <c r="G29" s="18"/>
    </row>
    <row r="30" spans="1:7" ht="12.75">
      <c r="A30" s="14" t="s">
        <v>39</v>
      </c>
      <c r="B30" s="16"/>
      <c r="C30" s="58">
        <v>14</v>
      </c>
      <c r="D30" s="16" t="s">
        <v>40</v>
      </c>
      <c r="E30" s="17"/>
      <c r="F30" s="59">
        <v>0</v>
      </c>
      <c r="G30" s="18"/>
    </row>
    <row r="31" spans="1:7" ht="12.75">
      <c r="A31" s="14" t="s">
        <v>41</v>
      </c>
      <c r="B31" s="16"/>
      <c r="C31" s="58">
        <v>14</v>
      </c>
      <c r="D31" s="16" t="s">
        <v>40</v>
      </c>
      <c r="E31" s="17"/>
      <c r="F31" s="60">
        <f>ROUND(PRODUCT(F30,C31/100),1)</f>
        <v>0</v>
      </c>
      <c r="G31" s="28"/>
    </row>
    <row r="32" spans="1:7" ht="12.75">
      <c r="A32" s="14" t="s">
        <v>39</v>
      </c>
      <c r="B32" s="16"/>
      <c r="C32" s="58">
        <v>20</v>
      </c>
      <c r="D32" s="16" t="s">
        <v>40</v>
      </c>
      <c r="E32" s="17"/>
      <c r="F32" s="59">
        <v>0</v>
      </c>
      <c r="G32" s="18"/>
    </row>
    <row r="33" spans="1:7" ht="12.75">
      <c r="A33" s="14" t="s">
        <v>41</v>
      </c>
      <c r="B33" s="16"/>
      <c r="C33" s="58">
        <v>20</v>
      </c>
      <c r="D33" s="16" t="s">
        <v>40</v>
      </c>
      <c r="E33" s="17"/>
      <c r="F33" s="60">
        <f>ROUND(PRODUCT(F32,C33/100),1)</f>
        <v>0</v>
      </c>
      <c r="G33" s="28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CEILING(SUM(F29:F33),1)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4"/>
      <c r="C37" s="184"/>
      <c r="D37" s="184"/>
      <c r="E37" s="184"/>
      <c r="F37" s="184"/>
      <c r="G37" s="184"/>
      <c r="H37" t="s">
        <v>4</v>
      </c>
    </row>
    <row r="38" spans="1:8" ht="12.75" customHeight="1">
      <c r="A38" s="68"/>
      <c r="B38" s="184"/>
      <c r="C38" s="184"/>
      <c r="D38" s="184"/>
      <c r="E38" s="184"/>
      <c r="F38" s="184"/>
      <c r="G38" s="184"/>
      <c r="H38" t="s">
        <v>4</v>
      </c>
    </row>
    <row r="39" spans="1:8" ht="12.75">
      <c r="A39" s="68"/>
      <c r="B39" s="184"/>
      <c r="C39" s="184"/>
      <c r="D39" s="184"/>
      <c r="E39" s="184"/>
      <c r="F39" s="184"/>
      <c r="G39" s="184"/>
      <c r="H39" t="s">
        <v>4</v>
      </c>
    </row>
    <row r="40" spans="1:8" ht="12.75">
      <c r="A40" s="68"/>
      <c r="B40" s="184"/>
      <c r="C40" s="184"/>
      <c r="D40" s="184"/>
      <c r="E40" s="184"/>
      <c r="F40" s="184"/>
      <c r="G40" s="184"/>
      <c r="H40" t="s">
        <v>4</v>
      </c>
    </row>
    <row r="41" spans="1:8" ht="12.75">
      <c r="A41" s="68"/>
      <c r="B41" s="184"/>
      <c r="C41" s="184"/>
      <c r="D41" s="184"/>
      <c r="E41" s="184"/>
      <c r="F41" s="184"/>
      <c r="G41" s="184"/>
      <c r="H41" t="s">
        <v>4</v>
      </c>
    </row>
    <row r="42" spans="1:8" ht="12.75">
      <c r="A42" s="68"/>
      <c r="B42" s="184"/>
      <c r="C42" s="184"/>
      <c r="D42" s="184"/>
      <c r="E42" s="184"/>
      <c r="F42" s="184"/>
      <c r="G42" s="184"/>
      <c r="H42" t="s">
        <v>4</v>
      </c>
    </row>
    <row r="43" spans="1:8" ht="12.75">
      <c r="A43" s="68"/>
      <c r="B43" s="184"/>
      <c r="C43" s="184"/>
      <c r="D43" s="184"/>
      <c r="E43" s="184"/>
      <c r="F43" s="184"/>
      <c r="G43" s="184"/>
      <c r="H43" t="s">
        <v>4</v>
      </c>
    </row>
    <row r="44" spans="1:8" ht="14.25" customHeight="1" hidden="1">
      <c r="A44" s="68"/>
      <c r="B44" s="184"/>
      <c r="C44" s="184"/>
      <c r="D44" s="184"/>
      <c r="E44" s="184"/>
      <c r="F44" s="184"/>
      <c r="G44" s="184"/>
      <c r="H44" t="s">
        <v>4</v>
      </c>
    </row>
    <row r="45" spans="1:8" ht="12.75" hidden="1">
      <c r="A45" s="68"/>
      <c r="B45" s="184"/>
      <c r="C45" s="184"/>
      <c r="D45" s="184"/>
      <c r="E45" s="184"/>
      <c r="F45" s="184"/>
      <c r="G45" s="184"/>
      <c r="H45" t="s">
        <v>4</v>
      </c>
    </row>
    <row r="46" spans="2:7" ht="12.75">
      <c r="B46" s="183"/>
      <c r="C46" s="183"/>
      <c r="D46" s="183"/>
      <c r="E46" s="183"/>
      <c r="F46" s="183"/>
      <c r="G46" s="183"/>
    </row>
    <row r="47" spans="2:7" ht="12.75">
      <c r="B47" s="183"/>
      <c r="C47" s="183"/>
      <c r="D47" s="183"/>
      <c r="E47" s="183"/>
      <c r="F47" s="183"/>
      <c r="G47" s="183"/>
    </row>
    <row r="48" spans="2:7" ht="12.75">
      <c r="B48" s="183"/>
      <c r="C48" s="183"/>
      <c r="D48" s="183"/>
      <c r="E48" s="183"/>
      <c r="F48" s="183"/>
      <c r="G48" s="183"/>
    </row>
    <row r="49" spans="2:7" ht="12.75">
      <c r="B49" s="183"/>
      <c r="C49" s="183"/>
      <c r="D49" s="183"/>
      <c r="E49" s="183"/>
      <c r="F49" s="183"/>
      <c r="G49" s="183"/>
    </row>
    <row r="50" spans="2:7" ht="12.75">
      <c r="B50" s="183"/>
      <c r="C50" s="183"/>
      <c r="D50" s="183"/>
      <c r="E50" s="183"/>
      <c r="F50" s="183"/>
      <c r="G50" s="183"/>
    </row>
    <row r="51" spans="2:7" ht="12.75">
      <c r="B51" s="183"/>
      <c r="C51" s="183"/>
      <c r="D51" s="183"/>
      <c r="E51" s="183"/>
      <c r="F51" s="183"/>
      <c r="G51" s="183"/>
    </row>
    <row r="52" spans="2:7" ht="12.75">
      <c r="B52" s="183"/>
      <c r="C52" s="183"/>
      <c r="D52" s="183"/>
      <c r="E52" s="183"/>
      <c r="F52" s="183"/>
      <c r="G52" s="183"/>
    </row>
    <row r="53" spans="2:7" ht="12.75">
      <c r="B53" s="183"/>
      <c r="C53" s="183"/>
      <c r="D53" s="183"/>
      <c r="E53" s="183"/>
      <c r="F53" s="183"/>
      <c r="G53" s="183"/>
    </row>
    <row r="54" spans="2:7" ht="12.75">
      <c r="B54" s="183"/>
      <c r="C54" s="183"/>
      <c r="D54" s="183"/>
      <c r="E54" s="183"/>
      <c r="F54" s="183"/>
      <c r="G54" s="183"/>
    </row>
    <row r="55" spans="2:7" ht="12.75">
      <c r="B55" s="183"/>
      <c r="C55" s="183"/>
      <c r="D55" s="183"/>
      <c r="E55" s="183"/>
      <c r="F55" s="183"/>
      <c r="G55" s="183"/>
    </row>
  </sheetData>
  <sheetProtection/>
  <mergeCells count="14"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7:D7"/>
    <mergeCell ref="C8:D8"/>
    <mergeCell ref="E11:G11"/>
    <mergeCell ref="B46:G4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1"/>
  <sheetViews>
    <sheetView zoomScalePageLayoutView="0" workbookViewId="0" topLeftCell="A1">
      <selection activeCell="H20" sqref="H20:I2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92" t="s">
        <v>5</v>
      </c>
      <c r="B1" s="193"/>
      <c r="C1" s="69" t="str">
        <f>CONCATENATE(cislostavby," ",nazevstavby)</f>
        <v> Protierozní opatření v k.ú. Miskovice</v>
      </c>
      <c r="D1" s="70"/>
      <c r="E1" s="71"/>
      <c r="F1" s="70"/>
      <c r="G1" s="72"/>
      <c r="H1" s="73"/>
      <c r="I1" s="74"/>
    </row>
    <row r="2" spans="1:9" ht="13.5" thickBot="1">
      <c r="A2" s="194" t="s">
        <v>1</v>
      </c>
      <c r="B2" s="195"/>
      <c r="C2" s="75" t="str">
        <f>CONCATENATE(cisloobjektu," ",nazevobjektu)</f>
        <v> SO - 01 Poldr</v>
      </c>
      <c r="D2" s="76"/>
      <c r="E2" s="77"/>
      <c r="F2" s="76"/>
      <c r="G2" s="196"/>
      <c r="H2" s="196"/>
      <c r="I2" s="197"/>
    </row>
    <row r="3" ht="13.5" thickTop="1"/>
    <row r="4" spans="1:9" ht="19.5" customHeight="1">
      <c r="A4" s="78" t="s">
        <v>44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0" customFormat="1" ht="13.5" thickBot="1">
      <c r="A6" s="79"/>
      <c r="B6" s="80" t="s">
        <v>45</v>
      </c>
      <c r="C6" s="80"/>
      <c r="D6" s="81"/>
      <c r="E6" s="82" t="s">
        <v>46</v>
      </c>
      <c r="F6" s="83" t="s">
        <v>47</v>
      </c>
      <c r="G6" s="83" t="s">
        <v>48</v>
      </c>
      <c r="H6" s="83" t="s">
        <v>49</v>
      </c>
      <c r="I6" s="84" t="s">
        <v>27</v>
      </c>
    </row>
    <row r="7" spans="1:9" s="30" customFormat="1" ht="12.75">
      <c r="A7" s="179" t="str">
        <f>Položky!B7</f>
        <v>1</v>
      </c>
      <c r="B7" s="85" t="str">
        <f>Položky!C7</f>
        <v>Zemní práce</v>
      </c>
      <c r="C7" s="86"/>
      <c r="D7" s="87"/>
      <c r="E7" s="180">
        <f>Položky!BA53</f>
        <v>0</v>
      </c>
      <c r="F7" s="181">
        <f>Položky!BB53</f>
        <v>0</v>
      </c>
      <c r="G7" s="181">
        <f>Položky!BC53</f>
        <v>0</v>
      </c>
      <c r="H7" s="181">
        <f>Položky!BD53</f>
        <v>0</v>
      </c>
      <c r="I7" s="182">
        <f>Položky!BE53</f>
        <v>0</v>
      </c>
    </row>
    <row r="8" spans="1:9" s="30" customFormat="1" ht="12.75">
      <c r="A8" s="179" t="str">
        <f>Položky!B54</f>
        <v>2</v>
      </c>
      <c r="B8" s="85" t="str">
        <f>Položky!C54</f>
        <v>Základy,zvláštní zakládání</v>
      </c>
      <c r="C8" s="86"/>
      <c r="D8" s="87"/>
      <c r="E8" s="180">
        <f>Položky!BA61</f>
        <v>0</v>
      </c>
      <c r="F8" s="181">
        <f>Položky!BB61</f>
        <v>0</v>
      </c>
      <c r="G8" s="181">
        <f>Položky!BC61</f>
        <v>0</v>
      </c>
      <c r="H8" s="181">
        <f>Položky!BD61</f>
        <v>0</v>
      </c>
      <c r="I8" s="182">
        <f>Položky!BE61</f>
        <v>0</v>
      </c>
    </row>
    <row r="9" spans="1:9" s="30" customFormat="1" ht="12.75">
      <c r="A9" s="179" t="str">
        <f>Položky!B62</f>
        <v>3</v>
      </c>
      <c r="B9" s="85" t="str">
        <f>Položky!C62</f>
        <v>Svislé a kompletní konstrukce</v>
      </c>
      <c r="C9" s="86"/>
      <c r="D9" s="87"/>
      <c r="E9" s="180">
        <f>Položky!BA72</f>
        <v>0</v>
      </c>
      <c r="F9" s="181">
        <f>Položky!BB72</f>
        <v>0</v>
      </c>
      <c r="G9" s="181">
        <f>Položky!BC72</f>
        <v>0</v>
      </c>
      <c r="H9" s="181">
        <f>Položky!BD72</f>
        <v>0</v>
      </c>
      <c r="I9" s="182">
        <f>Položky!BE72</f>
        <v>0</v>
      </c>
    </row>
    <row r="10" spans="1:9" s="30" customFormat="1" ht="12.75">
      <c r="A10" s="179" t="str">
        <f>Položky!B73</f>
        <v>4</v>
      </c>
      <c r="B10" s="85" t="str">
        <f>Položky!C73</f>
        <v>Vodorovné konstrukce</v>
      </c>
      <c r="C10" s="86"/>
      <c r="D10" s="87"/>
      <c r="E10" s="180">
        <f>Položky!BA84</f>
        <v>0</v>
      </c>
      <c r="F10" s="181">
        <f>Položky!BB84</f>
        <v>0</v>
      </c>
      <c r="G10" s="181">
        <f>Položky!BC84</f>
        <v>0</v>
      </c>
      <c r="H10" s="181">
        <f>Položky!BD84</f>
        <v>0</v>
      </c>
      <c r="I10" s="182">
        <f>Položky!BE84</f>
        <v>0</v>
      </c>
    </row>
    <row r="11" spans="1:9" s="30" customFormat="1" ht="12.75">
      <c r="A11" s="179" t="str">
        <f>Položky!B85</f>
        <v>5</v>
      </c>
      <c r="B11" s="85" t="str">
        <f>Položky!C85</f>
        <v>Komunikace</v>
      </c>
      <c r="C11" s="86"/>
      <c r="D11" s="87"/>
      <c r="E11" s="180">
        <f>Položky!BA88</f>
        <v>0</v>
      </c>
      <c r="F11" s="181">
        <f>Položky!BB88</f>
        <v>0</v>
      </c>
      <c r="G11" s="181">
        <f>Položky!BC88</f>
        <v>0</v>
      </c>
      <c r="H11" s="181">
        <f>Položky!BD88</f>
        <v>0</v>
      </c>
      <c r="I11" s="182">
        <f>Položky!BE88</f>
        <v>0</v>
      </c>
    </row>
    <row r="12" spans="1:9" s="30" customFormat="1" ht="12.75">
      <c r="A12" s="179" t="str">
        <f>Položky!B89</f>
        <v>767</v>
      </c>
      <c r="B12" s="85" t="str">
        <f>Položky!C89</f>
        <v>Konstrukce zámečnické</v>
      </c>
      <c r="C12" s="86"/>
      <c r="D12" s="87"/>
      <c r="E12" s="180">
        <f>Položky!BA93</f>
        <v>0</v>
      </c>
      <c r="F12" s="181">
        <f>Položky!BB93</f>
        <v>0</v>
      </c>
      <c r="G12" s="181">
        <f>Položky!BC93</f>
        <v>0</v>
      </c>
      <c r="H12" s="181">
        <f>Položky!BD93</f>
        <v>0</v>
      </c>
      <c r="I12" s="182">
        <f>Položky!BE93</f>
        <v>0</v>
      </c>
    </row>
    <row r="13" spans="1:9" s="30" customFormat="1" ht="13.5" thickBot="1">
      <c r="A13" s="179" t="str">
        <f>Položky!B94</f>
        <v>99</v>
      </c>
      <c r="B13" s="85" t="str">
        <f>Položky!C94</f>
        <v>Staveništní přesun hmot</v>
      </c>
      <c r="C13" s="86"/>
      <c r="D13" s="87"/>
      <c r="E13" s="180">
        <f>Položky!BA97</f>
        <v>0</v>
      </c>
      <c r="F13" s="181">
        <f>Položky!BB97</f>
        <v>0</v>
      </c>
      <c r="G13" s="181">
        <f>Položky!BC97</f>
        <v>0</v>
      </c>
      <c r="H13" s="181">
        <f>Položky!BD97</f>
        <v>0</v>
      </c>
      <c r="I13" s="182">
        <f>Položky!BE97</f>
        <v>0</v>
      </c>
    </row>
    <row r="14" spans="1:9" s="93" customFormat="1" ht="13.5" thickBot="1">
      <c r="A14" s="88"/>
      <c r="B14" s="80" t="s">
        <v>50</v>
      </c>
      <c r="C14" s="80"/>
      <c r="D14" s="89"/>
      <c r="E14" s="90">
        <f>SUM(E7:E13)</f>
        <v>0</v>
      </c>
      <c r="F14" s="91">
        <f>SUM(F7:F13)</f>
        <v>0</v>
      </c>
      <c r="G14" s="91">
        <f>SUM(G7:G13)</f>
        <v>0</v>
      </c>
      <c r="H14" s="91">
        <f>SUM(H7:H13)</f>
        <v>0</v>
      </c>
      <c r="I14" s="92">
        <f>SUM(I7:I13)</f>
        <v>0</v>
      </c>
    </row>
    <row r="15" spans="1:9" ht="12.75">
      <c r="A15" s="86"/>
      <c r="B15" s="86"/>
      <c r="C15" s="86"/>
      <c r="D15" s="86"/>
      <c r="E15" s="86"/>
      <c r="F15" s="86"/>
      <c r="G15" s="86"/>
      <c r="H15" s="86"/>
      <c r="I15" s="86"/>
    </row>
    <row r="16" spans="1:57" ht="19.5" customHeight="1">
      <c r="A16" s="94" t="s">
        <v>51</v>
      </c>
      <c r="B16" s="94"/>
      <c r="C16" s="94"/>
      <c r="D16" s="94"/>
      <c r="E16" s="94"/>
      <c r="F16" s="94"/>
      <c r="G16" s="95"/>
      <c r="H16" s="94"/>
      <c r="I16" s="94"/>
      <c r="BA16" s="31"/>
      <c r="BB16" s="31"/>
      <c r="BC16" s="31"/>
      <c r="BD16" s="31"/>
      <c r="BE16" s="31"/>
    </row>
    <row r="17" spans="1:9" ht="13.5" thickBot="1">
      <c r="A17" s="96"/>
      <c r="B17" s="96"/>
      <c r="C17" s="96"/>
      <c r="D17" s="96"/>
      <c r="E17" s="96"/>
      <c r="F17" s="96"/>
      <c r="G17" s="96"/>
      <c r="H17" s="96"/>
      <c r="I17" s="96"/>
    </row>
    <row r="18" spans="1:9" ht="12.75">
      <c r="A18" s="97" t="s">
        <v>52</v>
      </c>
      <c r="B18" s="98"/>
      <c r="C18" s="98"/>
      <c r="D18" s="99"/>
      <c r="E18" s="100" t="s">
        <v>53</v>
      </c>
      <c r="F18" s="101" t="s">
        <v>54</v>
      </c>
      <c r="G18" s="102" t="s">
        <v>55</v>
      </c>
      <c r="H18" s="103"/>
      <c r="I18" s="104" t="s">
        <v>53</v>
      </c>
    </row>
    <row r="19" spans="1:53" ht="12.75">
      <c r="A19" s="105" t="s">
        <v>209</v>
      </c>
      <c r="B19" s="106"/>
      <c r="C19" s="106"/>
      <c r="D19" s="107"/>
      <c r="E19" s="108"/>
      <c r="F19" s="109">
        <v>0</v>
      </c>
      <c r="G19" s="110">
        <f>CHOOSE(BA19+1,HSV+PSV,HSV+PSV+Mont,HSV+PSV+Dodavka+Mont,HSV,PSV,Mont,Dodavka,Mont+Dodavka,0)</f>
        <v>0</v>
      </c>
      <c r="H19" s="111"/>
      <c r="I19" s="112">
        <f>E19+F19*G19/100</f>
        <v>0</v>
      </c>
      <c r="BA19">
        <v>0</v>
      </c>
    </row>
    <row r="20" spans="1:9" ht="13.5" thickBot="1">
      <c r="A20" s="113"/>
      <c r="B20" s="114" t="s">
        <v>56</v>
      </c>
      <c r="C20" s="115"/>
      <c r="D20" s="116"/>
      <c r="E20" s="117"/>
      <c r="F20" s="118"/>
      <c r="G20" s="118"/>
      <c r="H20" s="190">
        <f>SUM(I19:I19)</f>
        <v>0</v>
      </c>
      <c r="I20" s="191"/>
    </row>
    <row r="22" spans="2:9" ht="12.75">
      <c r="B22" s="93"/>
      <c r="F22" s="119"/>
      <c r="G22" s="120"/>
      <c r="H22" s="120"/>
      <c r="I22" s="121"/>
    </row>
    <row r="23" spans="6:9" ht="12.75">
      <c r="F23" s="119"/>
      <c r="G23" s="120"/>
      <c r="H23" s="120"/>
      <c r="I23" s="121"/>
    </row>
    <row r="24" spans="6:9" ht="12.75">
      <c r="F24" s="119"/>
      <c r="G24" s="120"/>
      <c r="H24" s="120"/>
      <c r="I24" s="121"/>
    </row>
    <row r="25" spans="6:9" ht="12.75">
      <c r="F25" s="119"/>
      <c r="G25" s="120"/>
      <c r="H25" s="120"/>
      <c r="I25" s="121"/>
    </row>
    <row r="26" spans="6:9" ht="12.75">
      <c r="F26" s="119"/>
      <c r="G26" s="120"/>
      <c r="H26" s="120"/>
      <c r="I26" s="121"/>
    </row>
    <row r="27" spans="6:9" ht="12.75">
      <c r="F27" s="119"/>
      <c r="G27" s="120"/>
      <c r="H27" s="120"/>
      <c r="I27" s="121"/>
    </row>
    <row r="28" spans="6:9" ht="12.75">
      <c r="F28" s="119"/>
      <c r="G28" s="120"/>
      <c r="H28" s="120"/>
      <c r="I28" s="121"/>
    </row>
    <row r="29" spans="6:9" ht="12.75">
      <c r="F29" s="119"/>
      <c r="G29" s="120"/>
      <c r="H29" s="120"/>
      <c r="I29" s="121"/>
    </row>
    <row r="30" spans="6:9" ht="12.75">
      <c r="F30" s="119"/>
      <c r="G30" s="120"/>
      <c r="H30" s="120"/>
      <c r="I30" s="121"/>
    </row>
    <row r="31" spans="6:9" ht="12.75">
      <c r="F31" s="119"/>
      <c r="G31" s="120"/>
      <c r="H31" s="120"/>
      <c r="I31" s="121"/>
    </row>
    <row r="32" spans="6:9" ht="12.75">
      <c r="F32" s="119"/>
      <c r="G32" s="120"/>
      <c r="H32" s="120"/>
      <c r="I32" s="121"/>
    </row>
    <row r="33" spans="6:9" ht="12.75">
      <c r="F33" s="119"/>
      <c r="G33" s="120"/>
      <c r="H33" s="120"/>
      <c r="I33" s="121"/>
    </row>
    <row r="34" spans="6:9" ht="12.75">
      <c r="F34" s="119"/>
      <c r="G34" s="120"/>
      <c r="H34" s="120"/>
      <c r="I34" s="121"/>
    </row>
    <row r="35" spans="6:9" ht="12.75">
      <c r="F35" s="119"/>
      <c r="G35" s="120"/>
      <c r="H35" s="120"/>
      <c r="I35" s="121"/>
    </row>
    <row r="36" spans="6:9" ht="12.75">
      <c r="F36" s="119"/>
      <c r="G36" s="120"/>
      <c r="H36" s="120"/>
      <c r="I36" s="121"/>
    </row>
    <row r="37" spans="6:9" ht="12.75">
      <c r="F37" s="119"/>
      <c r="G37" s="120"/>
      <c r="H37" s="120"/>
      <c r="I37" s="121"/>
    </row>
    <row r="38" spans="6:9" ht="12.75">
      <c r="F38" s="119"/>
      <c r="G38" s="120"/>
      <c r="H38" s="120"/>
      <c r="I38" s="121"/>
    </row>
    <row r="39" spans="6:9" ht="12.75">
      <c r="F39" s="119"/>
      <c r="G39" s="120"/>
      <c r="H39" s="120"/>
      <c r="I39" s="121"/>
    </row>
    <row r="40" spans="6:9" ht="12.75">
      <c r="F40" s="119"/>
      <c r="G40" s="120"/>
      <c r="H40" s="120"/>
      <c r="I40" s="121"/>
    </row>
    <row r="41" spans="6:9" ht="12.75">
      <c r="F41" s="119"/>
      <c r="G41" s="120"/>
      <c r="H41" s="120"/>
      <c r="I41" s="121"/>
    </row>
    <row r="42" spans="6:9" ht="12.75">
      <c r="F42" s="119"/>
      <c r="G42" s="120"/>
      <c r="H42" s="120"/>
      <c r="I42" s="121"/>
    </row>
    <row r="43" spans="6:9" ht="12.75">
      <c r="F43" s="119"/>
      <c r="G43" s="120"/>
      <c r="H43" s="120"/>
      <c r="I43" s="121"/>
    </row>
    <row r="44" spans="6:9" ht="12.75">
      <c r="F44" s="119"/>
      <c r="G44" s="120"/>
      <c r="H44" s="120"/>
      <c r="I44" s="121"/>
    </row>
    <row r="45" spans="6:9" ht="12.75">
      <c r="F45" s="119"/>
      <c r="G45" s="120"/>
      <c r="H45" s="120"/>
      <c r="I45" s="121"/>
    </row>
    <row r="46" spans="6:9" ht="12.75">
      <c r="F46" s="119"/>
      <c r="G46" s="120"/>
      <c r="H46" s="120"/>
      <c r="I46" s="121"/>
    </row>
    <row r="47" spans="6:9" ht="12.75">
      <c r="F47" s="119"/>
      <c r="G47" s="120"/>
      <c r="H47" s="120"/>
      <c r="I47" s="121"/>
    </row>
    <row r="48" spans="6:9" ht="12.75">
      <c r="F48" s="119"/>
      <c r="G48" s="120"/>
      <c r="H48" s="120"/>
      <c r="I48" s="121"/>
    </row>
    <row r="49" spans="6:9" ht="12.75">
      <c r="F49" s="119"/>
      <c r="G49" s="120"/>
      <c r="H49" s="120"/>
      <c r="I49" s="121"/>
    </row>
    <row r="50" spans="6:9" ht="12.75">
      <c r="F50" s="119"/>
      <c r="G50" s="120"/>
      <c r="H50" s="120"/>
      <c r="I50" s="121"/>
    </row>
    <row r="51" spans="6:9" ht="12.75">
      <c r="F51" s="119"/>
      <c r="G51" s="120"/>
      <c r="H51" s="120"/>
      <c r="I51" s="121"/>
    </row>
    <row r="52" spans="6:9" ht="12.75">
      <c r="F52" s="119"/>
      <c r="G52" s="120"/>
      <c r="H52" s="120"/>
      <c r="I52" s="121"/>
    </row>
    <row r="53" spans="6:9" ht="12.75">
      <c r="F53" s="119"/>
      <c r="G53" s="120"/>
      <c r="H53" s="120"/>
      <c r="I53" s="121"/>
    </row>
    <row r="54" spans="6:9" ht="12.75">
      <c r="F54" s="119"/>
      <c r="G54" s="120"/>
      <c r="H54" s="120"/>
      <c r="I54" s="121"/>
    </row>
    <row r="55" spans="6:9" ht="12.75">
      <c r="F55" s="119"/>
      <c r="G55" s="120"/>
      <c r="H55" s="120"/>
      <c r="I55" s="121"/>
    </row>
    <row r="56" spans="6:9" ht="12.75">
      <c r="F56" s="119"/>
      <c r="G56" s="120"/>
      <c r="H56" s="120"/>
      <c r="I56" s="121"/>
    </row>
    <row r="57" spans="6:9" ht="12.75">
      <c r="F57" s="119"/>
      <c r="G57" s="120"/>
      <c r="H57" s="120"/>
      <c r="I57" s="121"/>
    </row>
    <row r="58" spans="6:9" ht="12.75">
      <c r="F58" s="119"/>
      <c r="G58" s="120"/>
      <c r="H58" s="120"/>
      <c r="I58" s="121"/>
    </row>
    <row r="59" spans="6:9" ht="12.75">
      <c r="F59" s="119"/>
      <c r="G59" s="120"/>
      <c r="H59" s="120"/>
      <c r="I59" s="121"/>
    </row>
    <row r="60" spans="6:9" ht="12.75">
      <c r="F60" s="119"/>
      <c r="G60" s="120"/>
      <c r="H60" s="120"/>
      <c r="I60" s="121"/>
    </row>
    <row r="61" spans="6:9" ht="12.75">
      <c r="F61" s="119"/>
      <c r="G61" s="120"/>
      <c r="H61" s="120"/>
      <c r="I61" s="121"/>
    </row>
    <row r="62" spans="6:9" ht="12.75">
      <c r="F62" s="119"/>
      <c r="G62" s="120"/>
      <c r="H62" s="120"/>
      <c r="I62" s="121"/>
    </row>
    <row r="63" spans="6:9" ht="12.75">
      <c r="F63" s="119"/>
      <c r="G63" s="120"/>
      <c r="H63" s="120"/>
      <c r="I63" s="121"/>
    </row>
    <row r="64" spans="6:9" ht="12.75">
      <c r="F64" s="119"/>
      <c r="G64" s="120"/>
      <c r="H64" s="120"/>
      <c r="I64" s="121"/>
    </row>
    <row r="65" spans="6:9" ht="12.75">
      <c r="F65" s="119"/>
      <c r="G65" s="120"/>
      <c r="H65" s="120"/>
      <c r="I65" s="121"/>
    </row>
    <row r="66" spans="6:9" ht="12.75">
      <c r="F66" s="119"/>
      <c r="G66" s="120"/>
      <c r="H66" s="120"/>
      <c r="I66" s="121"/>
    </row>
    <row r="67" spans="6:9" ht="12.75">
      <c r="F67" s="119"/>
      <c r="G67" s="120"/>
      <c r="H67" s="120"/>
      <c r="I67" s="121"/>
    </row>
    <row r="68" spans="6:9" ht="12.75">
      <c r="F68" s="119"/>
      <c r="G68" s="120"/>
      <c r="H68" s="120"/>
      <c r="I68" s="121"/>
    </row>
    <row r="69" spans="6:9" ht="12.75">
      <c r="F69" s="119"/>
      <c r="G69" s="120"/>
      <c r="H69" s="120"/>
      <c r="I69" s="121"/>
    </row>
    <row r="70" spans="6:9" ht="12.75">
      <c r="F70" s="119"/>
      <c r="G70" s="120"/>
      <c r="H70" s="120"/>
      <c r="I70" s="121"/>
    </row>
    <row r="71" spans="6:9" ht="12.75">
      <c r="F71" s="119"/>
      <c r="G71" s="120"/>
      <c r="H71" s="120"/>
      <c r="I71" s="121"/>
    </row>
  </sheetData>
  <sheetProtection/>
  <mergeCells count="4">
    <mergeCell ref="H20:I20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64"/>
  <sheetViews>
    <sheetView showGridLines="0" showZeros="0" zoomScale="80" zoomScaleNormal="80" zoomScalePageLayoutView="0" workbookViewId="0" topLeftCell="B1">
      <selection activeCell="F8" sqref="F8:F11"/>
    </sheetView>
  </sheetViews>
  <sheetFormatPr defaultColWidth="9.00390625" defaultRowHeight="12.75"/>
  <cols>
    <col min="1" max="1" width="4.375" style="122" customWidth="1"/>
    <col min="2" max="2" width="14.125" style="122" customWidth="1"/>
    <col min="3" max="3" width="47.625" style="122" customWidth="1"/>
    <col min="4" max="4" width="5.625" style="122" customWidth="1"/>
    <col min="5" max="5" width="10.00390625" style="173" customWidth="1"/>
    <col min="6" max="6" width="11.25390625" style="122" customWidth="1"/>
    <col min="7" max="7" width="16.125" style="122" customWidth="1"/>
    <col min="8" max="8" width="13.125" style="122" customWidth="1"/>
    <col min="9" max="9" width="14.625" style="122" customWidth="1"/>
    <col min="10" max="16384" width="9.125" style="122" customWidth="1"/>
  </cols>
  <sheetData>
    <row r="1" spans="1:9" ht="15.75">
      <c r="A1" s="200" t="s">
        <v>57</v>
      </c>
      <c r="B1" s="200"/>
      <c r="C1" s="200"/>
      <c r="D1" s="200"/>
      <c r="E1" s="200"/>
      <c r="F1" s="200"/>
      <c r="G1" s="200"/>
      <c r="H1" s="200"/>
      <c r="I1" s="200"/>
    </row>
    <row r="2" spans="2:7" ht="13.5" thickBot="1">
      <c r="B2" s="123"/>
      <c r="C2" s="124"/>
      <c r="D2" s="124"/>
      <c r="E2" s="125"/>
      <c r="F2" s="124"/>
      <c r="G2" s="124"/>
    </row>
    <row r="3" spans="1:9" ht="13.5" thickTop="1">
      <c r="A3" s="192" t="s">
        <v>5</v>
      </c>
      <c r="B3" s="193"/>
      <c r="C3" s="69" t="str">
        <f>CONCATENATE(cislostavby," ",nazevstavby)</f>
        <v> Protierozní opatření v k.ú. Miskovice</v>
      </c>
      <c r="D3" s="70"/>
      <c r="E3" s="71"/>
      <c r="F3" s="70"/>
      <c r="G3" s="126"/>
      <c r="H3" s="127">
        <f>Rekapitulace!H1</f>
        <v>0</v>
      </c>
      <c r="I3" s="128"/>
    </row>
    <row r="4" spans="1:9" ht="13.5" thickBot="1">
      <c r="A4" s="201" t="s">
        <v>1</v>
      </c>
      <c r="B4" s="195"/>
      <c r="C4" s="75" t="str">
        <f>CONCATENATE(cisloobjektu," ",nazevobjektu)</f>
        <v> SO - 01 Poldr</v>
      </c>
      <c r="D4" s="76"/>
      <c r="E4" s="77"/>
      <c r="F4" s="76"/>
      <c r="G4" s="202"/>
      <c r="H4" s="202"/>
      <c r="I4" s="203"/>
    </row>
    <row r="5" spans="1:9" ht="13.5" thickTop="1">
      <c r="A5" s="129"/>
      <c r="B5" s="130"/>
      <c r="C5" s="130"/>
      <c r="D5" s="131"/>
      <c r="E5" s="132"/>
      <c r="F5" s="131"/>
      <c r="G5" s="133"/>
      <c r="H5" s="131"/>
      <c r="I5" s="131"/>
    </row>
    <row r="6" spans="1:9" ht="12.75">
      <c r="A6" s="134" t="s">
        <v>58</v>
      </c>
      <c r="B6" s="135" t="s">
        <v>59</v>
      </c>
      <c r="C6" s="135" t="s">
        <v>60</v>
      </c>
      <c r="D6" s="135" t="s">
        <v>61</v>
      </c>
      <c r="E6" s="136" t="s">
        <v>62</v>
      </c>
      <c r="F6" s="135" t="s">
        <v>63</v>
      </c>
      <c r="G6" s="137" t="s">
        <v>64</v>
      </c>
      <c r="H6" s="138" t="s">
        <v>65</v>
      </c>
      <c r="I6" s="138" t="s">
        <v>66</v>
      </c>
    </row>
    <row r="7" spans="1:15" ht="12.75">
      <c r="A7" s="139" t="s">
        <v>67</v>
      </c>
      <c r="B7" s="140" t="s">
        <v>68</v>
      </c>
      <c r="C7" s="141" t="s">
        <v>69</v>
      </c>
      <c r="D7" s="142"/>
      <c r="E7" s="143"/>
      <c r="F7" s="143"/>
      <c r="G7" s="144"/>
      <c r="H7" s="145"/>
      <c r="I7" s="145"/>
      <c r="O7" s="146">
        <v>1</v>
      </c>
    </row>
    <row r="8" spans="1:57" ht="12.75">
      <c r="A8" s="147">
        <v>1</v>
      </c>
      <c r="B8" s="148" t="s">
        <v>73</v>
      </c>
      <c r="C8" s="149" t="s">
        <v>74</v>
      </c>
      <c r="D8" s="150" t="s">
        <v>75</v>
      </c>
      <c r="E8" s="151">
        <v>150</v>
      </c>
      <c r="F8" s="151"/>
      <c r="G8" s="152">
        <f>E8*F8</f>
        <v>0</v>
      </c>
      <c r="H8" s="153">
        <v>0</v>
      </c>
      <c r="I8" s="153">
        <f>E8*H8</f>
        <v>0</v>
      </c>
      <c r="O8" s="146">
        <v>2</v>
      </c>
      <c r="AA8" s="122">
        <v>12</v>
      </c>
      <c r="AB8" s="122">
        <v>0</v>
      </c>
      <c r="AC8" s="122">
        <v>1</v>
      </c>
      <c r="AZ8" s="122">
        <v>1</v>
      </c>
      <c r="BA8" s="122">
        <f>IF(AZ8=1,G8,0)</f>
        <v>0</v>
      </c>
      <c r="BB8" s="122">
        <f>IF(AZ8=2,G8,0)</f>
        <v>0</v>
      </c>
      <c r="BC8" s="122">
        <f>IF(AZ8=3,G8,0)</f>
        <v>0</v>
      </c>
      <c r="BD8" s="122">
        <f>IF(AZ8=4,G8,0)</f>
        <v>0</v>
      </c>
      <c r="BE8" s="122">
        <f>IF(AZ8=5,G8,0)</f>
        <v>0</v>
      </c>
    </row>
    <row r="9" spans="1:57" ht="12.75">
      <c r="A9" s="147">
        <v>2</v>
      </c>
      <c r="B9" s="148" t="s">
        <v>76</v>
      </c>
      <c r="C9" s="149" t="s">
        <v>77</v>
      </c>
      <c r="D9" s="150" t="s">
        <v>78</v>
      </c>
      <c r="E9" s="151">
        <v>9</v>
      </c>
      <c r="F9" s="151"/>
      <c r="G9" s="152">
        <f>E9*F9</f>
        <v>0</v>
      </c>
      <c r="H9" s="153">
        <v>0</v>
      </c>
      <c r="I9" s="153">
        <f>E9*H9</f>
        <v>0</v>
      </c>
      <c r="O9" s="146">
        <v>2</v>
      </c>
      <c r="AA9" s="122">
        <v>12</v>
      </c>
      <c r="AB9" s="122">
        <v>0</v>
      </c>
      <c r="AC9" s="122">
        <v>2</v>
      </c>
      <c r="AZ9" s="122">
        <v>1</v>
      </c>
      <c r="BA9" s="122">
        <f>IF(AZ9=1,G9,0)</f>
        <v>0</v>
      </c>
      <c r="BB9" s="122">
        <f>IF(AZ9=2,G9,0)</f>
        <v>0</v>
      </c>
      <c r="BC9" s="122">
        <f>IF(AZ9=3,G9,0)</f>
        <v>0</v>
      </c>
      <c r="BD9" s="122">
        <f>IF(AZ9=4,G9,0)</f>
        <v>0</v>
      </c>
      <c r="BE9" s="122">
        <f>IF(AZ9=5,G9,0)</f>
        <v>0</v>
      </c>
    </row>
    <row r="10" spans="1:57" ht="12.75">
      <c r="A10" s="147">
        <v>3</v>
      </c>
      <c r="B10" s="148" t="s">
        <v>79</v>
      </c>
      <c r="C10" s="149" t="s">
        <v>80</v>
      </c>
      <c r="D10" s="150" t="s">
        <v>78</v>
      </c>
      <c r="E10" s="151">
        <v>9</v>
      </c>
      <c r="F10" s="151"/>
      <c r="G10" s="152">
        <f>E10*F10</f>
        <v>0</v>
      </c>
      <c r="H10" s="153">
        <v>0</v>
      </c>
      <c r="I10" s="153">
        <f>E10*H10</f>
        <v>0</v>
      </c>
      <c r="O10" s="146">
        <v>2</v>
      </c>
      <c r="AA10" s="122">
        <v>12</v>
      </c>
      <c r="AB10" s="122">
        <v>0</v>
      </c>
      <c r="AC10" s="122">
        <v>3</v>
      </c>
      <c r="AZ10" s="122">
        <v>1</v>
      </c>
      <c r="BA10" s="122">
        <f>IF(AZ10=1,G10,0)</f>
        <v>0</v>
      </c>
      <c r="BB10" s="122">
        <f>IF(AZ10=2,G10,0)</f>
        <v>0</v>
      </c>
      <c r="BC10" s="122">
        <f>IF(AZ10=3,G10,0)</f>
        <v>0</v>
      </c>
      <c r="BD10" s="122">
        <f>IF(AZ10=4,G10,0)</f>
        <v>0</v>
      </c>
      <c r="BE10" s="122">
        <f>IF(AZ10=5,G10,0)</f>
        <v>0</v>
      </c>
    </row>
    <row r="11" spans="1:57" ht="12.75">
      <c r="A11" s="147">
        <v>4</v>
      </c>
      <c r="B11" s="148" t="s">
        <v>81</v>
      </c>
      <c r="C11" s="149" t="s">
        <v>82</v>
      </c>
      <c r="D11" s="150" t="s">
        <v>83</v>
      </c>
      <c r="E11" s="151">
        <v>9.3</v>
      </c>
      <c r="F11" s="151"/>
      <c r="G11" s="152">
        <f>E11*F11</f>
        <v>0</v>
      </c>
      <c r="H11" s="153">
        <v>0</v>
      </c>
      <c r="I11" s="153">
        <f>E11*H11</f>
        <v>0</v>
      </c>
      <c r="O11" s="146">
        <v>2</v>
      </c>
      <c r="AA11" s="122">
        <v>12</v>
      </c>
      <c r="AB11" s="122">
        <v>0</v>
      </c>
      <c r="AC11" s="122">
        <v>4</v>
      </c>
      <c r="AZ11" s="122">
        <v>1</v>
      </c>
      <c r="BA11" s="122">
        <f>IF(AZ11=1,G11,0)</f>
        <v>0</v>
      </c>
      <c r="BB11" s="122">
        <f>IF(AZ11=2,G11,0)</f>
        <v>0</v>
      </c>
      <c r="BC11" s="122">
        <f>IF(AZ11=3,G11,0)</f>
        <v>0</v>
      </c>
      <c r="BD11" s="122">
        <f>IF(AZ11=4,G11,0)</f>
        <v>0</v>
      </c>
      <c r="BE11" s="122">
        <f>IF(AZ11=5,G11,0)</f>
        <v>0</v>
      </c>
    </row>
    <row r="12" spans="1:15" ht="12.75">
      <c r="A12" s="154"/>
      <c r="B12" s="155"/>
      <c r="C12" s="198" t="s">
        <v>84</v>
      </c>
      <c r="D12" s="199"/>
      <c r="E12" s="158">
        <v>9.3</v>
      </c>
      <c r="F12" s="159"/>
      <c r="G12" s="160"/>
      <c r="H12" s="161"/>
      <c r="I12" s="161"/>
      <c r="M12" s="162" t="s">
        <v>84</v>
      </c>
      <c r="O12" s="146"/>
    </row>
    <row r="13" spans="1:57" ht="12.75">
      <c r="A13" s="147">
        <v>5</v>
      </c>
      <c r="B13" s="148" t="s">
        <v>85</v>
      </c>
      <c r="C13" s="149" t="s">
        <v>86</v>
      </c>
      <c r="D13" s="150" t="s">
        <v>75</v>
      </c>
      <c r="E13" s="151">
        <v>4.05</v>
      </c>
      <c r="F13" s="151">
        <v>0</v>
      </c>
      <c r="G13" s="152">
        <f>E13*F13</f>
        <v>0</v>
      </c>
      <c r="H13" s="153">
        <v>0</v>
      </c>
      <c r="I13" s="153">
        <f>E13*H13</f>
        <v>0</v>
      </c>
      <c r="O13" s="146">
        <v>2</v>
      </c>
      <c r="AA13" s="122">
        <v>12</v>
      </c>
      <c r="AB13" s="122">
        <v>0</v>
      </c>
      <c r="AC13" s="122">
        <v>5</v>
      </c>
      <c r="AZ13" s="122">
        <v>1</v>
      </c>
      <c r="BA13" s="122">
        <f>IF(AZ13=1,G13,0)</f>
        <v>0</v>
      </c>
      <c r="BB13" s="122">
        <f>IF(AZ13=2,G13,0)</f>
        <v>0</v>
      </c>
      <c r="BC13" s="122">
        <f>IF(AZ13=3,G13,0)</f>
        <v>0</v>
      </c>
      <c r="BD13" s="122">
        <f>IF(AZ13=4,G13,0)</f>
        <v>0</v>
      </c>
      <c r="BE13" s="122">
        <f>IF(AZ13=5,G13,0)</f>
        <v>0</v>
      </c>
    </row>
    <row r="14" spans="1:15" ht="12.75">
      <c r="A14" s="154"/>
      <c r="B14" s="155"/>
      <c r="C14" s="198" t="s">
        <v>87</v>
      </c>
      <c r="D14" s="199"/>
      <c r="E14" s="158">
        <v>4.05</v>
      </c>
      <c r="F14" s="159"/>
      <c r="G14" s="160"/>
      <c r="H14" s="161"/>
      <c r="I14" s="161"/>
      <c r="M14" s="162" t="s">
        <v>87</v>
      </c>
      <c r="O14" s="146"/>
    </row>
    <row r="15" spans="1:57" ht="12.75">
      <c r="A15" s="147">
        <v>6</v>
      </c>
      <c r="B15" s="148" t="s">
        <v>88</v>
      </c>
      <c r="C15" s="149" t="s">
        <v>89</v>
      </c>
      <c r="D15" s="150" t="s">
        <v>83</v>
      </c>
      <c r="E15" s="151">
        <v>210.4</v>
      </c>
      <c r="F15" s="151">
        <v>0</v>
      </c>
      <c r="G15" s="152">
        <f>E15*F15</f>
        <v>0</v>
      </c>
      <c r="H15" s="153">
        <v>0</v>
      </c>
      <c r="I15" s="153">
        <f>E15*H15</f>
        <v>0</v>
      </c>
      <c r="O15" s="146">
        <v>2</v>
      </c>
      <c r="AA15" s="122">
        <v>12</v>
      </c>
      <c r="AB15" s="122">
        <v>0</v>
      </c>
      <c r="AC15" s="122">
        <v>6</v>
      </c>
      <c r="AZ15" s="122">
        <v>1</v>
      </c>
      <c r="BA15" s="122">
        <f>IF(AZ15=1,G15,0)</f>
        <v>0</v>
      </c>
      <c r="BB15" s="122">
        <f>IF(AZ15=2,G15,0)</f>
        <v>0</v>
      </c>
      <c r="BC15" s="122">
        <f>IF(AZ15=3,G15,0)</f>
        <v>0</v>
      </c>
      <c r="BD15" s="122">
        <f>IF(AZ15=4,G15,0)</f>
        <v>0</v>
      </c>
      <c r="BE15" s="122">
        <f>IF(AZ15=5,G15,0)</f>
        <v>0</v>
      </c>
    </row>
    <row r="16" spans="1:15" ht="12.75">
      <c r="A16" s="154"/>
      <c r="B16" s="155"/>
      <c r="C16" s="198" t="s">
        <v>90</v>
      </c>
      <c r="D16" s="199"/>
      <c r="E16" s="158">
        <v>210.4</v>
      </c>
      <c r="F16" s="159"/>
      <c r="G16" s="160"/>
      <c r="H16" s="161"/>
      <c r="I16" s="161"/>
      <c r="M16" s="162" t="s">
        <v>90</v>
      </c>
      <c r="O16" s="146"/>
    </row>
    <row r="17" spans="1:57" ht="12.75">
      <c r="A17" s="147">
        <v>7</v>
      </c>
      <c r="B17" s="148" t="s">
        <v>91</v>
      </c>
      <c r="C17" s="149" t="s">
        <v>92</v>
      </c>
      <c r="D17" s="150" t="s">
        <v>75</v>
      </c>
      <c r="E17" s="151">
        <v>93</v>
      </c>
      <c r="F17" s="151">
        <v>0</v>
      </c>
      <c r="G17" s="152">
        <f>E17*F17</f>
        <v>0</v>
      </c>
      <c r="H17" s="153">
        <v>0</v>
      </c>
      <c r="I17" s="153">
        <f>E17*H17</f>
        <v>0</v>
      </c>
      <c r="O17" s="146">
        <v>2</v>
      </c>
      <c r="AA17" s="122">
        <v>12</v>
      </c>
      <c r="AB17" s="122">
        <v>0</v>
      </c>
      <c r="AC17" s="122">
        <v>7</v>
      </c>
      <c r="AZ17" s="122">
        <v>1</v>
      </c>
      <c r="BA17" s="122">
        <f>IF(AZ17=1,G17,0)</f>
        <v>0</v>
      </c>
      <c r="BB17" s="122">
        <f>IF(AZ17=2,G17,0)</f>
        <v>0</v>
      </c>
      <c r="BC17" s="122">
        <f>IF(AZ17=3,G17,0)</f>
        <v>0</v>
      </c>
      <c r="BD17" s="122">
        <f>IF(AZ17=4,G17,0)</f>
        <v>0</v>
      </c>
      <c r="BE17" s="122">
        <f>IF(AZ17=5,G17,0)</f>
        <v>0</v>
      </c>
    </row>
    <row r="18" spans="1:15" ht="12.75">
      <c r="A18" s="154"/>
      <c r="B18" s="155"/>
      <c r="C18" s="198" t="s">
        <v>93</v>
      </c>
      <c r="D18" s="199"/>
      <c r="E18" s="158">
        <v>93</v>
      </c>
      <c r="F18" s="159"/>
      <c r="G18" s="160"/>
      <c r="H18" s="161"/>
      <c r="I18" s="161"/>
      <c r="M18" s="162" t="s">
        <v>93</v>
      </c>
      <c r="O18" s="146"/>
    </row>
    <row r="19" spans="1:57" ht="12.75">
      <c r="A19" s="147">
        <v>8</v>
      </c>
      <c r="B19" s="148" t="s">
        <v>94</v>
      </c>
      <c r="C19" s="149" t="s">
        <v>95</v>
      </c>
      <c r="D19" s="150" t="s">
        <v>75</v>
      </c>
      <c r="E19" s="151">
        <v>791.3</v>
      </c>
      <c r="F19" s="151">
        <v>0</v>
      </c>
      <c r="G19" s="152">
        <f>E19*F19</f>
        <v>0</v>
      </c>
      <c r="H19" s="153">
        <v>0</v>
      </c>
      <c r="I19" s="153">
        <f>E19*H19</f>
        <v>0</v>
      </c>
      <c r="O19" s="146">
        <v>2</v>
      </c>
      <c r="AA19" s="122">
        <v>12</v>
      </c>
      <c r="AB19" s="122">
        <v>0</v>
      </c>
      <c r="AC19" s="122">
        <v>8</v>
      </c>
      <c r="AZ19" s="122">
        <v>1</v>
      </c>
      <c r="BA19" s="122">
        <f>IF(AZ19=1,G19,0)</f>
        <v>0</v>
      </c>
      <c r="BB19" s="122">
        <f>IF(AZ19=2,G19,0)</f>
        <v>0</v>
      </c>
      <c r="BC19" s="122">
        <f>IF(AZ19=3,G19,0)</f>
        <v>0</v>
      </c>
      <c r="BD19" s="122">
        <f>IF(AZ19=4,G19,0)</f>
        <v>0</v>
      </c>
      <c r="BE19" s="122">
        <f>IF(AZ19=5,G19,0)</f>
        <v>0</v>
      </c>
    </row>
    <row r="20" spans="1:15" ht="12.75">
      <c r="A20" s="154"/>
      <c r="B20" s="155"/>
      <c r="C20" s="198" t="s">
        <v>96</v>
      </c>
      <c r="D20" s="199"/>
      <c r="E20" s="158">
        <v>791.3</v>
      </c>
      <c r="F20" s="159"/>
      <c r="G20" s="160"/>
      <c r="H20" s="161"/>
      <c r="I20" s="161"/>
      <c r="M20" s="162" t="s">
        <v>96</v>
      </c>
      <c r="O20" s="146"/>
    </row>
    <row r="21" spans="1:57" ht="12.75">
      <c r="A21" s="147">
        <v>9</v>
      </c>
      <c r="B21" s="148" t="s">
        <v>97</v>
      </c>
      <c r="C21" s="149" t="s">
        <v>98</v>
      </c>
      <c r="D21" s="150" t="s">
        <v>75</v>
      </c>
      <c r="E21" s="151">
        <v>93</v>
      </c>
      <c r="F21" s="151">
        <v>0</v>
      </c>
      <c r="G21" s="152">
        <f>E21*F21</f>
        <v>0</v>
      </c>
      <c r="H21" s="153">
        <v>0</v>
      </c>
      <c r="I21" s="153">
        <f>E21*H21</f>
        <v>0</v>
      </c>
      <c r="O21" s="146">
        <v>2</v>
      </c>
      <c r="AA21" s="122">
        <v>12</v>
      </c>
      <c r="AB21" s="122">
        <v>0</v>
      </c>
      <c r="AC21" s="122">
        <v>9</v>
      </c>
      <c r="AZ21" s="122">
        <v>1</v>
      </c>
      <c r="BA21" s="122">
        <f>IF(AZ21=1,G21,0)</f>
        <v>0</v>
      </c>
      <c r="BB21" s="122">
        <f>IF(AZ21=2,G21,0)</f>
        <v>0</v>
      </c>
      <c r="BC21" s="122">
        <f>IF(AZ21=3,G21,0)</f>
        <v>0</v>
      </c>
      <c r="BD21" s="122">
        <f>IF(AZ21=4,G21,0)</f>
        <v>0</v>
      </c>
      <c r="BE21" s="122">
        <f>IF(AZ21=5,G21,0)</f>
        <v>0</v>
      </c>
    </row>
    <row r="22" spans="1:57" ht="12.75">
      <c r="A22" s="147">
        <v>10</v>
      </c>
      <c r="B22" s="148" t="s">
        <v>99</v>
      </c>
      <c r="C22" s="149" t="s">
        <v>100</v>
      </c>
      <c r="D22" s="150" t="s">
        <v>75</v>
      </c>
      <c r="E22" s="151">
        <v>791.3</v>
      </c>
      <c r="F22" s="151">
        <v>0</v>
      </c>
      <c r="G22" s="152">
        <f>E22*F22</f>
        <v>0</v>
      </c>
      <c r="H22" s="153">
        <v>0</v>
      </c>
      <c r="I22" s="153">
        <f>E22*H22</f>
        <v>0</v>
      </c>
      <c r="O22" s="146">
        <v>2</v>
      </c>
      <c r="AA22" s="122">
        <v>12</v>
      </c>
      <c r="AB22" s="122">
        <v>0</v>
      </c>
      <c r="AC22" s="122">
        <v>10</v>
      </c>
      <c r="AZ22" s="122">
        <v>1</v>
      </c>
      <c r="BA22" s="122">
        <f>IF(AZ22=1,G22,0)</f>
        <v>0</v>
      </c>
      <c r="BB22" s="122">
        <f>IF(AZ22=2,G22,0)</f>
        <v>0</v>
      </c>
      <c r="BC22" s="122">
        <f>IF(AZ22=3,G22,0)</f>
        <v>0</v>
      </c>
      <c r="BD22" s="122">
        <f>IF(AZ22=4,G22,0)</f>
        <v>0</v>
      </c>
      <c r="BE22" s="122">
        <f>IF(AZ22=5,G22,0)</f>
        <v>0</v>
      </c>
    </row>
    <row r="23" spans="1:57" ht="12.75">
      <c r="A23" s="147">
        <v>11</v>
      </c>
      <c r="B23" s="148" t="s">
        <v>101</v>
      </c>
      <c r="C23" s="149" t="s">
        <v>102</v>
      </c>
      <c r="D23" s="150" t="s">
        <v>103</v>
      </c>
      <c r="E23" s="151">
        <v>18.2166</v>
      </c>
      <c r="F23" s="151">
        <v>0</v>
      </c>
      <c r="G23" s="152">
        <f>E23*F23</f>
        <v>0</v>
      </c>
      <c r="H23" s="153">
        <v>0.001</v>
      </c>
      <c r="I23" s="153">
        <f>E23*H23</f>
        <v>0.0182166</v>
      </c>
      <c r="O23" s="146">
        <v>2</v>
      </c>
      <c r="AA23" s="122">
        <v>12</v>
      </c>
      <c r="AB23" s="122">
        <v>1</v>
      </c>
      <c r="AC23" s="122">
        <v>11</v>
      </c>
      <c r="AZ23" s="122">
        <v>1</v>
      </c>
      <c r="BA23" s="122">
        <f>IF(AZ23=1,G23,0)</f>
        <v>0</v>
      </c>
      <c r="BB23" s="122">
        <f>IF(AZ23=2,G23,0)</f>
        <v>0</v>
      </c>
      <c r="BC23" s="122">
        <f>IF(AZ23=3,G23,0)</f>
        <v>0</v>
      </c>
      <c r="BD23" s="122">
        <f>IF(AZ23=4,G23,0)</f>
        <v>0</v>
      </c>
      <c r="BE23" s="122">
        <f>IF(AZ23=5,G23,0)</f>
        <v>0</v>
      </c>
    </row>
    <row r="24" spans="1:15" ht="12.75">
      <c r="A24" s="154"/>
      <c r="B24" s="155"/>
      <c r="C24" s="198" t="s">
        <v>104</v>
      </c>
      <c r="D24" s="199"/>
      <c r="E24" s="158">
        <v>18.2166</v>
      </c>
      <c r="F24" s="159"/>
      <c r="G24" s="160"/>
      <c r="H24" s="161"/>
      <c r="I24" s="161"/>
      <c r="M24" s="162" t="s">
        <v>104</v>
      </c>
      <c r="O24" s="146"/>
    </row>
    <row r="25" spans="1:57" ht="12.75">
      <c r="A25" s="147">
        <v>12</v>
      </c>
      <c r="B25" s="148" t="s">
        <v>105</v>
      </c>
      <c r="C25" s="149" t="s">
        <v>106</v>
      </c>
      <c r="D25" s="150" t="s">
        <v>83</v>
      </c>
      <c r="E25" s="151">
        <v>425.5</v>
      </c>
      <c r="F25" s="151">
        <v>0</v>
      </c>
      <c r="G25" s="152">
        <f>E25*F25</f>
        <v>0</v>
      </c>
      <c r="H25" s="153">
        <v>0</v>
      </c>
      <c r="I25" s="153">
        <f>E25*H25</f>
        <v>0</v>
      </c>
      <c r="O25" s="146">
        <v>2</v>
      </c>
      <c r="AA25" s="122">
        <v>12</v>
      </c>
      <c r="AB25" s="122">
        <v>0</v>
      </c>
      <c r="AC25" s="122">
        <v>12</v>
      </c>
      <c r="AZ25" s="122">
        <v>1</v>
      </c>
      <c r="BA25" s="122">
        <f>IF(AZ25=1,G25,0)</f>
        <v>0</v>
      </c>
      <c r="BB25" s="122">
        <f>IF(AZ25=2,G25,0)</f>
        <v>0</v>
      </c>
      <c r="BC25" s="122">
        <f>IF(AZ25=3,G25,0)</f>
        <v>0</v>
      </c>
      <c r="BD25" s="122">
        <f>IF(AZ25=4,G25,0)</f>
        <v>0</v>
      </c>
      <c r="BE25" s="122">
        <f>IF(AZ25=5,G25,0)</f>
        <v>0</v>
      </c>
    </row>
    <row r="26" spans="1:15" ht="12.75">
      <c r="A26" s="154"/>
      <c r="B26" s="155"/>
      <c r="C26" s="198" t="s">
        <v>107</v>
      </c>
      <c r="D26" s="199"/>
      <c r="E26" s="158">
        <v>425.5</v>
      </c>
      <c r="F26" s="159"/>
      <c r="G26" s="160"/>
      <c r="H26" s="161"/>
      <c r="I26" s="161"/>
      <c r="M26" s="162" t="s">
        <v>107</v>
      </c>
      <c r="O26" s="146"/>
    </row>
    <row r="27" spans="1:57" ht="12.75">
      <c r="A27" s="147">
        <v>13</v>
      </c>
      <c r="B27" s="148" t="s">
        <v>108</v>
      </c>
      <c r="C27" s="149" t="s">
        <v>109</v>
      </c>
      <c r="D27" s="150" t="s">
        <v>75</v>
      </c>
      <c r="E27" s="151">
        <v>266.1</v>
      </c>
      <c r="F27" s="151">
        <v>0</v>
      </c>
      <c r="G27" s="152">
        <f>E27*F27</f>
        <v>0</v>
      </c>
      <c r="H27" s="153">
        <v>0</v>
      </c>
      <c r="I27" s="153">
        <f>E27*H27</f>
        <v>0</v>
      </c>
      <c r="O27" s="146">
        <v>2</v>
      </c>
      <c r="AA27" s="122">
        <v>12</v>
      </c>
      <c r="AB27" s="122">
        <v>0</v>
      </c>
      <c r="AC27" s="122">
        <v>13</v>
      </c>
      <c r="AZ27" s="122">
        <v>1</v>
      </c>
      <c r="BA27" s="122">
        <f>IF(AZ27=1,G27,0)</f>
        <v>0</v>
      </c>
      <c r="BB27" s="122">
        <f>IF(AZ27=2,G27,0)</f>
        <v>0</v>
      </c>
      <c r="BC27" s="122">
        <f>IF(AZ27=3,G27,0)</f>
        <v>0</v>
      </c>
      <c r="BD27" s="122">
        <f>IF(AZ27=4,G27,0)</f>
        <v>0</v>
      </c>
      <c r="BE27" s="122">
        <f>IF(AZ27=5,G27,0)</f>
        <v>0</v>
      </c>
    </row>
    <row r="28" spans="1:15" ht="12.75">
      <c r="A28" s="154"/>
      <c r="B28" s="155"/>
      <c r="C28" s="198" t="s">
        <v>110</v>
      </c>
      <c r="D28" s="199"/>
      <c r="E28" s="158">
        <v>266.1</v>
      </c>
      <c r="F28" s="159"/>
      <c r="G28" s="160"/>
      <c r="H28" s="161"/>
      <c r="I28" s="161"/>
      <c r="M28" s="162" t="s">
        <v>110</v>
      </c>
      <c r="O28" s="146"/>
    </row>
    <row r="29" spans="1:57" ht="12.75">
      <c r="A29" s="147">
        <v>14</v>
      </c>
      <c r="B29" s="148" t="s">
        <v>111</v>
      </c>
      <c r="C29" s="149" t="s">
        <v>112</v>
      </c>
      <c r="D29" s="150" t="s">
        <v>83</v>
      </c>
      <c r="E29" s="151">
        <v>2664.2</v>
      </c>
      <c r="F29" s="151">
        <v>0</v>
      </c>
      <c r="G29" s="152">
        <f>E29*F29</f>
        <v>0</v>
      </c>
      <c r="H29" s="153">
        <v>0</v>
      </c>
      <c r="I29" s="153">
        <f>E29*H29</f>
        <v>0</v>
      </c>
      <c r="O29" s="146">
        <v>2</v>
      </c>
      <c r="AA29" s="122">
        <v>12</v>
      </c>
      <c r="AB29" s="122">
        <v>0</v>
      </c>
      <c r="AC29" s="122">
        <v>14</v>
      </c>
      <c r="AZ29" s="122">
        <v>1</v>
      </c>
      <c r="BA29" s="122">
        <f>IF(AZ29=1,G29,0)</f>
        <v>0</v>
      </c>
      <c r="BB29" s="122">
        <f>IF(AZ29=2,G29,0)</f>
        <v>0</v>
      </c>
      <c r="BC29" s="122">
        <f>IF(AZ29=3,G29,0)</f>
        <v>0</v>
      </c>
      <c r="BD29" s="122">
        <f>IF(AZ29=4,G29,0)</f>
        <v>0</v>
      </c>
      <c r="BE29" s="122">
        <f>IF(AZ29=5,G29,0)</f>
        <v>0</v>
      </c>
    </row>
    <row r="30" spans="1:15" ht="12.75">
      <c r="A30" s="154"/>
      <c r="B30" s="155"/>
      <c r="C30" s="198" t="s">
        <v>113</v>
      </c>
      <c r="D30" s="199"/>
      <c r="E30" s="158">
        <v>2664.2</v>
      </c>
      <c r="F30" s="159"/>
      <c r="G30" s="160"/>
      <c r="H30" s="161"/>
      <c r="I30" s="161"/>
      <c r="M30" s="162" t="s">
        <v>113</v>
      </c>
      <c r="O30" s="146"/>
    </row>
    <row r="31" spans="1:57" ht="12.75">
      <c r="A31" s="147">
        <v>15</v>
      </c>
      <c r="B31" s="148" t="s">
        <v>114</v>
      </c>
      <c r="C31" s="149" t="s">
        <v>115</v>
      </c>
      <c r="D31" s="150" t="s">
        <v>83</v>
      </c>
      <c r="E31" s="151">
        <v>2664.2</v>
      </c>
      <c r="F31" s="151">
        <v>0</v>
      </c>
      <c r="G31" s="152">
        <f>E31*F31</f>
        <v>0</v>
      </c>
      <c r="H31" s="153">
        <v>0</v>
      </c>
      <c r="I31" s="153">
        <f>E31*H31</f>
        <v>0</v>
      </c>
      <c r="O31" s="146">
        <v>2</v>
      </c>
      <c r="AA31" s="122">
        <v>12</v>
      </c>
      <c r="AB31" s="122">
        <v>0</v>
      </c>
      <c r="AC31" s="122">
        <v>15</v>
      </c>
      <c r="AZ31" s="122">
        <v>1</v>
      </c>
      <c r="BA31" s="122">
        <f>IF(AZ31=1,G31,0)</f>
        <v>0</v>
      </c>
      <c r="BB31" s="122">
        <f>IF(AZ31=2,G31,0)</f>
        <v>0</v>
      </c>
      <c r="BC31" s="122">
        <f>IF(AZ31=3,G31,0)</f>
        <v>0</v>
      </c>
      <c r="BD31" s="122">
        <f>IF(AZ31=4,G31,0)</f>
        <v>0</v>
      </c>
      <c r="BE31" s="122">
        <f>IF(AZ31=5,G31,0)</f>
        <v>0</v>
      </c>
    </row>
    <row r="32" spans="1:57" ht="12.75">
      <c r="A32" s="147">
        <v>16</v>
      </c>
      <c r="B32" s="148" t="s">
        <v>116</v>
      </c>
      <c r="C32" s="149" t="s">
        <v>117</v>
      </c>
      <c r="D32" s="150" t="s">
        <v>75</v>
      </c>
      <c r="E32" s="151">
        <v>884.3</v>
      </c>
      <c r="F32" s="151">
        <v>0</v>
      </c>
      <c r="G32" s="152">
        <f>E32*F32</f>
        <v>0</v>
      </c>
      <c r="H32" s="153">
        <v>0</v>
      </c>
      <c r="I32" s="153">
        <f>E32*H32</f>
        <v>0</v>
      </c>
      <c r="O32" s="146">
        <v>2</v>
      </c>
      <c r="AA32" s="122">
        <v>12</v>
      </c>
      <c r="AB32" s="122">
        <v>0</v>
      </c>
      <c r="AC32" s="122">
        <v>16</v>
      </c>
      <c r="AZ32" s="122">
        <v>1</v>
      </c>
      <c r="BA32" s="122">
        <f>IF(AZ32=1,G32,0)</f>
        <v>0</v>
      </c>
      <c r="BB32" s="122">
        <f>IF(AZ32=2,G32,0)</f>
        <v>0</v>
      </c>
      <c r="BC32" s="122">
        <f>IF(AZ32=3,G32,0)</f>
        <v>0</v>
      </c>
      <c r="BD32" s="122">
        <f>IF(AZ32=4,G32,0)</f>
        <v>0</v>
      </c>
      <c r="BE32" s="122">
        <f>IF(AZ32=5,G32,0)</f>
        <v>0</v>
      </c>
    </row>
    <row r="33" spans="1:15" ht="12.75">
      <c r="A33" s="154"/>
      <c r="B33" s="155"/>
      <c r="C33" s="198" t="s">
        <v>118</v>
      </c>
      <c r="D33" s="199"/>
      <c r="E33" s="158">
        <v>884.3</v>
      </c>
      <c r="F33" s="159"/>
      <c r="G33" s="160"/>
      <c r="H33" s="161"/>
      <c r="I33" s="161"/>
      <c r="M33" s="162" t="s">
        <v>118</v>
      </c>
      <c r="O33" s="146"/>
    </row>
    <row r="34" spans="1:57" ht="12.75">
      <c r="A34" s="147">
        <v>17</v>
      </c>
      <c r="B34" s="148" t="s">
        <v>119</v>
      </c>
      <c r="C34" s="149" t="s">
        <v>120</v>
      </c>
      <c r="D34" s="150" t="s">
        <v>83</v>
      </c>
      <c r="E34" s="151">
        <v>7.4035</v>
      </c>
      <c r="F34" s="151">
        <v>0</v>
      </c>
      <c r="G34" s="152">
        <f>E34*F34</f>
        <v>0</v>
      </c>
      <c r="H34" s="153">
        <v>0</v>
      </c>
      <c r="I34" s="153">
        <f>E34*H34</f>
        <v>0</v>
      </c>
      <c r="O34" s="146">
        <v>2</v>
      </c>
      <c r="AA34" s="122">
        <v>12</v>
      </c>
      <c r="AB34" s="122">
        <v>0</v>
      </c>
      <c r="AC34" s="122">
        <v>17</v>
      </c>
      <c r="AZ34" s="122">
        <v>1</v>
      </c>
      <c r="BA34" s="122">
        <f>IF(AZ34=1,G34,0)</f>
        <v>0</v>
      </c>
      <c r="BB34" s="122">
        <f>IF(AZ34=2,G34,0)</f>
        <v>0</v>
      </c>
      <c r="BC34" s="122">
        <f>IF(AZ34=3,G34,0)</f>
        <v>0</v>
      </c>
      <c r="BD34" s="122">
        <f>IF(AZ34=4,G34,0)</f>
        <v>0</v>
      </c>
      <c r="BE34" s="122">
        <f>IF(AZ34=5,G34,0)</f>
        <v>0</v>
      </c>
    </row>
    <row r="35" spans="1:15" ht="12.75">
      <c r="A35" s="154"/>
      <c r="B35" s="155"/>
      <c r="C35" s="198" t="s">
        <v>121</v>
      </c>
      <c r="D35" s="199"/>
      <c r="E35" s="158">
        <v>2.2</v>
      </c>
      <c r="F35" s="159"/>
      <c r="G35" s="160"/>
      <c r="H35" s="161"/>
      <c r="I35" s="161"/>
      <c r="M35" s="162" t="s">
        <v>121</v>
      </c>
      <c r="O35" s="146"/>
    </row>
    <row r="36" spans="1:15" ht="12.75">
      <c r="A36" s="154"/>
      <c r="B36" s="155"/>
      <c r="C36" s="198" t="s">
        <v>122</v>
      </c>
      <c r="D36" s="199"/>
      <c r="E36" s="158">
        <v>2.8</v>
      </c>
      <c r="F36" s="159"/>
      <c r="G36" s="160"/>
      <c r="H36" s="161"/>
      <c r="I36" s="161"/>
      <c r="M36" s="162" t="s">
        <v>122</v>
      </c>
      <c r="O36" s="146"/>
    </row>
    <row r="37" spans="1:15" ht="12.75">
      <c r="A37" s="154"/>
      <c r="B37" s="155"/>
      <c r="C37" s="198" t="s">
        <v>123</v>
      </c>
      <c r="D37" s="199"/>
      <c r="E37" s="158">
        <v>2.4035</v>
      </c>
      <c r="F37" s="159"/>
      <c r="G37" s="160"/>
      <c r="H37" s="161"/>
      <c r="I37" s="161"/>
      <c r="M37" s="162" t="s">
        <v>123</v>
      </c>
      <c r="O37" s="146"/>
    </row>
    <row r="38" spans="1:57" ht="12.75">
      <c r="A38" s="147">
        <v>18</v>
      </c>
      <c r="B38" s="148" t="s">
        <v>124</v>
      </c>
      <c r="C38" s="149" t="s">
        <v>125</v>
      </c>
      <c r="D38" s="150" t="s">
        <v>83</v>
      </c>
      <c r="E38" s="151">
        <v>0.2688</v>
      </c>
      <c r="F38" s="151">
        <v>0</v>
      </c>
      <c r="G38" s="152">
        <f>E38*F38</f>
        <v>0</v>
      </c>
      <c r="H38" s="153">
        <v>0</v>
      </c>
      <c r="I38" s="153">
        <f>E38*H38</f>
        <v>0</v>
      </c>
      <c r="O38" s="146">
        <v>2</v>
      </c>
      <c r="AA38" s="122">
        <v>12</v>
      </c>
      <c r="AB38" s="122">
        <v>0</v>
      </c>
      <c r="AC38" s="122">
        <v>18</v>
      </c>
      <c r="AZ38" s="122">
        <v>1</v>
      </c>
      <c r="BA38" s="122">
        <f>IF(AZ38=1,G38,0)</f>
        <v>0</v>
      </c>
      <c r="BB38" s="122">
        <f>IF(AZ38=2,G38,0)</f>
        <v>0</v>
      </c>
      <c r="BC38" s="122">
        <f>IF(AZ38=3,G38,0)</f>
        <v>0</v>
      </c>
      <c r="BD38" s="122">
        <f>IF(AZ38=4,G38,0)</f>
        <v>0</v>
      </c>
      <c r="BE38" s="122">
        <f>IF(AZ38=5,G38,0)</f>
        <v>0</v>
      </c>
    </row>
    <row r="39" spans="1:15" ht="12.75">
      <c r="A39" s="154"/>
      <c r="B39" s="155"/>
      <c r="C39" s="198" t="s">
        <v>126</v>
      </c>
      <c r="D39" s="199"/>
      <c r="E39" s="158">
        <v>0.2688</v>
      </c>
      <c r="F39" s="159"/>
      <c r="G39" s="160"/>
      <c r="H39" s="161"/>
      <c r="I39" s="161"/>
      <c r="M39" s="162" t="s">
        <v>126</v>
      </c>
      <c r="O39" s="146"/>
    </row>
    <row r="40" spans="1:57" ht="12.75">
      <c r="A40" s="147">
        <v>19</v>
      </c>
      <c r="B40" s="148" t="s">
        <v>127</v>
      </c>
      <c r="C40" s="149" t="s">
        <v>128</v>
      </c>
      <c r="D40" s="150" t="s">
        <v>83</v>
      </c>
      <c r="E40" s="151">
        <v>0.1152</v>
      </c>
      <c r="F40" s="151">
        <v>0</v>
      </c>
      <c r="G40" s="152">
        <f>E40*F40</f>
        <v>0</v>
      </c>
      <c r="H40" s="153">
        <v>0</v>
      </c>
      <c r="I40" s="153">
        <f>E40*H40</f>
        <v>0</v>
      </c>
      <c r="O40" s="146">
        <v>2</v>
      </c>
      <c r="AA40" s="122">
        <v>12</v>
      </c>
      <c r="AB40" s="122">
        <v>0</v>
      </c>
      <c r="AC40" s="122">
        <v>19</v>
      </c>
      <c r="AZ40" s="122">
        <v>1</v>
      </c>
      <c r="BA40" s="122">
        <f>IF(AZ40=1,G40,0)</f>
        <v>0</v>
      </c>
      <c r="BB40" s="122">
        <f>IF(AZ40=2,G40,0)</f>
        <v>0</v>
      </c>
      <c r="BC40" s="122">
        <f>IF(AZ40=3,G40,0)</f>
        <v>0</v>
      </c>
      <c r="BD40" s="122">
        <f>IF(AZ40=4,G40,0)</f>
        <v>0</v>
      </c>
      <c r="BE40" s="122">
        <f>IF(AZ40=5,G40,0)</f>
        <v>0</v>
      </c>
    </row>
    <row r="41" spans="1:15" ht="12.75">
      <c r="A41" s="154"/>
      <c r="B41" s="155"/>
      <c r="C41" s="198" t="s">
        <v>129</v>
      </c>
      <c r="D41" s="199"/>
      <c r="E41" s="158">
        <v>0.1152</v>
      </c>
      <c r="F41" s="159"/>
      <c r="G41" s="160"/>
      <c r="H41" s="161"/>
      <c r="I41" s="161"/>
      <c r="M41" s="162" t="s">
        <v>129</v>
      </c>
      <c r="O41" s="146"/>
    </row>
    <row r="42" spans="1:57" ht="12.75">
      <c r="A42" s="147">
        <v>20</v>
      </c>
      <c r="B42" s="148" t="s">
        <v>130</v>
      </c>
      <c r="C42" s="149" t="s">
        <v>131</v>
      </c>
      <c r="D42" s="150" t="s">
        <v>83</v>
      </c>
      <c r="E42" s="151">
        <v>2.079</v>
      </c>
      <c r="F42" s="151">
        <v>0</v>
      </c>
      <c r="G42" s="152">
        <f>E42*F42</f>
        <v>0</v>
      </c>
      <c r="H42" s="153">
        <v>0</v>
      </c>
      <c r="I42" s="153">
        <f>E42*H42</f>
        <v>0</v>
      </c>
      <c r="O42" s="146">
        <v>2</v>
      </c>
      <c r="AA42" s="122">
        <v>12</v>
      </c>
      <c r="AB42" s="122">
        <v>0</v>
      </c>
      <c r="AC42" s="122">
        <v>20</v>
      </c>
      <c r="AZ42" s="122">
        <v>1</v>
      </c>
      <c r="BA42" s="122">
        <f>IF(AZ42=1,G42,0)</f>
        <v>0</v>
      </c>
      <c r="BB42" s="122">
        <f>IF(AZ42=2,G42,0)</f>
        <v>0</v>
      </c>
      <c r="BC42" s="122">
        <f>IF(AZ42=3,G42,0)</f>
        <v>0</v>
      </c>
      <c r="BD42" s="122">
        <f>IF(AZ42=4,G42,0)</f>
        <v>0</v>
      </c>
      <c r="BE42" s="122">
        <f>IF(AZ42=5,G42,0)</f>
        <v>0</v>
      </c>
    </row>
    <row r="43" spans="1:15" ht="12.75">
      <c r="A43" s="154"/>
      <c r="B43" s="155"/>
      <c r="C43" s="198" t="s">
        <v>132</v>
      </c>
      <c r="D43" s="199"/>
      <c r="E43" s="158">
        <v>1.32</v>
      </c>
      <c r="F43" s="159"/>
      <c r="G43" s="160"/>
      <c r="H43" s="161"/>
      <c r="I43" s="161"/>
      <c r="M43" s="162" t="s">
        <v>132</v>
      </c>
      <c r="O43" s="146"/>
    </row>
    <row r="44" spans="1:15" ht="12.75">
      <c r="A44" s="154"/>
      <c r="B44" s="155"/>
      <c r="C44" s="198" t="s">
        <v>133</v>
      </c>
      <c r="D44" s="199"/>
      <c r="E44" s="158">
        <v>0.759</v>
      </c>
      <c r="F44" s="159"/>
      <c r="G44" s="160"/>
      <c r="H44" s="161"/>
      <c r="I44" s="161"/>
      <c r="M44" s="162" t="s">
        <v>133</v>
      </c>
      <c r="O44" s="146"/>
    </row>
    <row r="45" spans="1:15" ht="12.75">
      <c r="A45" s="154"/>
      <c r="B45" s="155"/>
      <c r="C45" s="156"/>
      <c r="D45" s="157"/>
      <c r="E45" s="158"/>
      <c r="F45" s="159"/>
      <c r="G45" s="160"/>
      <c r="H45" s="161"/>
      <c r="I45" s="161"/>
      <c r="M45" s="162"/>
      <c r="O45" s="146"/>
    </row>
    <row r="46" spans="1:57" ht="12.75">
      <c r="A46" s="147">
        <v>21</v>
      </c>
      <c r="B46" s="148" t="s">
        <v>134</v>
      </c>
      <c r="C46" s="149" t="s">
        <v>135</v>
      </c>
      <c r="D46" s="150" t="s">
        <v>83</v>
      </c>
      <c r="E46" s="151">
        <v>5.7085</v>
      </c>
      <c r="F46" s="151">
        <v>0</v>
      </c>
      <c r="G46" s="152">
        <f>E46*F46</f>
        <v>0</v>
      </c>
      <c r="H46" s="153">
        <v>0</v>
      </c>
      <c r="I46" s="153">
        <f>E46*H46</f>
        <v>0</v>
      </c>
      <c r="O46" s="146">
        <v>2</v>
      </c>
      <c r="AA46" s="122">
        <v>12</v>
      </c>
      <c r="AB46" s="122">
        <v>0</v>
      </c>
      <c r="AC46" s="122">
        <v>21</v>
      </c>
      <c r="AZ46" s="122">
        <v>1</v>
      </c>
      <c r="BA46" s="122">
        <f>IF(AZ46=1,G46,0)</f>
        <v>0</v>
      </c>
      <c r="BB46" s="122">
        <f>IF(AZ46=2,G46,0)</f>
        <v>0</v>
      </c>
      <c r="BC46" s="122">
        <f>IF(AZ46=3,G46,0)</f>
        <v>0</v>
      </c>
      <c r="BD46" s="122">
        <f>IF(AZ46=4,G46,0)</f>
        <v>0</v>
      </c>
      <c r="BE46" s="122">
        <f>IF(AZ46=5,G46,0)</f>
        <v>0</v>
      </c>
    </row>
    <row r="47" spans="1:15" ht="12.75">
      <c r="A47" s="154"/>
      <c r="B47" s="155"/>
      <c r="C47" s="198" t="s">
        <v>136</v>
      </c>
      <c r="D47" s="199"/>
      <c r="E47" s="158">
        <v>5.7085</v>
      </c>
      <c r="F47" s="159"/>
      <c r="G47" s="160"/>
      <c r="H47" s="161"/>
      <c r="I47" s="161"/>
      <c r="M47" s="162" t="s">
        <v>136</v>
      </c>
      <c r="O47" s="146"/>
    </row>
    <row r="48" spans="1:57" ht="12.75">
      <c r="A48" s="147">
        <v>22</v>
      </c>
      <c r="B48" s="148" t="s">
        <v>137</v>
      </c>
      <c r="C48" s="149" t="s">
        <v>138</v>
      </c>
      <c r="D48" s="150" t="s">
        <v>83</v>
      </c>
      <c r="E48" s="151">
        <v>3095.41</v>
      </c>
      <c r="F48" s="151">
        <v>0</v>
      </c>
      <c r="G48" s="152">
        <f>E48*F48</f>
        <v>0</v>
      </c>
      <c r="H48" s="153">
        <v>0</v>
      </c>
      <c r="I48" s="153">
        <f>E48*H48</f>
        <v>0</v>
      </c>
      <c r="O48" s="146">
        <v>2</v>
      </c>
      <c r="AA48" s="122">
        <v>12</v>
      </c>
      <c r="AB48" s="122">
        <v>0</v>
      </c>
      <c r="AC48" s="122">
        <v>22</v>
      </c>
      <c r="AZ48" s="122">
        <v>1</v>
      </c>
      <c r="BA48" s="122">
        <f>IF(AZ48=1,G48,0)</f>
        <v>0</v>
      </c>
      <c r="BB48" s="122">
        <f>IF(AZ48=2,G48,0)</f>
        <v>0</v>
      </c>
      <c r="BC48" s="122">
        <f>IF(AZ48=3,G48,0)</f>
        <v>0</v>
      </c>
      <c r="BD48" s="122">
        <f>IF(AZ48=4,G48,0)</f>
        <v>0</v>
      </c>
      <c r="BE48" s="122">
        <f>IF(AZ48=5,G48,0)</f>
        <v>0</v>
      </c>
    </row>
    <row r="49" spans="1:15" ht="12.75">
      <c r="A49" s="154"/>
      <c r="B49" s="155"/>
      <c r="C49" s="198" t="s">
        <v>139</v>
      </c>
      <c r="D49" s="199"/>
      <c r="E49" s="158">
        <v>431.21</v>
      </c>
      <c r="F49" s="159"/>
      <c r="G49" s="160"/>
      <c r="H49" s="161"/>
      <c r="I49" s="161"/>
      <c r="M49" s="162" t="s">
        <v>139</v>
      </c>
      <c r="O49" s="146"/>
    </row>
    <row r="50" spans="1:15" ht="12.75">
      <c r="A50" s="154"/>
      <c r="B50" s="155"/>
      <c r="C50" s="198" t="s">
        <v>140</v>
      </c>
      <c r="D50" s="199"/>
      <c r="E50" s="158">
        <v>2664.2</v>
      </c>
      <c r="F50" s="159"/>
      <c r="G50" s="160"/>
      <c r="H50" s="161"/>
      <c r="I50" s="161"/>
      <c r="M50" s="162" t="s">
        <v>140</v>
      </c>
      <c r="O50" s="146"/>
    </row>
    <row r="51" spans="1:57" ht="12.75">
      <c r="A51" s="147">
        <v>23</v>
      </c>
      <c r="B51" s="148" t="s">
        <v>141</v>
      </c>
      <c r="C51" s="149" t="s">
        <v>142</v>
      </c>
      <c r="D51" s="150" t="s">
        <v>83</v>
      </c>
      <c r="E51" s="151">
        <v>431.21</v>
      </c>
      <c r="F51" s="151">
        <v>0</v>
      </c>
      <c r="G51" s="152">
        <f>E51*F51</f>
        <v>0</v>
      </c>
      <c r="H51" s="153">
        <v>0</v>
      </c>
      <c r="I51" s="153">
        <f>E51*H51</f>
        <v>0</v>
      </c>
      <c r="O51" s="146">
        <v>2</v>
      </c>
      <c r="AA51" s="122">
        <v>12</v>
      </c>
      <c r="AB51" s="122">
        <v>0</v>
      </c>
      <c r="AC51" s="122">
        <v>23</v>
      </c>
      <c r="AZ51" s="122">
        <v>1</v>
      </c>
      <c r="BA51" s="122">
        <f>IF(AZ51=1,G51,0)</f>
        <v>0</v>
      </c>
      <c r="BB51" s="122">
        <f>IF(AZ51=2,G51,0)</f>
        <v>0</v>
      </c>
      <c r="BC51" s="122">
        <f>IF(AZ51=3,G51,0)</f>
        <v>0</v>
      </c>
      <c r="BD51" s="122">
        <f>IF(AZ51=4,G51,0)</f>
        <v>0</v>
      </c>
      <c r="BE51" s="122">
        <f>IF(AZ51=5,G51,0)</f>
        <v>0</v>
      </c>
    </row>
    <row r="52" spans="1:15" ht="12.75">
      <c r="A52" s="154"/>
      <c r="B52" s="155"/>
      <c r="C52" s="198" t="s">
        <v>143</v>
      </c>
      <c r="D52" s="199"/>
      <c r="E52" s="158">
        <v>431.21</v>
      </c>
      <c r="F52" s="159"/>
      <c r="G52" s="160"/>
      <c r="H52" s="161"/>
      <c r="I52" s="161"/>
      <c r="M52" s="162" t="s">
        <v>143</v>
      </c>
      <c r="O52" s="146"/>
    </row>
    <row r="53" spans="1:57" ht="12.75">
      <c r="A53" s="163"/>
      <c r="B53" s="164" t="s">
        <v>70</v>
      </c>
      <c r="C53" s="165" t="str">
        <f>CONCATENATE(B7," ",C7)</f>
        <v>1 Zemní práce</v>
      </c>
      <c r="D53" s="163"/>
      <c r="E53" s="166"/>
      <c r="F53" s="166"/>
      <c r="G53" s="167">
        <f>SUM(G7:G52)</f>
        <v>0</v>
      </c>
      <c r="H53" s="168"/>
      <c r="I53" s="169">
        <f>SUM(I7:I52)</f>
        <v>0.0182166</v>
      </c>
      <c r="O53" s="146">
        <v>4</v>
      </c>
      <c r="BA53" s="170">
        <f>SUM(BA7:BA52)</f>
        <v>0</v>
      </c>
      <c r="BB53" s="170">
        <f>SUM(BB7:BB52)</f>
        <v>0</v>
      </c>
      <c r="BC53" s="170">
        <f>SUM(BC7:BC52)</f>
        <v>0</v>
      </c>
      <c r="BD53" s="170">
        <f>SUM(BD7:BD52)</f>
        <v>0</v>
      </c>
      <c r="BE53" s="170">
        <f>SUM(BE7:BE52)</f>
        <v>0</v>
      </c>
    </row>
    <row r="54" spans="1:15" ht="12.75">
      <c r="A54" s="139" t="s">
        <v>67</v>
      </c>
      <c r="B54" s="140" t="s">
        <v>144</v>
      </c>
      <c r="C54" s="141" t="s">
        <v>145</v>
      </c>
      <c r="D54" s="142"/>
      <c r="E54" s="143"/>
      <c r="F54" s="143"/>
      <c r="G54" s="144"/>
      <c r="H54" s="145"/>
      <c r="I54" s="145"/>
      <c r="O54" s="146">
        <v>1</v>
      </c>
    </row>
    <row r="55" spans="1:57" ht="12.75">
      <c r="A55" s="147">
        <v>24</v>
      </c>
      <c r="B55" s="148" t="s">
        <v>146</v>
      </c>
      <c r="C55" s="149" t="s">
        <v>147</v>
      </c>
      <c r="D55" s="150" t="s">
        <v>83</v>
      </c>
      <c r="E55" s="151">
        <v>0.38</v>
      </c>
      <c r="F55" s="151">
        <v>0</v>
      </c>
      <c r="G55" s="152">
        <f>E55*F55</f>
        <v>0</v>
      </c>
      <c r="H55" s="153">
        <v>2.44622</v>
      </c>
      <c r="I55" s="153">
        <f>E55*H55</f>
        <v>0.9295635999999999</v>
      </c>
      <c r="O55" s="146">
        <v>2</v>
      </c>
      <c r="AA55" s="122">
        <v>12</v>
      </c>
      <c r="AB55" s="122">
        <v>0</v>
      </c>
      <c r="AC55" s="122">
        <v>24</v>
      </c>
      <c r="AZ55" s="122">
        <v>1</v>
      </c>
      <c r="BA55" s="122">
        <f>IF(AZ55=1,G55,0)</f>
        <v>0</v>
      </c>
      <c r="BB55" s="122">
        <f>IF(AZ55=2,G55,0)</f>
        <v>0</v>
      </c>
      <c r="BC55" s="122">
        <f>IF(AZ55=3,G55,0)</f>
        <v>0</v>
      </c>
      <c r="BD55" s="122">
        <f>IF(AZ55=4,G55,0)</f>
        <v>0</v>
      </c>
      <c r="BE55" s="122">
        <f>IF(AZ55=5,G55,0)</f>
        <v>0</v>
      </c>
    </row>
    <row r="56" spans="1:15" ht="12.75">
      <c r="A56" s="154"/>
      <c r="B56" s="155"/>
      <c r="C56" s="198" t="s">
        <v>148</v>
      </c>
      <c r="D56" s="199"/>
      <c r="E56" s="158">
        <v>0.38</v>
      </c>
      <c r="F56" s="159"/>
      <c r="G56" s="160"/>
      <c r="H56" s="161"/>
      <c r="I56" s="161"/>
      <c r="M56" s="162" t="s">
        <v>148</v>
      </c>
      <c r="O56" s="146"/>
    </row>
    <row r="57" spans="1:57" ht="25.5">
      <c r="A57" s="147">
        <v>25</v>
      </c>
      <c r="B57" s="148" t="s">
        <v>149</v>
      </c>
      <c r="C57" s="149" t="s">
        <v>150</v>
      </c>
      <c r="D57" s="150" t="s">
        <v>151</v>
      </c>
      <c r="E57" s="151">
        <v>0.0149</v>
      </c>
      <c r="F57" s="151">
        <v>0</v>
      </c>
      <c r="G57" s="152">
        <f>E57*F57</f>
        <v>0</v>
      </c>
      <c r="H57" s="153">
        <v>1.0532</v>
      </c>
      <c r="I57" s="153">
        <f>E57*H57</f>
        <v>0.015692679999999997</v>
      </c>
      <c r="O57" s="146">
        <v>2</v>
      </c>
      <c r="AA57" s="122">
        <v>12</v>
      </c>
      <c r="AB57" s="122">
        <v>0</v>
      </c>
      <c r="AC57" s="122">
        <v>25</v>
      </c>
      <c r="AZ57" s="122">
        <v>1</v>
      </c>
      <c r="BA57" s="122">
        <f>IF(AZ57=1,G57,0)</f>
        <v>0</v>
      </c>
      <c r="BB57" s="122">
        <f>IF(AZ57=2,G57,0)</f>
        <v>0</v>
      </c>
      <c r="BC57" s="122">
        <f>IF(AZ57=3,G57,0)</f>
        <v>0</v>
      </c>
      <c r="BD57" s="122">
        <f>IF(AZ57=4,G57,0)</f>
        <v>0</v>
      </c>
      <c r="BE57" s="122">
        <f>IF(AZ57=5,G57,0)</f>
        <v>0</v>
      </c>
    </row>
    <row r="58" spans="1:15" ht="12.75">
      <c r="A58" s="154"/>
      <c r="B58" s="155"/>
      <c r="C58" s="198" t="s">
        <v>152</v>
      </c>
      <c r="D58" s="199"/>
      <c r="E58" s="158">
        <v>0.0149</v>
      </c>
      <c r="F58" s="159"/>
      <c r="G58" s="160"/>
      <c r="H58" s="161"/>
      <c r="I58" s="161"/>
      <c r="M58" s="162" t="s">
        <v>152</v>
      </c>
      <c r="O58" s="146"/>
    </row>
    <row r="59" spans="1:57" ht="12.75">
      <c r="A59" s="147">
        <v>26</v>
      </c>
      <c r="B59" s="148" t="s">
        <v>153</v>
      </c>
      <c r="C59" s="149" t="s">
        <v>154</v>
      </c>
      <c r="D59" s="150" t="s">
        <v>78</v>
      </c>
      <c r="E59" s="151">
        <v>2</v>
      </c>
      <c r="F59" s="151">
        <v>0</v>
      </c>
      <c r="G59" s="152">
        <f>E59*F59</f>
        <v>0</v>
      </c>
      <c r="H59" s="153">
        <v>0.002</v>
      </c>
      <c r="I59" s="153">
        <f>E59*H59</f>
        <v>0.004</v>
      </c>
      <c r="O59" s="146">
        <v>2</v>
      </c>
      <c r="AA59" s="122">
        <v>12</v>
      </c>
      <c r="AB59" s="122">
        <v>0</v>
      </c>
      <c r="AC59" s="122">
        <v>26</v>
      </c>
      <c r="AZ59" s="122">
        <v>1</v>
      </c>
      <c r="BA59" s="122">
        <f>IF(AZ59=1,G59,0)</f>
        <v>0</v>
      </c>
      <c r="BB59" s="122">
        <f>IF(AZ59=2,G59,0)</f>
        <v>0</v>
      </c>
      <c r="BC59" s="122">
        <f>IF(AZ59=3,G59,0)</f>
        <v>0</v>
      </c>
      <c r="BD59" s="122">
        <f>IF(AZ59=4,G59,0)</f>
        <v>0</v>
      </c>
      <c r="BE59" s="122">
        <f>IF(AZ59=5,G59,0)</f>
        <v>0</v>
      </c>
    </row>
    <row r="60" spans="1:57" ht="12.75">
      <c r="A60" s="147">
        <v>27</v>
      </c>
      <c r="B60" s="148" t="s">
        <v>155</v>
      </c>
      <c r="C60" s="149" t="s">
        <v>156</v>
      </c>
      <c r="D60" s="150" t="s">
        <v>78</v>
      </c>
      <c r="E60" s="151">
        <v>2</v>
      </c>
      <c r="F60" s="151">
        <v>0</v>
      </c>
      <c r="G60" s="152">
        <f>E60*F60</f>
        <v>0</v>
      </c>
      <c r="H60" s="153">
        <v>0.002</v>
      </c>
      <c r="I60" s="153">
        <f>E60*H60</f>
        <v>0.004</v>
      </c>
      <c r="O60" s="146">
        <v>2</v>
      </c>
      <c r="AA60" s="122">
        <v>12</v>
      </c>
      <c r="AB60" s="122">
        <v>0</v>
      </c>
      <c r="AC60" s="122">
        <v>27</v>
      </c>
      <c r="AZ60" s="122">
        <v>1</v>
      </c>
      <c r="BA60" s="122">
        <f>IF(AZ60=1,G60,0)</f>
        <v>0</v>
      </c>
      <c r="BB60" s="122">
        <f>IF(AZ60=2,G60,0)</f>
        <v>0</v>
      </c>
      <c r="BC60" s="122">
        <f>IF(AZ60=3,G60,0)</f>
        <v>0</v>
      </c>
      <c r="BD60" s="122">
        <f>IF(AZ60=4,G60,0)</f>
        <v>0</v>
      </c>
      <c r="BE60" s="122">
        <f>IF(AZ60=5,G60,0)</f>
        <v>0</v>
      </c>
    </row>
    <row r="61" spans="1:57" ht="12.75">
      <c r="A61" s="163"/>
      <c r="B61" s="164" t="s">
        <v>70</v>
      </c>
      <c r="C61" s="165" t="str">
        <f>CONCATENATE(B54," ",C54)</f>
        <v>2 Základy,zvláštní zakládání</v>
      </c>
      <c r="D61" s="163"/>
      <c r="E61" s="166"/>
      <c r="F61" s="166"/>
      <c r="G61" s="167">
        <f>SUM(G54:G60)</f>
        <v>0</v>
      </c>
      <c r="H61" s="168"/>
      <c r="I61" s="169">
        <f>SUM(I54:I60)</f>
        <v>0.95325628</v>
      </c>
      <c r="O61" s="146">
        <v>4</v>
      </c>
      <c r="BA61" s="170">
        <f>SUM(BA54:BA60)</f>
        <v>0</v>
      </c>
      <c r="BB61" s="170">
        <f>SUM(BB54:BB60)</f>
        <v>0</v>
      </c>
      <c r="BC61" s="170">
        <f>SUM(BC54:BC60)</f>
        <v>0</v>
      </c>
      <c r="BD61" s="170">
        <f>SUM(BD54:BD60)</f>
        <v>0</v>
      </c>
      <c r="BE61" s="170">
        <f>SUM(BE54:BE60)</f>
        <v>0</v>
      </c>
    </row>
    <row r="62" spans="1:15" ht="12.75">
      <c r="A62" s="139" t="s">
        <v>67</v>
      </c>
      <c r="B62" s="140" t="s">
        <v>157</v>
      </c>
      <c r="C62" s="141" t="s">
        <v>158</v>
      </c>
      <c r="D62" s="142"/>
      <c r="E62" s="143"/>
      <c r="F62" s="143"/>
      <c r="G62" s="144"/>
      <c r="H62" s="145"/>
      <c r="I62" s="145"/>
      <c r="O62" s="146">
        <v>1</v>
      </c>
    </row>
    <row r="63" spans="1:57" ht="12.75">
      <c r="A63" s="147">
        <v>28</v>
      </c>
      <c r="B63" s="148" t="s">
        <v>159</v>
      </c>
      <c r="C63" s="149" t="s">
        <v>160</v>
      </c>
      <c r="D63" s="150" t="s">
        <v>83</v>
      </c>
      <c r="E63" s="151">
        <v>0.088</v>
      </c>
      <c r="F63" s="151">
        <v>0</v>
      </c>
      <c r="G63" s="152">
        <f>E63*F63</f>
        <v>0</v>
      </c>
      <c r="H63" s="153">
        <v>2.729</v>
      </c>
      <c r="I63" s="153">
        <f>E63*H63</f>
        <v>0.240152</v>
      </c>
      <c r="O63" s="146">
        <v>2</v>
      </c>
      <c r="AA63" s="122">
        <v>12</v>
      </c>
      <c r="AB63" s="122">
        <v>0</v>
      </c>
      <c r="AC63" s="122">
        <v>28</v>
      </c>
      <c r="AZ63" s="122">
        <v>1</v>
      </c>
      <c r="BA63" s="122">
        <f>IF(AZ63=1,G63,0)</f>
        <v>0</v>
      </c>
      <c r="BB63" s="122">
        <f>IF(AZ63=2,G63,0)</f>
        <v>0</v>
      </c>
      <c r="BC63" s="122">
        <f>IF(AZ63=3,G63,0)</f>
        <v>0</v>
      </c>
      <c r="BD63" s="122">
        <f>IF(AZ63=4,G63,0)</f>
        <v>0</v>
      </c>
      <c r="BE63" s="122">
        <f>IF(AZ63=5,G63,0)</f>
        <v>0</v>
      </c>
    </row>
    <row r="64" spans="1:15" ht="12.75">
      <c r="A64" s="154"/>
      <c r="B64" s="155"/>
      <c r="C64" s="198" t="s">
        <v>161</v>
      </c>
      <c r="D64" s="199"/>
      <c r="E64" s="158">
        <v>0.088</v>
      </c>
      <c r="F64" s="159"/>
      <c r="G64" s="160"/>
      <c r="H64" s="161"/>
      <c r="I64" s="161"/>
      <c r="M64" s="162" t="s">
        <v>161</v>
      </c>
      <c r="O64" s="146"/>
    </row>
    <row r="65" spans="1:57" ht="12.75">
      <c r="A65" s="147">
        <v>29</v>
      </c>
      <c r="B65" s="148" t="s">
        <v>162</v>
      </c>
      <c r="C65" s="149" t="s">
        <v>163</v>
      </c>
      <c r="D65" s="150" t="s">
        <v>83</v>
      </c>
      <c r="E65" s="151">
        <v>0.792</v>
      </c>
      <c r="F65" s="151">
        <v>0</v>
      </c>
      <c r="G65" s="152">
        <f>E65*F65</f>
        <v>0</v>
      </c>
      <c r="H65" s="153">
        <v>2.946</v>
      </c>
      <c r="I65" s="153">
        <f>E65*H65</f>
        <v>2.333232</v>
      </c>
      <c r="O65" s="146">
        <v>2</v>
      </c>
      <c r="AA65" s="122">
        <v>12</v>
      </c>
      <c r="AB65" s="122">
        <v>0</v>
      </c>
      <c r="AC65" s="122">
        <v>29</v>
      </c>
      <c r="AZ65" s="122">
        <v>1</v>
      </c>
      <c r="BA65" s="122">
        <f>IF(AZ65=1,G65,0)</f>
        <v>0</v>
      </c>
      <c r="BB65" s="122">
        <f>IF(AZ65=2,G65,0)</f>
        <v>0</v>
      </c>
      <c r="BC65" s="122">
        <f>IF(AZ65=3,G65,0)</f>
        <v>0</v>
      </c>
      <c r="BD65" s="122">
        <f>IF(AZ65=4,G65,0)</f>
        <v>0</v>
      </c>
      <c r="BE65" s="122">
        <f>IF(AZ65=5,G65,0)</f>
        <v>0</v>
      </c>
    </row>
    <row r="66" spans="1:15" ht="12.75">
      <c r="A66" s="154"/>
      <c r="B66" s="155"/>
      <c r="C66" s="198" t="s">
        <v>164</v>
      </c>
      <c r="D66" s="199"/>
      <c r="E66" s="158">
        <v>0.792</v>
      </c>
      <c r="F66" s="159"/>
      <c r="G66" s="160"/>
      <c r="H66" s="161"/>
      <c r="I66" s="161"/>
      <c r="M66" s="162" t="s">
        <v>164</v>
      </c>
      <c r="O66" s="146"/>
    </row>
    <row r="67" spans="1:57" ht="12.75">
      <c r="A67" s="147">
        <v>30</v>
      </c>
      <c r="B67" s="148" t="s">
        <v>165</v>
      </c>
      <c r="C67" s="149" t="s">
        <v>166</v>
      </c>
      <c r="D67" s="150" t="s">
        <v>75</v>
      </c>
      <c r="E67" s="151">
        <v>5.2</v>
      </c>
      <c r="F67" s="151">
        <v>0</v>
      </c>
      <c r="G67" s="152">
        <f>E67*F67</f>
        <v>0</v>
      </c>
      <c r="H67" s="153">
        <v>0.01445</v>
      </c>
      <c r="I67" s="153">
        <f>E67*H67</f>
        <v>0.07514</v>
      </c>
      <c r="O67" s="146">
        <v>2</v>
      </c>
      <c r="AA67" s="122">
        <v>12</v>
      </c>
      <c r="AB67" s="122">
        <v>0</v>
      </c>
      <c r="AC67" s="122">
        <v>30</v>
      </c>
      <c r="AZ67" s="122">
        <v>1</v>
      </c>
      <c r="BA67" s="122">
        <f>IF(AZ67=1,G67,0)</f>
        <v>0</v>
      </c>
      <c r="BB67" s="122">
        <f>IF(AZ67=2,G67,0)</f>
        <v>0</v>
      </c>
      <c r="BC67" s="122">
        <f>IF(AZ67=3,G67,0)</f>
        <v>0</v>
      </c>
      <c r="BD67" s="122">
        <f>IF(AZ67=4,G67,0)</f>
        <v>0</v>
      </c>
      <c r="BE67" s="122">
        <f>IF(AZ67=5,G67,0)</f>
        <v>0</v>
      </c>
    </row>
    <row r="68" spans="1:15" ht="12.75">
      <c r="A68" s="154"/>
      <c r="B68" s="155"/>
      <c r="C68" s="198" t="s">
        <v>167</v>
      </c>
      <c r="D68" s="199"/>
      <c r="E68" s="158">
        <v>5.2</v>
      </c>
      <c r="F68" s="159"/>
      <c r="G68" s="160"/>
      <c r="H68" s="161"/>
      <c r="I68" s="161"/>
      <c r="M68" s="162" t="s">
        <v>167</v>
      </c>
      <c r="O68" s="146"/>
    </row>
    <row r="69" spans="1:57" ht="12.75">
      <c r="A69" s="147">
        <v>31</v>
      </c>
      <c r="B69" s="148" t="s">
        <v>168</v>
      </c>
      <c r="C69" s="149" t="s">
        <v>169</v>
      </c>
      <c r="D69" s="150" t="s">
        <v>75</v>
      </c>
      <c r="E69" s="151">
        <v>5.2</v>
      </c>
      <c r="F69" s="151">
        <v>0</v>
      </c>
      <c r="G69" s="152">
        <f>E69*F69</f>
        <v>0</v>
      </c>
      <c r="H69" s="153">
        <v>0.001</v>
      </c>
      <c r="I69" s="153">
        <f>E69*H69</f>
        <v>0.005200000000000001</v>
      </c>
      <c r="O69" s="146">
        <v>2</v>
      </c>
      <c r="AA69" s="122">
        <v>12</v>
      </c>
      <c r="AB69" s="122">
        <v>0</v>
      </c>
      <c r="AC69" s="122">
        <v>31</v>
      </c>
      <c r="AZ69" s="122">
        <v>1</v>
      </c>
      <c r="BA69" s="122">
        <f>IF(AZ69=1,G69,0)</f>
        <v>0</v>
      </c>
      <c r="BB69" s="122">
        <f>IF(AZ69=2,G69,0)</f>
        <v>0</v>
      </c>
      <c r="BC69" s="122">
        <f>IF(AZ69=3,G69,0)</f>
        <v>0</v>
      </c>
      <c r="BD69" s="122">
        <f>IF(AZ69=4,G69,0)</f>
        <v>0</v>
      </c>
      <c r="BE69" s="122">
        <f>IF(AZ69=5,G69,0)</f>
        <v>0</v>
      </c>
    </row>
    <row r="70" spans="1:57" ht="12.75">
      <c r="A70" s="147">
        <v>32</v>
      </c>
      <c r="B70" s="148" t="s">
        <v>170</v>
      </c>
      <c r="C70" s="149" t="s">
        <v>171</v>
      </c>
      <c r="D70" s="150" t="s">
        <v>151</v>
      </c>
      <c r="E70" s="151">
        <v>0.026</v>
      </c>
      <c r="F70" s="151">
        <v>0</v>
      </c>
      <c r="G70" s="152">
        <f>E70*F70</f>
        <v>0</v>
      </c>
      <c r="H70" s="153">
        <v>1.03</v>
      </c>
      <c r="I70" s="153">
        <f>E70*H70</f>
        <v>0.026779999999999998</v>
      </c>
      <c r="O70" s="146">
        <v>2</v>
      </c>
      <c r="AA70" s="122">
        <v>12</v>
      </c>
      <c r="AB70" s="122">
        <v>0</v>
      </c>
      <c r="AC70" s="122">
        <v>32</v>
      </c>
      <c r="AZ70" s="122">
        <v>1</v>
      </c>
      <c r="BA70" s="122">
        <f>IF(AZ70=1,G70,0)</f>
        <v>0</v>
      </c>
      <c r="BB70" s="122">
        <f>IF(AZ70=2,G70,0)</f>
        <v>0</v>
      </c>
      <c r="BC70" s="122">
        <f>IF(AZ70=3,G70,0)</f>
        <v>0</v>
      </c>
      <c r="BD70" s="122">
        <f>IF(AZ70=4,G70,0)</f>
        <v>0</v>
      </c>
      <c r="BE70" s="122">
        <f>IF(AZ70=5,G70,0)</f>
        <v>0</v>
      </c>
    </row>
    <row r="71" spans="1:15" ht="12.75">
      <c r="A71" s="154"/>
      <c r="B71" s="155"/>
      <c r="C71" s="198" t="s">
        <v>172</v>
      </c>
      <c r="D71" s="199"/>
      <c r="E71" s="158">
        <v>0.026</v>
      </c>
      <c r="F71" s="159"/>
      <c r="G71" s="160"/>
      <c r="H71" s="161"/>
      <c r="I71" s="161"/>
      <c r="M71" s="162" t="s">
        <v>172</v>
      </c>
      <c r="O71" s="146"/>
    </row>
    <row r="72" spans="1:57" ht="12.75">
      <c r="A72" s="163"/>
      <c r="B72" s="164" t="s">
        <v>70</v>
      </c>
      <c r="C72" s="165" t="str">
        <f>CONCATENATE(B62," ",C62)</f>
        <v>3 Svislé a kompletní konstrukce</v>
      </c>
      <c r="D72" s="163"/>
      <c r="E72" s="166"/>
      <c r="F72" s="166"/>
      <c r="G72" s="167">
        <f>SUM(G62:G71)</f>
        <v>0</v>
      </c>
      <c r="H72" s="168"/>
      <c r="I72" s="169">
        <f>SUM(I62:I71)</f>
        <v>2.6805040000000004</v>
      </c>
      <c r="O72" s="146">
        <v>4</v>
      </c>
      <c r="BA72" s="170">
        <f>SUM(BA62:BA71)</f>
        <v>0</v>
      </c>
      <c r="BB72" s="170">
        <f>SUM(BB62:BB71)</f>
        <v>0</v>
      </c>
      <c r="BC72" s="170">
        <f>SUM(BC62:BC71)</f>
        <v>0</v>
      </c>
      <c r="BD72" s="170">
        <f>SUM(BD62:BD71)</f>
        <v>0</v>
      </c>
      <c r="BE72" s="170">
        <f>SUM(BE62:BE71)</f>
        <v>0</v>
      </c>
    </row>
    <row r="73" spans="1:15" ht="12.75">
      <c r="A73" s="139" t="s">
        <v>67</v>
      </c>
      <c r="B73" s="140" t="s">
        <v>173</v>
      </c>
      <c r="C73" s="141" t="s">
        <v>174</v>
      </c>
      <c r="D73" s="142"/>
      <c r="E73" s="143"/>
      <c r="F73" s="143"/>
      <c r="G73" s="144"/>
      <c r="H73" s="145"/>
      <c r="I73" s="145"/>
      <c r="O73" s="146">
        <v>1</v>
      </c>
    </row>
    <row r="74" spans="1:57" ht="12.75">
      <c r="A74" s="147">
        <v>33</v>
      </c>
      <c r="B74" s="148" t="s">
        <v>175</v>
      </c>
      <c r="C74" s="149" t="s">
        <v>176</v>
      </c>
      <c r="D74" s="150" t="s">
        <v>83</v>
      </c>
      <c r="E74" s="151">
        <v>2.8</v>
      </c>
      <c r="F74" s="151">
        <v>0</v>
      </c>
      <c r="G74" s="152">
        <f>E74*F74</f>
        <v>0</v>
      </c>
      <c r="H74" s="153">
        <v>2.122</v>
      </c>
      <c r="I74" s="153">
        <f>E74*H74</f>
        <v>5.941599999999999</v>
      </c>
      <c r="O74" s="146">
        <v>2</v>
      </c>
      <c r="AA74" s="122">
        <v>12</v>
      </c>
      <c r="AB74" s="122">
        <v>0</v>
      </c>
      <c r="AC74" s="122">
        <v>33</v>
      </c>
      <c r="AZ74" s="122">
        <v>1</v>
      </c>
      <c r="BA74" s="122">
        <f>IF(AZ74=1,G74,0)</f>
        <v>0</v>
      </c>
      <c r="BB74" s="122">
        <f>IF(AZ74=2,G74,0)</f>
        <v>0</v>
      </c>
      <c r="BC74" s="122">
        <f>IF(AZ74=3,G74,0)</f>
        <v>0</v>
      </c>
      <c r="BD74" s="122">
        <f>IF(AZ74=4,G74,0)</f>
        <v>0</v>
      </c>
      <c r="BE74" s="122">
        <f>IF(AZ74=5,G74,0)</f>
        <v>0</v>
      </c>
    </row>
    <row r="75" spans="1:15" ht="12.75">
      <c r="A75" s="154"/>
      <c r="B75" s="155"/>
      <c r="C75" s="198" t="s">
        <v>177</v>
      </c>
      <c r="D75" s="199"/>
      <c r="E75" s="158">
        <v>2.8</v>
      </c>
      <c r="F75" s="159"/>
      <c r="G75" s="160"/>
      <c r="H75" s="161"/>
      <c r="I75" s="161"/>
      <c r="M75" s="162" t="s">
        <v>177</v>
      </c>
      <c r="O75" s="146"/>
    </row>
    <row r="76" spans="1:57" ht="12.75">
      <c r="A76" s="147">
        <v>34</v>
      </c>
      <c r="B76" s="148" t="s">
        <v>178</v>
      </c>
      <c r="C76" s="149" t="s">
        <v>179</v>
      </c>
      <c r="D76" s="150" t="s">
        <v>75</v>
      </c>
      <c r="E76" s="151">
        <v>8.5</v>
      </c>
      <c r="F76" s="151">
        <v>0</v>
      </c>
      <c r="G76" s="152">
        <f>E76*F76</f>
        <v>0</v>
      </c>
      <c r="H76" s="153">
        <v>0</v>
      </c>
      <c r="I76" s="153">
        <f>E76*H76</f>
        <v>0</v>
      </c>
      <c r="O76" s="146">
        <v>2</v>
      </c>
      <c r="AA76" s="122">
        <v>12</v>
      </c>
      <c r="AB76" s="122">
        <v>0</v>
      </c>
      <c r="AC76" s="122">
        <v>34</v>
      </c>
      <c r="AZ76" s="122">
        <v>1</v>
      </c>
      <c r="BA76" s="122">
        <f>IF(AZ76=1,G76,0)</f>
        <v>0</v>
      </c>
      <c r="BB76" s="122">
        <f>IF(AZ76=2,G76,0)</f>
        <v>0</v>
      </c>
      <c r="BC76" s="122">
        <f>IF(AZ76=3,G76,0)</f>
        <v>0</v>
      </c>
      <c r="BD76" s="122">
        <f>IF(AZ76=4,G76,0)</f>
        <v>0</v>
      </c>
      <c r="BE76" s="122">
        <f>IF(AZ76=5,G76,0)</f>
        <v>0</v>
      </c>
    </row>
    <row r="77" spans="1:15" ht="12.75">
      <c r="A77" s="154"/>
      <c r="B77" s="155"/>
      <c r="C77" s="198" t="s">
        <v>180</v>
      </c>
      <c r="D77" s="199"/>
      <c r="E77" s="158">
        <v>8.5</v>
      </c>
      <c r="F77" s="159"/>
      <c r="G77" s="160"/>
      <c r="H77" s="161"/>
      <c r="I77" s="161"/>
      <c r="M77" s="162" t="s">
        <v>180</v>
      </c>
      <c r="O77" s="146"/>
    </row>
    <row r="78" spans="1:57" ht="12.75">
      <c r="A78" s="147">
        <v>35</v>
      </c>
      <c r="B78" s="148" t="s">
        <v>181</v>
      </c>
      <c r="C78" s="149" t="s">
        <v>182</v>
      </c>
      <c r="D78" s="150" t="s">
        <v>75</v>
      </c>
      <c r="E78" s="151">
        <v>9</v>
      </c>
      <c r="F78" s="151">
        <v>0</v>
      </c>
      <c r="G78" s="152">
        <f>E78*F78</f>
        <v>0</v>
      </c>
      <c r="H78" s="153">
        <v>0.496</v>
      </c>
      <c r="I78" s="153">
        <f>E78*H78</f>
        <v>4.464</v>
      </c>
      <c r="O78" s="146">
        <v>2</v>
      </c>
      <c r="AA78" s="122">
        <v>12</v>
      </c>
      <c r="AB78" s="122">
        <v>0</v>
      </c>
      <c r="AC78" s="122">
        <v>35</v>
      </c>
      <c r="AZ78" s="122">
        <v>1</v>
      </c>
      <c r="BA78" s="122">
        <f>IF(AZ78=1,G78,0)</f>
        <v>0</v>
      </c>
      <c r="BB78" s="122">
        <f>IF(AZ78=2,G78,0)</f>
        <v>0</v>
      </c>
      <c r="BC78" s="122">
        <f>IF(AZ78=3,G78,0)</f>
        <v>0</v>
      </c>
      <c r="BD78" s="122">
        <f>IF(AZ78=4,G78,0)</f>
        <v>0</v>
      </c>
      <c r="BE78" s="122">
        <f>IF(AZ78=5,G78,0)</f>
        <v>0</v>
      </c>
    </row>
    <row r="79" spans="1:15" ht="12.75">
      <c r="A79" s="154"/>
      <c r="B79" s="155"/>
      <c r="C79" s="198" t="s">
        <v>183</v>
      </c>
      <c r="D79" s="199"/>
      <c r="E79" s="158">
        <v>9</v>
      </c>
      <c r="F79" s="159"/>
      <c r="G79" s="160"/>
      <c r="H79" s="161"/>
      <c r="I79" s="161"/>
      <c r="M79" s="162" t="s">
        <v>183</v>
      </c>
      <c r="O79" s="146"/>
    </row>
    <row r="80" spans="1:57" ht="12.75">
      <c r="A80" s="147">
        <v>36</v>
      </c>
      <c r="B80" s="148" t="s">
        <v>184</v>
      </c>
      <c r="C80" s="149" t="s">
        <v>185</v>
      </c>
      <c r="D80" s="150" t="s">
        <v>75</v>
      </c>
      <c r="E80" s="151">
        <v>7.37</v>
      </c>
      <c r="F80" s="151">
        <v>0</v>
      </c>
      <c r="G80" s="152">
        <f>E80*F80</f>
        <v>0</v>
      </c>
      <c r="H80" s="153">
        <v>0.021</v>
      </c>
      <c r="I80" s="153">
        <f>E80*H80</f>
        <v>0.15477000000000002</v>
      </c>
      <c r="O80" s="146">
        <v>2</v>
      </c>
      <c r="AA80" s="122">
        <v>12</v>
      </c>
      <c r="AB80" s="122">
        <v>0</v>
      </c>
      <c r="AC80" s="122">
        <v>36</v>
      </c>
      <c r="AZ80" s="122">
        <v>1</v>
      </c>
      <c r="BA80" s="122">
        <f>IF(AZ80=1,G80,0)</f>
        <v>0</v>
      </c>
      <c r="BB80" s="122">
        <f>IF(AZ80=2,G80,0)</f>
        <v>0</v>
      </c>
      <c r="BC80" s="122">
        <f>IF(AZ80=3,G80,0)</f>
        <v>0</v>
      </c>
      <c r="BD80" s="122">
        <f>IF(AZ80=4,G80,0)</f>
        <v>0</v>
      </c>
      <c r="BE80" s="122">
        <f>IF(AZ80=5,G80,0)</f>
        <v>0</v>
      </c>
    </row>
    <row r="81" spans="1:15" ht="12.75">
      <c r="A81" s="154"/>
      <c r="B81" s="155"/>
      <c r="C81" s="198" t="s">
        <v>186</v>
      </c>
      <c r="D81" s="199"/>
      <c r="E81" s="158">
        <v>7.37</v>
      </c>
      <c r="F81" s="159"/>
      <c r="G81" s="160"/>
      <c r="H81" s="161"/>
      <c r="I81" s="161"/>
      <c r="M81" s="162" t="s">
        <v>186</v>
      </c>
      <c r="O81" s="146"/>
    </row>
    <row r="82" spans="1:57" ht="12.75">
      <c r="A82" s="147">
        <v>37</v>
      </c>
      <c r="B82" s="148" t="s">
        <v>187</v>
      </c>
      <c r="C82" s="149" t="s">
        <v>188</v>
      </c>
      <c r="D82" s="150" t="s">
        <v>78</v>
      </c>
      <c r="E82" s="151">
        <v>33.99</v>
      </c>
      <c r="F82" s="151">
        <v>0</v>
      </c>
      <c r="G82" s="152">
        <f>E82*F82</f>
        <v>0</v>
      </c>
      <c r="H82" s="153">
        <v>0.042</v>
      </c>
      <c r="I82" s="153">
        <f>E82*H82</f>
        <v>1.42758</v>
      </c>
      <c r="O82" s="146">
        <v>2</v>
      </c>
      <c r="AA82" s="122">
        <v>12</v>
      </c>
      <c r="AB82" s="122">
        <v>1</v>
      </c>
      <c r="AC82" s="122">
        <v>37</v>
      </c>
      <c r="AZ82" s="122">
        <v>1</v>
      </c>
      <c r="BA82" s="122">
        <f>IF(AZ82=1,G82,0)</f>
        <v>0</v>
      </c>
      <c r="BB82" s="122">
        <f>IF(AZ82=2,G82,0)</f>
        <v>0</v>
      </c>
      <c r="BC82" s="122">
        <f>IF(AZ82=3,G82,0)</f>
        <v>0</v>
      </c>
      <c r="BD82" s="122">
        <f>IF(AZ82=4,G82,0)</f>
        <v>0</v>
      </c>
      <c r="BE82" s="122">
        <f>IF(AZ82=5,G82,0)</f>
        <v>0</v>
      </c>
    </row>
    <row r="83" spans="1:15" ht="12.75">
      <c r="A83" s="154"/>
      <c r="B83" s="155"/>
      <c r="C83" s="198" t="s">
        <v>189</v>
      </c>
      <c r="D83" s="199"/>
      <c r="E83" s="158">
        <v>33.99</v>
      </c>
      <c r="F83" s="159"/>
      <c r="G83" s="160"/>
      <c r="H83" s="161"/>
      <c r="I83" s="161"/>
      <c r="M83" s="162" t="s">
        <v>189</v>
      </c>
      <c r="O83" s="146"/>
    </row>
    <row r="84" spans="1:57" ht="12.75">
      <c r="A84" s="163"/>
      <c r="B84" s="164" t="s">
        <v>70</v>
      </c>
      <c r="C84" s="165" t="str">
        <f>CONCATENATE(B73," ",C73)</f>
        <v>4 Vodorovné konstrukce</v>
      </c>
      <c r="D84" s="163"/>
      <c r="E84" s="166"/>
      <c r="F84" s="166"/>
      <c r="G84" s="167">
        <f>SUM(G73:G83)</f>
        <v>0</v>
      </c>
      <c r="H84" s="168"/>
      <c r="I84" s="169">
        <f>SUM(I73:I83)</f>
        <v>11.98795</v>
      </c>
      <c r="O84" s="146">
        <v>4</v>
      </c>
      <c r="BA84" s="170">
        <f>SUM(BA73:BA83)</f>
        <v>0</v>
      </c>
      <c r="BB84" s="170">
        <f>SUM(BB73:BB83)</f>
        <v>0</v>
      </c>
      <c r="BC84" s="170">
        <f>SUM(BC73:BC83)</f>
        <v>0</v>
      </c>
      <c r="BD84" s="170">
        <f>SUM(BD73:BD83)</f>
        <v>0</v>
      </c>
      <c r="BE84" s="170">
        <f>SUM(BE73:BE83)</f>
        <v>0</v>
      </c>
    </row>
    <row r="85" spans="1:15" ht="12.75">
      <c r="A85" s="139" t="s">
        <v>67</v>
      </c>
      <c r="B85" s="140" t="s">
        <v>190</v>
      </c>
      <c r="C85" s="141" t="s">
        <v>191</v>
      </c>
      <c r="D85" s="142"/>
      <c r="E85" s="143"/>
      <c r="F85" s="143"/>
      <c r="G85" s="144"/>
      <c r="H85" s="145"/>
      <c r="I85" s="145"/>
      <c r="O85" s="146">
        <v>1</v>
      </c>
    </row>
    <row r="86" spans="1:57" ht="12.75">
      <c r="A86" s="147">
        <v>38</v>
      </c>
      <c r="B86" s="148" t="s">
        <v>192</v>
      </c>
      <c r="C86" s="149" t="s">
        <v>193</v>
      </c>
      <c r="D86" s="150" t="s">
        <v>75</v>
      </c>
      <c r="E86" s="151">
        <v>400</v>
      </c>
      <c r="F86" s="151">
        <v>0</v>
      </c>
      <c r="G86" s="152">
        <f>E86*F86</f>
        <v>0</v>
      </c>
      <c r="H86" s="153">
        <v>0.38533</v>
      </c>
      <c r="I86" s="153">
        <f>E86*H86</f>
        <v>154.132</v>
      </c>
      <c r="O86" s="146">
        <v>2</v>
      </c>
      <c r="AA86" s="122">
        <v>12</v>
      </c>
      <c r="AB86" s="122">
        <v>0</v>
      </c>
      <c r="AC86" s="122">
        <v>38</v>
      </c>
      <c r="AZ86" s="122">
        <v>1</v>
      </c>
      <c r="BA86" s="122">
        <f>IF(AZ86=1,G86,0)</f>
        <v>0</v>
      </c>
      <c r="BB86" s="122">
        <f>IF(AZ86=2,G86,0)</f>
        <v>0</v>
      </c>
      <c r="BC86" s="122">
        <f>IF(AZ86=3,G86,0)</f>
        <v>0</v>
      </c>
      <c r="BD86" s="122">
        <f>IF(AZ86=4,G86,0)</f>
        <v>0</v>
      </c>
      <c r="BE86" s="122">
        <f>IF(AZ86=5,G86,0)</f>
        <v>0</v>
      </c>
    </row>
    <row r="87" spans="1:15" ht="12.75">
      <c r="A87" s="154"/>
      <c r="B87" s="155"/>
      <c r="C87" s="198" t="s">
        <v>194</v>
      </c>
      <c r="D87" s="199"/>
      <c r="E87" s="158">
        <v>400</v>
      </c>
      <c r="F87" s="159"/>
      <c r="G87" s="160"/>
      <c r="H87" s="161"/>
      <c r="I87" s="161"/>
      <c r="M87" s="162" t="s">
        <v>194</v>
      </c>
      <c r="O87" s="146"/>
    </row>
    <row r="88" spans="1:57" ht="12.75">
      <c r="A88" s="163"/>
      <c r="B88" s="164" t="s">
        <v>70</v>
      </c>
      <c r="C88" s="165" t="str">
        <f>CONCATENATE(B85," ",C85)</f>
        <v>5 Komunikace</v>
      </c>
      <c r="D88" s="163"/>
      <c r="E88" s="166"/>
      <c r="F88" s="166"/>
      <c r="G88" s="167">
        <f>SUM(G85:G87)</f>
        <v>0</v>
      </c>
      <c r="H88" s="168"/>
      <c r="I88" s="169">
        <f>SUM(I85:I87)</f>
        <v>154.132</v>
      </c>
      <c r="O88" s="146">
        <v>4</v>
      </c>
      <c r="BA88" s="170">
        <f>SUM(BA85:BA87)</f>
        <v>0</v>
      </c>
      <c r="BB88" s="170">
        <f>SUM(BB85:BB87)</f>
        <v>0</v>
      </c>
      <c r="BC88" s="170">
        <f>SUM(BC85:BC87)</f>
        <v>0</v>
      </c>
      <c r="BD88" s="170">
        <f>SUM(BD85:BD87)</f>
        <v>0</v>
      </c>
      <c r="BE88" s="170">
        <f>SUM(BE85:BE87)</f>
        <v>0</v>
      </c>
    </row>
    <row r="89" spans="1:15" ht="12.75">
      <c r="A89" s="139" t="s">
        <v>67</v>
      </c>
      <c r="B89" s="140" t="s">
        <v>195</v>
      </c>
      <c r="C89" s="141" t="s">
        <v>196</v>
      </c>
      <c r="D89" s="142"/>
      <c r="E89" s="143"/>
      <c r="F89" s="143"/>
      <c r="G89" s="144"/>
      <c r="H89" s="145"/>
      <c r="I89" s="145"/>
      <c r="O89" s="146">
        <v>1</v>
      </c>
    </row>
    <row r="90" spans="1:57" ht="12.75">
      <c r="A90" s="147">
        <v>39</v>
      </c>
      <c r="B90" s="148" t="s">
        <v>197</v>
      </c>
      <c r="C90" s="149" t="s">
        <v>198</v>
      </c>
      <c r="D90" s="150" t="s">
        <v>103</v>
      </c>
      <c r="E90" s="151">
        <v>79.74</v>
      </c>
      <c r="F90" s="151">
        <v>0</v>
      </c>
      <c r="G90" s="152">
        <f>E90*F90</f>
        <v>0</v>
      </c>
      <c r="H90" s="153">
        <v>6E-05</v>
      </c>
      <c r="I90" s="153">
        <f>E90*H90</f>
        <v>0.004784399999999999</v>
      </c>
      <c r="O90" s="146">
        <v>2</v>
      </c>
      <c r="AA90" s="122">
        <v>12</v>
      </c>
      <c r="AB90" s="122">
        <v>0</v>
      </c>
      <c r="AC90" s="122">
        <v>39</v>
      </c>
      <c r="AZ90" s="122">
        <v>2</v>
      </c>
      <c r="BA90" s="122">
        <f>IF(AZ90=1,G90,0)</f>
        <v>0</v>
      </c>
      <c r="BB90" s="122">
        <f>IF(AZ90=2,G90,0)</f>
        <v>0</v>
      </c>
      <c r="BC90" s="122">
        <f>IF(AZ90=3,G90,0)</f>
        <v>0</v>
      </c>
      <c r="BD90" s="122">
        <f>IF(AZ90=4,G90,0)</f>
        <v>0</v>
      </c>
      <c r="BE90" s="122">
        <f>IF(AZ90=5,G90,0)</f>
        <v>0</v>
      </c>
    </row>
    <row r="91" spans="1:57" ht="12.75">
      <c r="A91" s="147">
        <v>40</v>
      </c>
      <c r="B91" s="148" t="s">
        <v>199</v>
      </c>
      <c r="C91" s="149" t="s">
        <v>200</v>
      </c>
      <c r="D91" s="150" t="s">
        <v>201</v>
      </c>
      <c r="E91" s="151">
        <v>1</v>
      </c>
      <c r="F91" s="151">
        <v>0</v>
      </c>
      <c r="G91" s="152">
        <f>E91*F91</f>
        <v>0</v>
      </c>
      <c r="H91" s="153">
        <v>0.08</v>
      </c>
      <c r="I91" s="153">
        <f>E91*H91</f>
        <v>0.08</v>
      </c>
      <c r="O91" s="146">
        <v>2</v>
      </c>
      <c r="AA91" s="122">
        <v>12</v>
      </c>
      <c r="AB91" s="122">
        <v>1</v>
      </c>
      <c r="AC91" s="122">
        <v>40</v>
      </c>
      <c r="AZ91" s="122">
        <v>2</v>
      </c>
      <c r="BA91" s="122">
        <f>IF(AZ91=1,G91,0)</f>
        <v>0</v>
      </c>
      <c r="BB91" s="122">
        <f>IF(AZ91=2,G91,0)</f>
        <v>0</v>
      </c>
      <c r="BC91" s="122">
        <f>IF(AZ91=3,G91,0)</f>
        <v>0</v>
      </c>
      <c r="BD91" s="122">
        <f>IF(AZ91=4,G91,0)</f>
        <v>0</v>
      </c>
      <c r="BE91" s="122">
        <f>IF(AZ91=5,G91,0)</f>
        <v>0</v>
      </c>
    </row>
    <row r="92" spans="1:57" ht="12.75">
      <c r="A92" s="147">
        <v>41</v>
      </c>
      <c r="B92" s="148" t="s">
        <v>202</v>
      </c>
      <c r="C92" s="149" t="s">
        <v>203</v>
      </c>
      <c r="D92" s="150" t="s">
        <v>151</v>
      </c>
      <c r="E92" s="151">
        <v>0.085</v>
      </c>
      <c r="F92" s="151">
        <v>0</v>
      </c>
      <c r="G92" s="152">
        <f>E92*F92</f>
        <v>0</v>
      </c>
      <c r="H92" s="153">
        <v>0</v>
      </c>
      <c r="I92" s="153">
        <f>E92*H92</f>
        <v>0</v>
      </c>
      <c r="O92" s="146">
        <v>2</v>
      </c>
      <c r="AA92" s="122">
        <v>12</v>
      </c>
      <c r="AB92" s="122">
        <v>0</v>
      </c>
      <c r="AC92" s="122">
        <v>41</v>
      </c>
      <c r="AZ92" s="122">
        <v>2</v>
      </c>
      <c r="BA92" s="122">
        <f>IF(AZ92=1,G92,0)</f>
        <v>0</v>
      </c>
      <c r="BB92" s="122">
        <f>IF(AZ92=2,G92,0)</f>
        <v>0</v>
      </c>
      <c r="BC92" s="122">
        <f>IF(AZ92=3,G92,0)</f>
        <v>0</v>
      </c>
      <c r="BD92" s="122">
        <f>IF(AZ92=4,G92,0)</f>
        <v>0</v>
      </c>
      <c r="BE92" s="122">
        <f>IF(AZ92=5,G92,0)</f>
        <v>0</v>
      </c>
    </row>
    <row r="93" spans="1:57" ht="12.75">
      <c r="A93" s="163"/>
      <c r="B93" s="164" t="s">
        <v>70</v>
      </c>
      <c r="C93" s="165" t="str">
        <f>CONCATENATE(B89," ",C89)</f>
        <v>767 Konstrukce zámečnické</v>
      </c>
      <c r="D93" s="163"/>
      <c r="E93" s="166"/>
      <c r="F93" s="166"/>
      <c r="G93" s="167">
        <f>SUM(G89:G92)</f>
        <v>0</v>
      </c>
      <c r="H93" s="168"/>
      <c r="I93" s="169">
        <f>SUM(I89:I92)</f>
        <v>0.0847844</v>
      </c>
      <c r="O93" s="146">
        <v>4</v>
      </c>
      <c r="BA93" s="170">
        <f>SUM(BA89:BA92)</f>
        <v>0</v>
      </c>
      <c r="BB93" s="170">
        <f>SUM(BB89:BB92)</f>
        <v>0</v>
      </c>
      <c r="BC93" s="170">
        <f>SUM(BC89:BC92)</f>
        <v>0</v>
      </c>
      <c r="BD93" s="170">
        <f>SUM(BD89:BD92)</f>
        <v>0</v>
      </c>
      <c r="BE93" s="170">
        <f>SUM(BE89:BE92)</f>
        <v>0</v>
      </c>
    </row>
    <row r="94" spans="1:15" ht="12.75">
      <c r="A94" s="139" t="s">
        <v>67</v>
      </c>
      <c r="B94" s="140" t="s">
        <v>204</v>
      </c>
      <c r="C94" s="141" t="s">
        <v>205</v>
      </c>
      <c r="D94" s="142"/>
      <c r="E94" s="143"/>
      <c r="F94" s="143"/>
      <c r="G94" s="144"/>
      <c r="H94" s="145"/>
      <c r="I94" s="145"/>
      <c r="O94" s="146">
        <v>1</v>
      </c>
    </row>
    <row r="95" spans="1:57" ht="12.75">
      <c r="A95" s="147">
        <v>42</v>
      </c>
      <c r="B95" s="148" t="s">
        <v>206</v>
      </c>
      <c r="C95" s="149" t="s">
        <v>207</v>
      </c>
      <c r="D95" s="150" t="s">
        <v>151</v>
      </c>
      <c r="E95" s="151">
        <v>169.772</v>
      </c>
      <c r="F95" s="151">
        <v>0</v>
      </c>
      <c r="G95" s="152">
        <f>E95*F95</f>
        <v>0</v>
      </c>
      <c r="H95" s="153">
        <v>0</v>
      </c>
      <c r="I95" s="153">
        <f>E95*H95</f>
        <v>0</v>
      </c>
      <c r="O95" s="146">
        <v>2</v>
      </c>
      <c r="AA95" s="122">
        <v>12</v>
      </c>
      <c r="AB95" s="122">
        <v>0</v>
      </c>
      <c r="AC95" s="122">
        <v>42</v>
      </c>
      <c r="AZ95" s="122">
        <v>1</v>
      </c>
      <c r="BA95" s="122">
        <f>IF(AZ95=1,G95,0)</f>
        <v>0</v>
      </c>
      <c r="BB95" s="122">
        <f>IF(AZ95=2,G95,0)</f>
        <v>0</v>
      </c>
      <c r="BC95" s="122">
        <f>IF(AZ95=3,G95,0)</f>
        <v>0</v>
      </c>
      <c r="BD95" s="122">
        <f>IF(AZ95=4,G95,0)</f>
        <v>0</v>
      </c>
      <c r="BE95" s="122">
        <f>IF(AZ95=5,G95,0)</f>
        <v>0</v>
      </c>
    </row>
    <row r="96" spans="1:15" ht="12.75">
      <c r="A96" s="154"/>
      <c r="B96" s="155"/>
      <c r="C96" s="198" t="s">
        <v>208</v>
      </c>
      <c r="D96" s="199"/>
      <c r="E96" s="158">
        <v>169.772</v>
      </c>
      <c r="F96" s="159"/>
      <c r="G96" s="160"/>
      <c r="H96" s="161"/>
      <c r="I96" s="161"/>
      <c r="M96" s="162" t="s">
        <v>208</v>
      </c>
      <c r="O96" s="146"/>
    </row>
    <row r="97" spans="1:57" ht="12.75">
      <c r="A97" s="163"/>
      <c r="B97" s="164" t="s">
        <v>70</v>
      </c>
      <c r="C97" s="165" t="str">
        <f>CONCATENATE(B94," ",C94)</f>
        <v>99 Staveništní přesun hmot</v>
      </c>
      <c r="D97" s="163"/>
      <c r="E97" s="166"/>
      <c r="F97" s="166"/>
      <c r="G97" s="167">
        <f>SUM(G94:G96)</f>
        <v>0</v>
      </c>
      <c r="H97" s="168"/>
      <c r="I97" s="169">
        <f>SUM(I94:I96)</f>
        <v>0</v>
      </c>
      <c r="O97" s="146">
        <v>4</v>
      </c>
      <c r="BA97" s="170">
        <f>SUM(BA94:BA96)</f>
        <v>0</v>
      </c>
      <c r="BB97" s="170">
        <f>SUM(BB94:BB96)</f>
        <v>0</v>
      </c>
      <c r="BC97" s="170">
        <f>SUM(BC94:BC96)</f>
        <v>0</v>
      </c>
      <c r="BD97" s="170">
        <f>SUM(BD94:BD96)</f>
        <v>0</v>
      </c>
      <c r="BE97" s="170">
        <f>SUM(BE94:BE96)</f>
        <v>0</v>
      </c>
    </row>
    <row r="98" ht="12.75">
      <c r="E98" s="122"/>
    </row>
    <row r="99" ht="12.75">
      <c r="E99" s="122"/>
    </row>
    <row r="100" ht="12.75">
      <c r="E100" s="122"/>
    </row>
    <row r="101" ht="12.75">
      <c r="E101" s="122"/>
    </row>
    <row r="102" ht="12.75">
      <c r="E102" s="122"/>
    </row>
    <row r="103" ht="12.75">
      <c r="E103" s="122"/>
    </row>
    <row r="104" ht="12.75">
      <c r="E104" s="122"/>
    </row>
    <row r="105" ht="12.75">
      <c r="E105" s="122"/>
    </row>
    <row r="106" ht="12.75">
      <c r="E106" s="122"/>
    </row>
    <row r="107" ht="12.75">
      <c r="E107" s="122"/>
    </row>
    <row r="108" ht="12.75">
      <c r="E108" s="122"/>
    </row>
    <row r="109" ht="12.75">
      <c r="E109" s="122"/>
    </row>
    <row r="110" ht="12.75">
      <c r="E110" s="122"/>
    </row>
    <row r="111" ht="12.75">
      <c r="E111" s="122"/>
    </row>
    <row r="112" ht="12.75">
      <c r="E112" s="122"/>
    </row>
    <row r="113" ht="12.75">
      <c r="E113" s="122"/>
    </row>
    <row r="114" ht="12.75">
      <c r="E114" s="122"/>
    </row>
    <row r="115" ht="12.75">
      <c r="E115" s="122"/>
    </row>
    <row r="116" ht="12.75">
      <c r="E116" s="122"/>
    </row>
    <row r="117" ht="12.75">
      <c r="E117" s="122"/>
    </row>
    <row r="118" ht="12.75">
      <c r="E118" s="122"/>
    </row>
    <row r="119" ht="12.75">
      <c r="E119" s="122"/>
    </row>
    <row r="120" ht="12.75">
      <c r="E120" s="122"/>
    </row>
    <row r="121" spans="1:7" ht="12.75">
      <c r="A121" s="171"/>
      <c r="B121" s="171"/>
      <c r="C121" s="171"/>
      <c r="D121" s="171"/>
      <c r="E121" s="171"/>
      <c r="F121" s="171"/>
      <c r="G121" s="171"/>
    </row>
    <row r="122" spans="1:7" ht="12.75">
      <c r="A122" s="171"/>
      <c r="B122" s="171"/>
      <c r="C122" s="171"/>
      <c r="D122" s="171"/>
      <c r="E122" s="171"/>
      <c r="F122" s="171"/>
      <c r="G122" s="171"/>
    </row>
    <row r="123" spans="1:7" ht="12.75">
      <c r="A123" s="171"/>
      <c r="B123" s="171"/>
      <c r="C123" s="171"/>
      <c r="D123" s="171"/>
      <c r="E123" s="171"/>
      <c r="F123" s="171"/>
      <c r="G123" s="171"/>
    </row>
    <row r="124" spans="1:7" ht="12.75">
      <c r="A124" s="171"/>
      <c r="B124" s="171"/>
      <c r="C124" s="171"/>
      <c r="D124" s="171"/>
      <c r="E124" s="171"/>
      <c r="F124" s="171"/>
      <c r="G124" s="171"/>
    </row>
    <row r="125" ht="12.75">
      <c r="E125" s="122"/>
    </row>
    <row r="126" ht="12.75">
      <c r="E126" s="122"/>
    </row>
    <row r="127" ht="12.75">
      <c r="E127" s="122"/>
    </row>
    <row r="128" ht="12.75">
      <c r="E128" s="122"/>
    </row>
    <row r="129" ht="12.75">
      <c r="E129" s="122"/>
    </row>
    <row r="130" ht="12.75">
      <c r="E130" s="122"/>
    </row>
    <row r="131" ht="12.75">
      <c r="E131" s="122"/>
    </row>
    <row r="132" ht="12.75">
      <c r="E132" s="122"/>
    </row>
    <row r="133" ht="12.75">
      <c r="E133" s="122"/>
    </row>
    <row r="134" ht="12.75">
      <c r="E134" s="122"/>
    </row>
    <row r="135" ht="12.75">
      <c r="E135" s="122"/>
    </row>
    <row r="136" ht="12.75">
      <c r="E136" s="122"/>
    </row>
    <row r="137" ht="12.75">
      <c r="E137" s="122"/>
    </row>
    <row r="138" ht="12.75">
      <c r="E138" s="122"/>
    </row>
    <row r="139" ht="12.75">
      <c r="E139" s="122"/>
    </row>
    <row r="140" ht="12.75">
      <c r="E140" s="122"/>
    </row>
    <row r="141" ht="12.75">
      <c r="E141" s="122"/>
    </row>
    <row r="142" ht="12.75">
      <c r="E142" s="122"/>
    </row>
    <row r="143" ht="12.75">
      <c r="E143" s="122"/>
    </row>
    <row r="144" ht="12.75">
      <c r="E144" s="122"/>
    </row>
    <row r="145" ht="12.75">
      <c r="E145" s="122"/>
    </row>
    <row r="146" ht="12.75">
      <c r="E146" s="122"/>
    </row>
    <row r="147" ht="12.75">
      <c r="E147" s="122"/>
    </row>
    <row r="148" ht="12.75">
      <c r="E148" s="122"/>
    </row>
    <row r="149" ht="12.75">
      <c r="E149" s="122"/>
    </row>
    <row r="150" spans="1:2" ht="12.75">
      <c r="A150" s="172"/>
      <c r="B150" s="172"/>
    </row>
    <row r="151" spans="1:7" ht="12.75">
      <c r="A151" s="171"/>
      <c r="B151" s="171"/>
      <c r="C151" s="174"/>
      <c r="D151" s="174"/>
      <c r="E151" s="175"/>
      <c r="F151" s="174"/>
      <c r="G151" s="176"/>
    </row>
    <row r="152" spans="1:7" ht="12.75">
      <c r="A152" s="177"/>
      <c r="B152" s="177"/>
      <c r="C152" s="171"/>
      <c r="D152" s="171"/>
      <c r="E152" s="178"/>
      <c r="F152" s="171"/>
      <c r="G152" s="171"/>
    </row>
    <row r="153" spans="1:7" ht="12.75">
      <c r="A153" s="171"/>
      <c r="B153" s="171"/>
      <c r="C153" s="171"/>
      <c r="D153" s="171"/>
      <c r="E153" s="178"/>
      <c r="F153" s="171"/>
      <c r="G153" s="171"/>
    </row>
    <row r="154" spans="1:7" ht="12.75">
      <c r="A154" s="171"/>
      <c r="B154" s="171"/>
      <c r="C154" s="171"/>
      <c r="D154" s="171"/>
      <c r="E154" s="178"/>
      <c r="F154" s="171"/>
      <c r="G154" s="171"/>
    </row>
    <row r="155" spans="1:7" ht="12.75">
      <c r="A155" s="171"/>
      <c r="B155" s="171"/>
      <c r="C155" s="171"/>
      <c r="D155" s="171"/>
      <c r="E155" s="178"/>
      <c r="F155" s="171"/>
      <c r="G155" s="171"/>
    </row>
    <row r="156" spans="1:7" ht="12.75">
      <c r="A156" s="171"/>
      <c r="B156" s="171"/>
      <c r="C156" s="171"/>
      <c r="D156" s="171"/>
      <c r="E156" s="178"/>
      <c r="F156" s="171"/>
      <c r="G156" s="171"/>
    </row>
    <row r="157" spans="1:7" ht="12.75">
      <c r="A157" s="171"/>
      <c r="B157" s="171"/>
      <c r="C157" s="171"/>
      <c r="D157" s="171"/>
      <c r="E157" s="178"/>
      <c r="F157" s="171"/>
      <c r="G157" s="171"/>
    </row>
    <row r="158" spans="1:7" ht="12.75">
      <c r="A158" s="171"/>
      <c r="B158" s="171"/>
      <c r="C158" s="171"/>
      <c r="D158" s="171"/>
      <c r="E158" s="178"/>
      <c r="F158" s="171"/>
      <c r="G158" s="171"/>
    </row>
    <row r="159" spans="1:7" ht="12.75">
      <c r="A159" s="171"/>
      <c r="B159" s="171"/>
      <c r="C159" s="171"/>
      <c r="D159" s="171"/>
      <c r="E159" s="178"/>
      <c r="F159" s="171"/>
      <c r="G159" s="171"/>
    </row>
    <row r="160" spans="1:7" ht="12.75">
      <c r="A160" s="171"/>
      <c r="B160" s="171"/>
      <c r="C160" s="171"/>
      <c r="D160" s="171"/>
      <c r="E160" s="178"/>
      <c r="F160" s="171"/>
      <c r="G160" s="171"/>
    </row>
    <row r="161" spans="1:7" ht="12.75">
      <c r="A161" s="171"/>
      <c r="B161" s="171"/>
      <c r="C161" s="171"/>
      <c r="D161" s="171"/>
      <c r="E161" s="178"/>
      <c r="F161" s="171"/>
      <c r="G161" s="171"/>
    </row>
    <row r="162" spans="1:7" ht="12.75">
      <c r="A162" s="171"/>
      <c r="B162" s="171"/>
      <c r="C162" s="171"/>
      <c r="D162" s="171"/>
      <c r="E162" s="178"/>
      <c r="F162" s="171"/>
      <c r="G162" s="171"/>
    </row>
    <row r="163" spans="1:7" ht="12.75">
      <c r="A163" s="171"/>
      <c r="B163" s="171"/>
      <c r="C163" s="171"/>
      <c r="D163" s="171"/>
      <c r="E163" s="178"/>
      <c r="F163" s="171"/>
      <c r="G163" s="171"/>
    </row>
    <row r="164" spans="1:7" ht="12.75">
      <c r="A164" s="171"/>
      <c r="B164" s="171"/>
      <c r="C164" s="171"/>
      <c r="D164" s="171"/>
      <c r="E164" s="178"/>
      <c r="F164" s="171"/>
      <c r="G164" s="171"/>
    </row>
  </sheetData>
  <sheetProtection/>
  <mergeCells count="38">
    <mergeCell ref="C16:D16"/>
    <mergeCell ref="C18:D18"/>
    <mergeCell ref="A1:I1"/>
    <mergeCell ref="A3:B3"/>
    <mergeCell ref="A4:B4"/>
    <mergeCell ref="G4:I4"/>
    <mergeCell ref="C12:D12"/>
    <mergeCell ref="C14:D14"/>
    <mergeCell ref="C30:D30"/>
    <mergeCell ref="C33:D33"/>
    <mergeCell ref="C35:D35"/>
    <mergeCell ref="C36:D36"/>
    <mergeCell ref="C20:D20"/>
    <mergeCell ref="C24:D24"/>
    <mergeCell ref="C26:D26"/>
    <mergeCell ref="C28:D28"/>
    <mergeCell ref="C44:D44"/>
    <mergeCell ref="C47:D47"/>
    <mergeCell ref="C49:D49"/>
    <mergeCell ref="C50:D50"/>
    <mergeCell ref="C37:D37"/>
    <mergeCell ref="C39:D39"/>
    <mergeCell ref="C41:D41"/>
    <mergeCell ref="C43:D43"/>
    <mergeCell ref="C64:D64"/>
    <mergeCell ref="C66:D66"/>
    <mergeCell ref="C68:D68"/>
    <mergeCell ref="C71:D71"/>
    <mergeCell ref="C52:D52"/>
    <mergeCell ref="C56:D56"/>
    <mergeCell ref="C58:D58"/>
    <mergeCell ref="C96:D96"/>
    <mergeCell ref="C87:D87"/>
    <mergeCell ref="C75:D75"/>
    <mergeCell ref="C77:D77"/>
    <mergeCell ref="C79:D79"/>
    <mergeCell ref="C81:D81"/>
    <mergeCell ref="C83:D83"/>
  </mergeCells>
  <printOptions/>
  <pageMargins left="0.5905511811023623" right="0.3937007874015748" top="0.1968503937007874" bottom="0.1968503937007874" header="0" footer="0.1968503937007874"/>
  <pageSetup horizontalDpi="300" verticalDpi="3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Agroprojekce Litomyšl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 </cp:lastModifiedBy>
  <cp:lastPrinted>2012-05-28T14:34:25Z</cp:lastPrinted>
  <dcterms:created xsi:type="dcterms:W3CDTF">2009-06-18T08:54:59Z</dcterms:created>
  <dcterms:modified xsi:type="dcterms:W3CDTF">2012-05-28T14:47:34Z</dcterms:modified>
  <cp:category/>
  <cp:version/>
  <cp:contentType/>
  <cp:contentStatus/>
</cp:coreProperties>
</file>