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I. etapa - Oprava..." sheetId="2" r:id="rId2"/>
    <sheet name="SO 02 - I. etapa - Oprava..." sheetId="3" r:id="rId3"/>
    <sheet name="SO 03.1 - I.etapa - Očišt..." sheetId="4" r:id="rId4"/>
    <sheet name="SO 03.2 - I.etapa - Oprav..." sheetId="5" r:id="rId5"/>
    <sheet name="VON1 - I. etapa - Vedlejš...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_FilterDatabase" localSheetId="1" hidden="1">'SO 01 - I. etapa - Oprava...'!$C$80:$K$128</definedName>
    <definedName name="_xlnm.Print_Area" localSheetId="1">'SO 01 - I. etapa - Oprava...'!$C$4:$J$39,'SO 01 - I. etapa - Oprava...'!$C$45:$J$62,'SO 01 - I. etapa - Oprava...'!$C$68:$K$128</definedName>
    <definedName name="_xlnm._FilterDatabase" localSheetId="2" hidden="1">'SO 02 - I. etapa - Oprava...'!$C$82:$K$140</definedName>
    <definedName name="_xlnm.Print_Area" localSheetId="2">'SO 02 - I. etapa - Oprava...'!$C$4:$J$39,'SO 02 - I. etapa - Oprava...'!$C$45:$J$64,'SO 02 - I. etapa - Oprava...'!$C$70:$K$140</definedName>
    <definedName name="_xlnm._FilterDatabase" localSheetId="3" hidden="1">'SO 03.1 - I.etapa - Očišt...'!$C$88:$K$133</definedName>
    <definedName name="_xlnm.Print_Area" localSheetId="3">'SO 03.1 - I.etapa - Očišt...'!$C$4:$J$41,'SO 03.1 - I.etapa - Očišt...'!$C$47:$J$68,'SO 03.1 - I.etapa - Očišt...'!$C$74:$K$133</definedName>
    <definedName name="_xlnm._FilterDatabase" localSheetId="4" hidden="1">'SO 03.2 - I.etapa - Oprav...'!$C$87:$K$95</definedName>
    <definedName name="_xlnm.Print_Area" localSheetId="4">'SO 03.2 - I.etapa - Oprav...'!$C$4:$J$41,'SO 03.2 - I.etapa - Oprav...'!$C$47:$J$67,'SO 03.2 - I.etapa - Oprav...'!$C$73:$K$95</definedName>
    <definedName name="_xlnm._FilterDatabase" localSheetId="5" hidden="1">'VON1 - I. etapa - Vedlejš...'!$C$83:$K$108</definedName>
    <definedName name="_xlnm.Print_Area" localSheetId="5">'VON1 - I. etapa - Vedlejš...'!$C$4:$J$39,'VON1 - I. etapa - Vedlejš...'!$C$45:$J$65,'VON1 - I. etapa - Vedlejš...'!$C$71:$K$108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I. etapa - Oprava...'!$80:$80</definedName>
    <definedName name="_xlnm.Print_Titles" localSheetId="2">'SO 02 - I. etapa - Oprava...'!$82:$82</definedName>
    <definedName name="_xlnm.Print_Titles" localSheetId="3">'SO 03.1 - I.etapa - Očišt...'!$88:$88</definedName>
    <definedName name="_xlnm.Print_Titles" localSheetId="4">'SO 03.2 - I.etapa - Oprav...'!$87:$87</definedName>
    <definedName name="_xlnm.Print_Titles" localSheetId="5">'VON1 - I. etapa - Vedlejš...'!$83:$83</definedName>
  </definedNames>
  <calcPr fullCalcOnLoad="1"/>
</workbook>
</file>

<file path=xl/sharedStrings.xml><?xml version="1.0" encoding="utf-8"?>
<sst xmlns="http://schemas.openxmlformats.org/spreadsheetml/2006/main" count="2920" uniqueCount="582">
  <si>
    <t>Export Komplet</t>
  </si>
  <si>
    <t>VZ</t>
  </si>
  <si>
    <t>2.0</t>
  </si>
  <si>
    <t>ZAMOK</t>
  </si>
  <si>
    <t>False</t>
  </si>
  <si>
    <t>{63126963-aee3-4158-a2fb-09988f84307f}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</si>
  <si>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</si>
  <si>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</si>
  <si>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</si>
  <si>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</si>
  <si>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</si>
  <si>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</si>
  <si>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</si>
  <si>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</si>
  <si>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H19-013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</si>
  <si>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</si>
  <si>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</si>
  <si>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Vrchlice - oprava vzdušného líce hráze - etapa I.</t>
  </si>
  <si>
    <t>KSO:</t>
  </si>
  <si>
    <t>832 12</t>
  </si>
  <si>
    <t>CC-CZ:</t>
  </si>
  <si>
    <t/>
  </si>
  <si>
    <t>Místo:</t>
  </si>
  <si>
    <t>Vrchlice</t>
  </si>
  <si>
    <t>Datum:</t>
  </si>
  <si>
    <t>13. 9. 2019</t>
  </si>
  <si>
    <t>Zadavatel:</t>
  </si>
  <si>
    <t>IČ:</t>
  </si>
  <si>
    <t>708 90 005</t>
  </si>
  <si>
    <t>Povodí Labe, státní podnik</t>
  </si>
  <si>
    <t>DIČ:</t>
  </si>
  <si>
    <t>CZ708 90 005</t>
  </si>
  <si>
    <t>Uchazeč:</t>
  </si>
  <si>
    <t>Vyplň údaj</t>
  </si>
  <si>
    <t>Projektant:</t>
  </si>
  <si>
    <t>272 21 253</t>
  </si>
  <si>
    <t>HG Partner s.r.o.</t>
  </si>
  <si>
    <t xml:space="preserve">CZ 272 21 253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</si>
  <si>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</si>
  <si>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</si>
  <si>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</si>
  <si>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</si>
  <si>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</si>
  <si>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</si>
  <si>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</si>
  <si>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</si>
  <si>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</si>
  <si>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</si>
  <si>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</si>
  <si>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</si>
  <si>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</si>
  <si>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</si>
  <si>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</si>
  <si>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</si>
  <si>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</si>
  <si>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</si>
  <si>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</si>
  <si>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</si>
  <si>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</si>
  <si>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</si>
  <si>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</si>
  <si>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</si>
  <si>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</si>
  <si>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</si>
  <si>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</si>
  <si>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</si>
  <si>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</si>
  <si>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</si>
  <si>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</si>
  <si>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</si>
  <si>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</si>
  <si>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</si>
  <si>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</si>
  <si>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</si>
  <si>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</si>
  <si>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</si>
  <si>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</si>
  <si>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</si>
  <si>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</si>
  <si>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</si>
  <si>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</si>
  <si>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</si>
  <si>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</si>
  <si>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I. etapa - Oprava návodního líce</t>
  </si>
  <si>
    <t>STA</t>
  </si>
  <si>
    <t>1</t>
  </si>
  <si>
    <t>{d47ea1ca-3ae5-4b68-b1c5-63dedab3ec9e}</t>
  </si>
  <si>
    <t>2</t>
  </si>
  <si>
    <t>SO 02</t>
  </si>
  <si>
    <t>I. etapa - Oprava návodního líce nad úrovní hladiny</t>
  </si>
  <si>
    <t>{35d76329-9806-401e-aa97-c2c186ded084}</t>
  </si>
  <si>
    <t>SO 03</t>
  </si>
  <si>
    <t>I. etapa - Očištění a příprava vzdušného líce</t>
  </si>
  <si>
    <t>{a7bee148-244c-4659-9d1b-49bd184a892e}</t>
  </si>
  <si>
    <t>SO 03.1</t>
  </si>
  <si>
    <t>I.etapa - Očištění a lokální reprofilace a vytvoření monitorovacích bodů</t>
  </si>
  <si>
    <t>Soupis</t>
  </si>
  <si>
    <t>{3f0844f8-9d16-463f-b9ea-e76b46324443}</t>
  </si>
  <si>
    <t>SO 03.2</t>
  </si>
  <si>
    <t>I.etapa - Oprava chrličů</t>
  </si>
  <si>
    <t>{6bf6ae15-86b4-49d6-a064-2da6622c26c7}</t>
  </si>
  <si>
    <t>VON1</t>
  </si>
  <si>
    <t>I. etapa - Vedlejší a ostatní náklady</t>
  </si>
  <si>
    <t>{2fd18dde-6ac3-4fc2-adce-ae4d95c54ee6}</t>
  </si>
  <si>
    <t>KRYCÍ LIST SOUPISU PRACÍ</t>
  </si>
  <si>
    <t>Objekt:</t>
  </si>
  <si>
    <t>SO 01 - I. etapa - Oprava návodního líce</t>
  </si>
  <si>
    <t>REKAPITULACE ČLENĚNÍ SOUPISU PRACÍ</t>
  </si>
  <si>
    <t>Kód dílu - Popis</t>
  </si>
  <si>
    <t>Cena celkem [CZK]</t>
  </si>
  <si>
    <t>-1</t>
  </si>
  <si>
    <t>HSV - HSV</t>
  </si>
  <si>
    <t xml:space="preserve">    P01 - Potápěčské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</si>
  <si>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</si>
  <si>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</si>
  <si>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</si>
  <si>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</si>
  <si>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</si>
  <si>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</si>
  <si>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</si>
  <si>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</si>
  <si>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</si>
  <si>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</si>
  <si>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</si>
  <si>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</si>
  <si>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</si>
  <si>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</si>
  <si>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</si>
  <si>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P01</t>
  </si>
  <si>
    <t>Potápěčské práce</t>
  </si>
  <si>
    <t>4</t>
  </si>
  <si>
    <t>K</t>
  </si>
  <si>
    <t>PS 1.01</t>
  </si>
  <si>
    <t>oprava pracovních spár v hloubce do 13 m - typ A dle PD, včetně odstranění veškerých nečistot a přípravy porušeného místa pro sanaci, včetně zřízení a odstranění bednění, včetně vývrtů a osazení obturátorů, včetně dodávky materiálu sanace, včetně veškerého potřebného speciálního potápěčského vybavení, včetně přesunu hmot</t>
  </si>
  <si>
    <t>m</t>
  </si>
  <si>
    <t>-519258728</t>
  </si>
  <si>
    <t>P</t>
  </si>
  <si>
    <t>Poznámka k položce:
- parametry sanační betonové směsi a sanační hmoty dle TZ
- včetně opatření pro zabránění pádu vybouraných hmot na dno nádrže a ke spodním výpustím, např. osazením koše, přichycenému ke úchytům, zajišťujícím polohu potápěče při bouracích pracích</t>
  </si>
  <si>
    <t>VV</t>
  </si>
  <si>
    <t>10*1,2 "D4 Pohled na návodní líc - injektáž a oprava spáry, porucha č.1.; množství dle průzkumu x předpoklad nárůstu o 20% mezi průzkumem a realizací</t>
  </si>
  <si>
    <t>1,2*1,2 "D4 Pohled na návodní líc - injektáž a oprava spáry, porucha č.2.; množství dle průzkumu x předpoklad nárůstu o 20% mezi průzkumem a realizací</t>
  </si>
  <si>
    <t>3*1,2 "D4 Pohled na návodní líc - injektáž a oprava spáry, porucha č.3.; množství dle průzkumu x předpoklad nárůstu o 20% mezi průzkumem a realizací</t>
  </si>
  <si>
    <t>2,5*1,2 "D4 Pohled na návodní líc - injektáž a oprava spáry, porucha č.5.; množství dle průzkumu x předpoklad nárůstu o 20% mezi průzkumem a realizací</t>
  </si>
  <si>
    <t>3,5*1,2 "D4 Pohled na návodní líc - injektáž a oprava spáry, porucha č.6.; množství dle průzkumu x předpoklad nárůstu o 20% mezi průzkumem a realizací</t>
  </si>
  <si>
    <t>2,5*1,2 "D4 Pohled na návodní líc - injektáž a oprava spáry, porucha č.9.; množství dle průzkumu x předpoklad nárůstu o 20% mezi průzkumem a realizací</t>
  </si>
  <si>
    <t>3,5*1,2"D4 Pohled na návodní líc - injektáž a oprava spáry, porucha č.10.; množství dle průzkumu x předpoklad nárůstu o 20% mezi průzkumem a realizací</t>
  </si>
  <si>
    <t>1*1,2 "D4 Pohled na návodní líc - injektáž a oprava spáry, porucha č.12.; množství dle průzkumu x předpoklad nárůstu o 20% mezi průzkumem a realizací</t>
  </si>
  <si>
    <t>2*1,2 "D4 Pohled na návodní líc - injektáž a oprava spáry, porucha č.14.; množství dle průzkumu x předpoklad nárůstu o 20% mezi průzkumem a realizací</t>
  </si>
  <si>
    <t>6*1,2" D4 Pohled na návodní líc - injektáž a oprava spáry, porucha č.16.; množství dle průzkumu x předpoklad nárůstu o 20% mezi průzkumem a realizací</t>
  </si>
  <si>
    <t>Součet</t>
  </si>
  <si>
    <t>5</t>
  </si>
  <si>
    <t>PS 1.02</t>
  </si>
  <si>
    <t>oprava pracovních spár betonové konstrukce v hloubce přes 13 m do 40 m - typ A dle PD, včetně odstranění veškerých nečistot a přípravy porušeného místa pro sanaci, včetně zřízení a odstranění bednění, včetně vývrtů a osazení obturátorů, včetně dodávky materiálu sanace, včetně veškerého potřebného speciálního potápěčského vybavení, včetně přesunu hmot</t>
  </si>
  <si>
    <t>-344675036</t>
  </si>
  <si>
    <t>7*1,2 "D4 Pohled na návodní líc - injektáž a oprava spáry, porucha č.7.; množství dle průzkumu x předpoklad nárůstu o 20% mezi průzkumem a realizací</t>
  </si>
  <si>
    <t>5*1,2 "D4 Pohled na návodní líc - injektáž a oprava spáry, porucha č.8.; množství dle průzkumu x předpoklad nárůstu o 20% mezi průzkumem a realizací</t>
  </si>
  <si>
    <t>3,5*1,2"D4 Pohled na návodní líc - injektáž a oprava spáry, porucha č.13.; množství dle průzkumu x předpoklad nárůstu o 20% mezi průzkumem a realizací</t>
  </si>
  <si>
    <t>4*1,2 "D4 Pohled na návodní líc - injektáž a oprava spáry, porucha č.15.; množství dle průzkumu x předpoklad nárůstu o 20% mezi průzkumem a realizací</t>
  </si>
  <si>
    <t>14*1,2 "D4 Pohled na návodní líc - injektáž a oprava spáry, porucha č.17.; množství dle průzkumu x předpoklad nárůstu o 20% mezi průzkumem a realizací</t>
  </si>
  <si>
    <t>PS 1.03</t>
  </si>
  <si>
    <t>oprava poruch a kaveren betonové konstrukce v hloubce do 13 m - typ opravy B dle PD, včetně odstranění veškerých nečistot, konstrukcí, hrubé šupinové koroze a přípravy porušeného místa pro sanaci, včetně zřízení a odstranění bednění, včetně dodávky materiálu sanace, včetně veškerého potřebného speciálního potápěčského vybavení, včetně přesunu hmot</t>
  </si>
  <si>
    <t>m3</t>
  </si>
  <si>
    <t>-187271037</t>
  </si>
  <si>
    <t>Poznámka k položce:
- parametry sanační betonové směsi dle TZ
- včetně opatření pro zabránění pádu vybouraných hmot na dno nádrže a ke spodním výpustím, např. osazením koše, přichycenému ke úchytům, zajišťujícím polohu potápěče při bouracích pracích</t>
  </si>
  <si>
    <t>0,15*1,2 "D4 Pohled na návodní líc - oprava kaverny, porucha č.5.; množství dle průzkumu x předpoklad nárůstu o 20% mezi průzkumem a realizací</t>
  </si>
  <si>
    <t>0,15*1,2 "D4 Pohled na návodní líc - oprava kaverny, porucha č.9.; množství dle průzkumu x předpoklad nárůstu o 20% mezi průzkumem a realizací</t>
  </si>
  <si>
    <t>0,03*1,2 "D4 Pohled na návodní líc - oprava kaverny, porucha č.14.; množství dle průzkumu x předpoklad nárůstu o 20% mezi průzkumem a realizací</t>
  </si>
  <si>
    <t>8</t>
  </si>
  <si>
    <t>PS 1.05</t>
  </si>
  <si>
    <t>výměna česlí vodárenských odběrů v hloubce do 13 m - typ opravy C dle PD, včetně odstranění veškerých nečistot, demontáže a likvidace stávajících česlí, včetně dodávky materiálu nových česlí, včetněvývrtů a kotvení nových česlí, včetně veškerého potřebného speciálního potápěčského vybavení, včetně přesunu hmot</t>
  </si>
  <si>
    <t>kus</t>
  </si>
  <si>
    <t>-1383875686</t>
  </si>
  <si>
    <t>Poznámka k položce:
- včetně opatření pro zabránění pádu vybouraných hmot na dno nádrže a ke spodním výpustím, např. osazením koše, přichycenému ke úchytům, zajišťujícím polohu potápěče při bouracích pracích</t>
  </si>
  <si>
    <t>1 "D4 Pohled na návodní líc - výměna zkorodovaných česlí ve výšce 315 m.n.m., porucha 21.</t>
  </si>
  <si>
    <t>9</t>
  </si>
  <si>
    <t>PS 1.06</t>
  </si>
  <si>
    <t>výměna česlí vodárenských odběrů v hloubce přes 13 m do do 40 m - typ opravy C dle PD, včetně odstranění veškerých nečistot, demontáže a likvidace stávajících česlí, včetně dodávky materiálu nových česlí, včetněvývrtů a kotvení nových česlí, včetně veškerého potřebného speciálního potápěčského vybavení, včetně přesunu hmot</t>
  </si>
  <si>
    <t>2049655444</t>
  </si>
  <si>
    <t>Poznámka k položce:
- včetně opatření pro zabránění pádu vybouraných hmot na dno nádrže a ke spodním výpustím, např. osazením koše, přichycenému ke úchytům, zajišťujícím polohu potápěče při bouracích pracích</t>
  </si>
  <si>
    <t>2 "D4 Pohled na návodní líc - výměna zkorodovaných česlí ve výšce 308 a 300 m.n.m., porucha 19. a 20.</t>
  </si>
  <si>
    <t>10</t>
  </si>
  <si>
    <t>PS 1.07</t>
  </si>
  <si>
    <t>výměna vodočetné latě v hloubce do 13 m - typ opravy D dle PD, včetně odstranění veškerých nečistot, demontáže a likvidace stávajících latí, včetně dodávky materiálu nových latí, včetněvývrtů a kotvení nových latí, včetně veškerého potřebného speciálního potápěčského vybavení, včetně přesunu hmot</t>
  </si>
  <si>
    <t>1295085164</t>
  </si>
  <si>
    <t>15 "D4 Pohled na návodní líc - výměna poškozené vodočetné latě, porucha 24.</t>
  </si>
  <si>
    <t>11</t>
  </si>
  <si>
    <t>PS 1.08</t>
  </si>
  <si>
    <t>výměna vodočetné latě v hloubce přes 13 m do do 40 m - typ opravy D dle PD, včetně odstranění veškerých nečistot, demontáže a likvidace stávajících latí, včetně dodávky materiálu nových latí, včetněvývrtů a kotvení nových latí, včetně veškerého potřebného speciálního potápěčského vybavení, včetně přesunu hmot</t>
  </si>
  <si>
    <t>1764129478</t>
  </si>
  <si>
    <t>23 "D4 Pohled na návodní líc - výměna poškozené vodočetné latě, porucha 24.</t>
  </si>
  <si>
    <t>12</t>
  </si>
  <si>
    <t>PS 1.09</t>
  </si>
  <si>
    <t>odstranění nánosů v hloubce do 13 m - typ E dle PD, včetně likvidace dle platné legislativy (poplatku za skládku), včetně veškerých svislých a vodorovných přesunů a překládání při manipulaci s nánosem</t>
  </si>
  <si>
    <t>-458702597</t>
  </si>
  <si>
    <t>5*1,2 "D4 Pohled na návodní líc - odstranění naplavenin, porucha č.1.; množství dle průzkumu x předpoklad nárůstu o 20% mezi průzkumem a realizací</t>
  </si>
  <si>
    <t>13</t>
  </si>
  <si>
    <t>PS 1.10</t>
  </si>
  <si>
    <t>odstranění nánosů u vtokových česl v hloubce přes 13 m do 40 m - typ E dle PD, včetně likvidace dle platné legislativy (poplatku za skládku), včetně veškerých svislých a vodorovných přesunů a překládání při manipulaci s nánosem</t>
  </si>
  <si>
    <t>-1521284702</t>
  </si>
  <si>
    <t>5*1,2 "D4 Pohled na návodní líc - odstranění naplavenin, porucha č.22.; množství dle průzkumu x předpoklad nárůstu o 20% mezi průzkumem a realizací</t>
  </si>
  <si>
    <t>SO 02 - I. etapa - Oprava návodního líce nad úrovní hladiny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</si>
  <si>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</si>
  <si>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</si>
  <si>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</si>
  <si>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</si>
  <si>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Práce a dodávky HSV</t>
  </si>
  <si>
    <t>Ostatní konstrukce a práce, bourání</t>
  </si>
  <si>
    <t>R98512112</t>
  </si>
  <si>
    <t>Tryskání a obroušení degradovaného betonu stěn a rubu kleneb vodou pod tlakem do 700 barů s využitím horolezecké techniky</t>
  </si>
  <si>
    <t>m2</t>
  </si>
  <si>
    <t>1767269681</t>
  </si>
  <si>
    <t>Poznámka k položce:
- tlak 500-700 barů</t>
  </si>
  <si>
    <t>(3,8*170,9)-(5-9,6) "D.2 Podrobná situace, D.5 Pohled na návodní líc; výška x délka - odpočet oken BP</t>
  </si>
  <si>
    <t xml:space="preserve">2*1,3+10*2,6 "D.2 Podrobná situace, D.5 Pohled na návodní líc - boky pilířů BP; 2x plocha v řezu krajních + 10x plocha v řezu v poli </t>
  </si>
  <si>
    <t>R98513111</t>
  </si>
  <si>
    <t>Očištění ploch stěn a podhledů železobetonových prováděných horolezeckou technikou</t>
  </si>
  <si>
    <t>1579705450</t>
  </si>
  <si>
    <t>3</t>
  </si>
  <si>
    <t>R98531112</t>
  </si>
  <si>
    <t>Reprofilace stěn cementovými sanačními maltami tl 40 mm s využitím horolezecké techniky</t>
  </si>
  <si>
    <t>1157676600</t>
  </si>
  <si>
    <t>Poznámka k položce:
- včetně případného ochranného nátěru výztuže v případě jejího odhalení
- včetně proříznutí dilatačních spár na hloubku 5 cm v případě, že bude v rámci lokální opravy dilatační spára překryta reprofilační maltou</t>
  </si>
  <si>
    <t>((3,8*170,9)-(5-9,6))*0,3 "D.2 Podrobná situace, D.5 Pohled na návodní líc, výrazné povrchové poruchy; celková plocha x 30%</t>
  </si>
  <si>
    <t>(2*1,3+10*2,6)*0,3 "D.2 Podrobná situace, D.5 Pohled na návodní líc - boky pilířů BP; celková plocha x 30%</t>
  </si>
  <si>
    <t>R98511212.1</t>
  </si>
  <si>
    <t>Odsekání degradovaného betonu stěn tl do 40 mm s využitím horolezecké techniky</t>
  </si>
  <si>
    <t>-888976923</t>
  </si>
  <si>
    <t>Poznámka k položce:
- včetně vytvoření ostrých hran, tj. proříznutí okrajů poruchy kolmo k povrchu betonu</t>
  </si>
  <si>
    <t>R98531113</t>
  </si>
  <si>
    <t>Reprofilace stěn cementovými sanačními maltami tl 100 mm s využitím horolezecké techniky</t>
  </si>
  <si>
    <t>-1461478574</t>
  </si>
  <si>
    <t>((3,8*170,9)-(5-9,6))*0,1 "D.2 Podrobná situace, D.5 Pohled na návodní líc, hloubkové poruchy; celková plocha x 10%</t>
  </si>
  <si>
    <t>(2*1,3+10*2,6)*0,1 "D.2 Podrobná situace, D.5 Pohled na návodní líc - boky pilířů BP; celková plocha x 10%</t>
  </si>
  <si>
    <t>6</t>
  </si>
  <si>
    <t>R98511213</t>
  </si>
  <si>
    <t>Odsekání degradovaného betonu stěn tl do 100 mm s využitím horolezecké techniky</t>
  </si>
  <si>
    <t>-2098008482</t>
  </si>
  <si>
    <t>7</t>
  </si>
  <si>
    <t>R9855621</t>
  </si>
  <si>
    <t xml:space="preserve">Výztuž reprofilovaného betonu ze svařovaných sítí, průměr drátu do 2 mm prováděná horolezecky, včetně vyvrtání a vlepení ocelových kotviček </t>
  </si>
  <si>
    <t>-116907788</t>
  </si>
  <si>
    <t>R98512113</t>
  </si>
  <si>
    <t>Tryskání degradovaného betonu stěn a líce kleneb vodou pod tlakem do 700 barů s využitím horolezecké techniky</t>
  </si>
  <si>
    <t>1170605702</t>
  </si>
  <si>
    <t>5*13,25 "D.2 Podrobná situace, D.3 Vzorový řez, oprava podhledů na návodní straně po hranu BP; počet x plocha</t>
  </si>
  <si>
    <t>R98513112</t>
  </si>
  <si>
    <t>Očištění ploch podhledů železobetonových prováděných horolezeckou technikou</t>
  </si>
  <si>
    <t>164659827</t>
  </si>
  <si>
    <t>R98531113.1</t>
  </si>
  <si>
    <t>Reprofilace podhledů cementovými sanačními maltami tl 100 mm s využitím horolezecké techniky</t>
  </si>
  <si>
    <t>-336998179</t>
  </si>
  <si>
    <t>(5*13,25)*0,1 "D.2 Podrobná situace, D.3 Vzorový řez, oprava podhledů na návodní straně po hranu BP - hloubkové poruchy; počet x plocha x 10%</t>
  </si>
  <si>
    <t>R98511216</t>
  </si>
  <si>
    <t>Odsekání degradovaného betonu podhledů tl do 100 mm s využitím horolezecké techniky</t>
  </si>
  <si>
    <t>-1374403118</t>
  </si>
  <si>
    <t>R98531212</t>
  </si>
  <si>
    <t>Reprofilace podhledů cementovými sanačními maltami tl 40 mm s využitím horolezecké techniky</t>
  </si>
  <si>
    <t>257036975</t>
  </si>
  <si>
    <t>(5*13,25)*0,3 "D.2 Podrobná situace, D.3 Vzorový řez, oprava podhledů na návodní straně po hranu BP - výrazné povrchové poruchy; počet x plocha x 30%</t>
  </si>
  <si>
    <t>R98511215</t>
  </si>
  <si>
    <t>Odsekání degradovaného betonu podhledů tl do 40 mm s využitím horolezecké techniky</t>
  </si>
  <si>
    <t>-221455618</t>
  </si>
  <si>
    <t>14</t>
  </si>
  <si>
    <t>R9855621.1</t>
  </si>
  <si>
    <t>1935048388</t>
  </si>
  <si>
    <t>997</t>
  </si>
  <si>
    <t>Přesun sutě</t>
  </si>
  <si>
    <t>997013211</t>
  </si>
  <si>
    <t>Vnitrostaveništní doprava suti a vybouraných hmot vodorovně do 50 m svisle ručně pro budovy a haly výšky do 6 m</t>
  </si>
  <si>
    <t>t</t>
  </si>
  <si>
    <t>CS ÚRS 2020 01</t>
  </si>
  <si>
    <t>-829512008</t>
  </si>
  <si>
    <t>PSC</t>
  </si>
  <si>
    <t xml:space="preserve">Poznámka k souboru cen:
1. V cenách -3111 až -3217 jsou započteny i náklady na:
a) vodorovnou dopravu na uvedenou vzdálenost,
b) svislou dopravu pro uvedenou výšku budovy,
c) naložení na vodorovný dopravní prostředek pro odvoz na skládku nebo meziskládku,
d) náklady na rozhrnutí a urovnání suti na dopravním prostředku.
2. Jestliže se pro svislý přesun použije shoz nebo zařízení investora (např. výtah v budově), užijí se pro ocenění vodorovné dopravy suti ceny -3111, 3151 a -3211 pro budovy a haly výšky do 6 m.
3. Montáž, demontáž a pronájem shozu se ocení cenami souboru cen 997 01-33 Shoz suti.
4. Ceny -3151 až -3162 lze použít v případě, kdy dochází ke ztížení dopravy suti např. tím, že není možné instalovat jeřáb.
</t>
  </si>
  <si>
    <t>16</t>
  </si>
  <si>
    <t>R997002</t>
  </si>
  <si>
    <t>Vodorovné přemístění suti vč. naložení a uložení na skládku (poplatku) dle platné legislativy</t>
  </si>
  <si>
    <t>-1423979812</t>
  </si>
  <si>
    <t>80,526 "Likvidace otryskaného a vybouraného materiálu; množství dle TOV položek, sloupec Suť celkem</t>
  </si>
  <si>
    <t>998</t>
  </si>
  <si>
    <t>Přesun hmot</t>
  </si>
  <si>
    <t>17</t>
  </si>
  <si>
    <t>998322011</t>
  </si>
  <si>
    <t>Přesun hmot pro objekty hráze přehradní zděné, betonové, železobetonové dopravní vzdálenost do 500 m</t>
  </si>
  <si>
    <t>1660709329</t>
  </si>
  <si>
    <t>SO 03 - I. etapa - Očištění a příprava vzdušného líce</t>
  </si>
  <si>
    <t>Soupis:</t>
  </si>
  <si>
    <t>SO 03.1 - I.etapa - Očištění a lokální reprofilace a vytvoření monitorovacích bodů</t>
  </si>
  <si>
    <t>1214003792</t>
  </si>
  <si>
    <t>Poznámka k položce:
- tryskání tlakem 500-700 barů</t>
  </si>
  <si>
    <t>3159,38 "D.5 Pohled na vzdušný líc; plocha dle CAD</t>
  </si>
  <si>
    <t>2*3,1+10*14,82 "D.2 podrobná situace, D.3 Vzorový řez - boky pilířů BP; 2x plocha v řezu krajních + 10x plocha v řezu v poli</t>
  </si>
  <si>
    <t>384898658</t>
  </si>
  <si>
    <t>-478738895</t>
  </si>
  <si>
    <t>3159,38*0,005 "D.5 Pohled na vzdušný líc, lokální poruchy a obnažení výztuže či kabeláže vzniklé tryskáním; plocha dle CAD x 0,5% plochy</t>
  </si>
  <si>
    <t>(2*3,1+10*14,82)*0,005 "D.2 podrobná situace, D.3 Vzorový řez - boky pilířů BP; 2x plocha v řezu krajních + 10x plocha v řezu v poli x0,5% plochy</t>
  </si>
  <si>
    <t>-1752506383</t>
  </si>
  <si>
    <t>-299581861</t>
  </si>
  <si>
    <t>5*23,5 "D.2 Podrobná situace, D.3 Vzorový řez - podhled BP na vzdušné straně; počet x plocha dle CAD</t>
  </si>
  <si>
    <t>Tryskání a obroušení degradovaného betonu stěn a líce kleneb vodou pod tlakem do 700 barů s využitím horolezecké techniky</t>
  </si>
  <si>
    <t>-183748666</t>
  </si>
  <si>
    <t>1426942853</t>
  </si>
  <si>
    <t>(5*23,5)*0,05 "D.2 Podrobná situace, D.3 Vzorový řez - podhled BP na vzdušné straně; počet x plocha dle CAD x0,5% plochy</t>
  </si>
  <si>
    <t>-2049574970</t>
  </si>
  <si>
    <t>R9853245</t>
  </si>
  <si>
    <t>Nátěr betonu pomocí šablon s využitím horolezecké techniky</t>
  </si>
  <si>
    <t>-774507886</t>
  </si>
  <si>
    <t>44 "D.5 Pohled na vzdušný líc - nátěr monitorovacích čísel výšky 20 cm pomocí šablony</t>
  </si>
  <si>
    <t>136562977</t>
  </si>
  <si>
    <t>997013217</t>
  </si>
  <si>
    <t>Vnitrostaveništní doprava suti a vybouraných hmot vodorovně do 50 m svisle ručně pro budovy a haly výšky přes 21 do 24 m</t>
  </si>
  <si>
    <t>-33792836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</si>
  <si>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</si>
  <si>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</si>
  <si>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2021535384</t>
  </si>
  <si>
    <t>-950265160</t>
  </si>
  <si>
    <t>245,127 "Likvidace otryskaného a vybouraného materiálu; množství dle TOV položek, sloupec Suť celkem</t>
  </si>
  <si>
    <t>1391125526</t>
  </si>
  <si>
    <t>SO 03.2 - I.etapa - Oprava chrličů</t>
  </si>
  <si>
    <t>R712998</t>
  </si>
  <si>
    <t>Oprava stávajících chrličů, včetně vyčištění stávajících vtoků z mostovky, včetně případného odbourávání degradovaného betonu, včetně osazení a přilepení nástavce na stávající chrlič a stažení dvojitou stahovací páskou, včetně dodávky veškerých potřebných materiálů</t>
  </si>
  <si>
    <t>-346410281</t>
  </si>
  <si>
    <t>Poznámka k položce:
- oprava dle PD, D.5 Schémata oprav - typ poruchy G</t>
  </si>
  <si>
    <t xml:space="preserve">11 "D.5 Pohled na vzdušný líc </t>
  </si>
  <si>
    <t>-716065014</t>
  </si>
  <si>
    <t>VON1 - I. etapa - Vedlejší a ostatní náklady</t>
  </si>
  <si>
    <t>VRN - Vedlejší rozpočtové náklady</t>
  </si>
  <si>
    <t xml:space="preserve">    09 - Ostatní náklady</t>
  </si>
  <si>
    <t xml:space="preserve">    A 02 - Projektová dokumentace - ostatní náklady</t>
  </si>
  <si>
    <t xml:space="preserve">    A 03 - Geodetické práce a vytýčení</t>
  </si>
  <si>
    <t xml:space="preserve">    A 01 - Vedlejší a ostatní rozpočtové náklady</t>
  </si>
  <si>
    <t>VRN</t>
  </si>
  <si>
    <t>Vedlejší rozpočtové náklady</t>
  </si>
  <si>
    <t>09</t>
  </si>
  <si>
    <t>Ostatní náklady</t>
  </si>
  <si>
    <t>R 037</t>
  </si>
  <si>
    <t>Zajištění písemných souhlasných vyjádření všech dotčených vlastníků a případných uživatelů všech pozemků dotčených stavbou s jejich konečnou úpravou po dokončení prací</t>
  </si>
  <si>
    <t>soubor</t>
  </si>
  <si>
    <t>1024</t>
  </si>
  <si>
    <t>319594900</t>
  </si>
  <si>
    <t>R 092</t>
  </si>
  <si>
    <t>Zajištění souhlasů se zvláštním užíváním komunikací</t>
  </si>
  <si>
    <t>1185284288</t>
  </si>
  <si>
    <t>R 0931</t>
  </si>
  <si>
    <t>Provedení pasportizace stávajících pozemků, zajištění fotodokumentace stávajícího stavu přístupových cest</t>
  </si>
  <si>
    <t>-1559248311</t>
  </si>
  <si>
    <t xml:space="preserve">R 0993 </t>
  </si>
  <si>
    <t>Zajištění dopravně inženýrských opatření
- zajištění dopravně inženýrských opatření
- zajištění zřízení a likvidace dopravního značení včetně případné světelné signalizace
- zajištění vydání dopravně inženýrského rozhodnutí</t>
  </si>
  <si>
    <t>-1250354590</t>
  </si>
  <si>
    <t>R 0994</t>
  </si>
  <si>
    <t xml:space="preserve">Zajištění veškerých předepsaných rozborů, atestů, zkoušek a revizí dle příslušných norem a dalších předpisů a nařízení platných v ČR, kterými bude prokázáno dosažení předepsané kvality a parametrů dokončeného díla </t>
  </si>
  <si>
    <t>1034110767</t>
  </si>
  <si>
    <t>R 0996</t>
  </si>
  <si>
    <t>Zajištění výroby a instalace informačních tabulí ke stavbě</t>
  </si>
  <si>
    <t>391415591</t>
  </si>
  <si>
    <t>R 0997</t>
  </si>
  <si>
    <t>Zajištění kontrolního a zkušebního plánu stavby a technologických předpisů z hlediska BOZP</t>
  </si>
  <si>
    <t>-1012914567</t>
  </si>
  <si>
    <t>R 09991</t>
  </si>
  <si>
    <t>Zajištění fotodokumentace veškerých konstrukcí, které budou v průběhu výstavby skryty nebo zakryty</t>
  </si>
  <si>
    <t>-1832620952</t>
  </si>
  <si>
    <t>A 02</t>
  </si>
  <si>
    <t>Projektová dokumentace - ostatní náklady</t>
  </si>
  <si>
    <t>R 0210</t>
  </si>
  <si>
    <t>Vypracování Plánu opatření - zpracování havarijního plánu dle §39 odst. 2. písm. a) zákona č. 254/2001 Sb včetně zajištění schválení příslušnými orgány správy a Povodím Labe, státní podnik</t>
  </si>
  <si>
    <t>kpl</t>
  </si>
  <si>
    <t>1079509073</t>
  </si>
  <si>
    <t>R 0221</t>
  </si>
  <si>
    <t>Zpracování Povodňového plánu dle §71 zákona č. 254/2001 Sb. včetně zajištění schválení příslušnými orgány správy a Povodím Labe, státní podnik</t>
  </si>
  <si>
    <t>166150164</t>
  </si>
  <si>
    <t>R023</t>
  </si>
  <si>
    <t>Vypracování projektu skutečného provedení díla v souladu s vyhláškou č. 499/2006 Sb. o dokumentaci staveb</t>
  </si>
  <si>
    <t>1363024646</t>
  </si>
  <si>
    <t>R026</t>
  </si>
  <si>
    <t>Zpracování realizační dokumentace zhotovitele, dílenských výkresů, technologických předpisů</t>
  </si>
  <si>
    <t>-2138367892</t>
  </si>
  <si>
    <t>Poznámka k položce:
- včetně plánu BOZP
- včetně přehledného vynesení a zakreslení jednotlivých opravovaných ploch do výkresů pohledů s určením výměry, včetně souivsející fotodokumentace nebo videodokumentace</t>
  </si>
  <si>
    <t>A 03</t>
  </si>
  <si>
    <t>Geodetické práce a vytýčení</t>
  </si>
  <si>
    <t>R 031</t>
  </si>
  <si>
    <t>Vypracování geodetického zaměření skutečného stavu</t>
  </si>
  <si>
    <t>493683889</t>
  </si>
  <si>
    <t>R 35</t>
  </si>
  <si>
    <t>Zajištění veškerých geodetických prací souvisejících s realizací díla, včetně vytyčení obvodu staveniště</t>
  </si>
  <si>
    <t>768244228</t>
  </si>
  <si>
    <t>Poznámka k položce:
- včetně vytyčení polohových bodů, které musí zůstat nepoškozené po celou dobu výstavby stavebního díla a po dokončení stavby slouží jako výchozí body pro zaměření skutečného provedení stavby</t>
  </si>
  <si>
    <t>A 01</t>
  </si>
  <si>
    <t>Vedlejší a ostatní rozpočtové náklady</t>
  </si>
  <si>
    <t>R 03000</t>
  </si>
  <si>
    <t>- zajištění místnosti pro TDI v ZS vč. jejího vybavení
- zajištění ohlášení všech staveb zařízení staveniště dle §104 odst. (2) zákona č. 183/2006 Sb.
- zajištění oplocení prostoru ZS, jeho napojení na inž. sítě
- zajištění oplocení prostoru staveniště
- zajištění následné likvidace všech objektů ZS včetně připojení na inž. sítě
- zajištění zřízení a odstranění dočasných komunikací, sjezdů a nájezdů po realizaci stavby
- zajištění ostahy stavby a staveniště po dobu realizace stavby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pané obecně závaznou vyhláškou
- zajištění péče o nepředané objekty a konstrukce stavby, jejich ošetřování a zimní opatření
- zajištění ochrany veškeré zeleně v prostoru staveniště a v jeho bezprostřední blízkosti proti poškození během realizace stavby</t>
  </si>
  <si>
    <t>1486745481</t>
  </si>
  <si>
    <t>R0112</t>
  </si>
  <si>
    <t>Zajištění obnovy příjezdových komunikací dotčených stavbou, v případě jejich porušení stavební dopravou</t>
  </si>
  <si>
    <t>1695411139</t>
  </si>
  <si>
    <t>18</t>
  </si>
  <si>
    <t>R0115</t>
  </si>
  <si>
    <t>Vyklizení a zpřístupnění všech pozemků dotčených stavbou a jejich uvedení do původního stavu po dokončení stavb</t>
  </si>
  <si>
    <t>-1416616712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</si>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</sst>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47</v>
      </c>
      <c r="E29" s="47"/>
      <c r="F29" s="32" t="s">
        <v>48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50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54</v>
      </c>
      <c r="U35" s="54"/>
      <c r="V35" s="54"/>
      <c r="W35" s="54"/>
      <c r="X35" s="56" t="s">
        <v>55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H19-013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VD Vrchlice - oprava vzdušného líce hráze - etapa I.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Vrchlice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13. 9. 2019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34</v>
      </c>
      <c r="AJ49" s="40"/>
      <c r="AK49" s="40"/>
      <c r="AL49" s="40"/>
      <c r="AM49" s="73" t="str">
        <f>IF(E17="","",E17)</f>
        <v>HG Partner s.r.o.</v>
      </c>
      <c r="AN49" s="64"/>
      <c r="AO49" s="64"/>
      <c r="AP49" s="64"/>
      <c r="AQ49" s="40"/>
      <c r="AR49" s="44"/>
      <c r="AS49" s="74" t="s">
        <v>57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32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39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58</v>
      </c>
      <c r="D52" s="87"/>
      <c r="E52" s="87"/>
      <c r="F52" s="87"/>
      <c r="G52" s="87"/>
      <c r="H52" s="88"/>
      <c r="I52" s="89" t="s">
        <v>59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60</v>
      </c>
      <c r="AH52" s="87"/>
      <c r="AI52" s="87"/>
      <c r="AJ52" s="87"/>
      <c r="AK52" s="87"/>
      <c r="AL52" s="87"/>
      <c r="AM52" s="87"/>
      <c r="AN52" s="89" t="s">
        <v>61</v>
      </c>
      <c r="AO52" s="87"/>
      <c r="AP52" s="87"/>
      <c r="AQ52" s="91" t="s">
        <v>62</v>
      </c>
      <c r="AR52" s="44"/>
      <c r="AS52" s="92" t="s">
        <v>63</v>
      </c>
      <c r="AT52" s="93" t="s">
        <v>64</v>
      </c>
      <c r="AU52" s="93" t="s">
        <v>65</v>
      </c>
      <c r="AV52" s="93" t="s">
        <v>66</v>
      </c>
      <c r="AW52" s="93" t="s">
        <v>67</v>
      </c>
      <c r="AX52" s="93" t="s">
        <v>68</v>
      </c>
      <c r="AY52" s="93" t="s">
        <v>69</v>
      </c>
      <c r="AZ52" s="93" t="s">
        <v>70</v>
      </c>
      <c r="BA52" s="93" t="s">
        <v>71</v>
      </c>
      <c r="BB52" s="93" t="s">
        <v>72</v>
      </c>
      <c r="BC52" s="93" t="s">
        <v>73</v>
      </c>
      <c r="BD52" s="94" t="s">
        <v>74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ROUND(AG55+AG56+AG57+AG60,2)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21</v>
      </c>
      <c r="AR54" s="104"/>
      <c r="AS54" s="105">
        <f>ROUND(AS55+AS56+AS57+AS60,2)</f>
        <v>0</v>
      </c>
      <c r="AT54" s="106">
        <f>ROUND(SUM(AV54:AW54),2)</f>
        <v>0</v>
      </c>
      <c r="AU54" s="107">
        <f>ROUND(AU55+AU56+AU57+AU60,5)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ROUND(AZ55+AZ56+AZ57+AZ60,2)</f>
        <v>0</v>
      </c>
      <c r="BA54" s="106">
        <f>ROUND(BA55+BA56+BA57+BA60,2)</f>
        <v>0</v>
      </c>
      <c r="BB54" s="106">
        <f>ROUND(BB55+BB56+BB57+BB60,2)</f>
        <v>0</v>
      </c>
      <c r="BC54" s="106">
        <f>ROUND(BC55+BC56+BC57+BC60,2)</f>
        <v>0</v>
      </c>
      <c r="BD54" s="108">
        <f>ROUND(BD55+BD56+BD57+BD60,2)</f>
        <v>0</v>
      </c>
      <c r="BE54" s="6"/>
      <c r="BS54" s="109" t="s">
        <v>76</v>
      </c>
      <c r="BT54" s="109" t="s">
        <v>77</v>
      </c>
      <c r="BU54" s="110" t="s">
        <v>78</v>
      </c>
      <c r="BV54" s="109" t="s">
        <v>79</v>
      </c>
      <c r="BW54" s="109" t="s">
        <v>5</v>
      </c>
      <c r="BX54" s="109" t="s">
        <v>80</v>
      </c>
      <c r="CL54" s="109" t="s">
        <v>19</v>
      </c>
    </row>
    <row r="55" spans="1:91" s="7" customFormat="1" ht="16.5" customHeight="1">
      <c r="A55" s="111" t="s">
        <v>81</v>
      </c>
      <c r="B55" s="112"/>
      <c r="C55" s="113"/>
      <c r="D55" s="114" t="s">
        <v>82</v>
      </c>
      <c r="E55" s="114"/>
      <c r="F55" s="114"/>
      <c r="G55" s="114"/>
      <c r="H55" s="114"/>
      <c r="I55" s="115"/>
      <c r="J55" s="114" t="s">
        <v>83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I. etapa - Oprava...'!J30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84</v>
      </c>
      <c r="AR55" s="118"/>
      <c r="AS55" s="119">
        <v>0</v>
      </c>
      <c r="AT55" s="120">
        <f>ROUND(SUM(AV55:AW55),2)</f>
        <v>0</v>
      </c>
      <c r="AU55" s="121">
        <f>'SO 01 - I. etapa - Oprava...'!P81</f>
        <v>0</v>
      </c>
      <c r="AV55" s="120">
        <f>'SO 01 - I. etapa - Oprava...'!J33</f>
        <v>0</v>
      </c>
      <c r="AW55" s="120">
        <f>'SO 01 - I. etapa - Oprava...'!J34</f>
        <v>0</v>
      </c>
      <c r="AX55" s="120">
        <f>'SO 01 - I. etapa - Oprava...'!J35</f>
        <v>0</v>
      </c>
      <c r="AY55" s="120">
        <f>'SO 01 - I. etapa - Oprava...'!J36</f>
        <v>0</v>
      </c>
      <c r="AZ55" s="120">
        <f>'SO 01 - I. etapa - Oprava...'!F33</f>
        <v>0</v>
      </c>
      <c r="BA55" s="120">
        <f>'SO 01 - I. etapa - Oprava...'!F34</f>
        <v>0</v>
      </c>
      <c r="BB55" s="120">
        <f>'SO 01 - I. etapa - Oprava...'!F35</f>
        <v>0</v>
      </c>
      <c r="BC55" s="120">
        <f>'SO 01 - I. etapa - Oprava...'!F36</f>
        <v>0</v>
      </c>
      <c r="BD55" s="122">
        <f>'SO 01 - I. etapa - Oprava...'!F37</f>
        <v>0</v>
      </c>
      <c r="BE55" s="7"/>
      <c r="BT55" s="123" t="s">
        <v>85</v>
      </c>
      <c r="BV55" s="123" t="s">
        <v>79</v>
      </c>
      <c r="BW55" s="123" t="s">
        <v>86</v>
      </c>
      <c r="BX55" s="123" t="s">
        <v>5</v>
      </c>
      <c r="CL55" s="123" t="s">
        <v>19</v>
      </c>
      <c r="CM55" s="123" t="s">
        <v>87</v>
      </c>
    </row>
    <row r="56" spans="1:91" s="7" customFormat="1" ht="24.75" customHeight="1">
      <c r="A56" s="111" t="s">
        <v>81</v>
      </c>
      <c r="B56" s="112"/>
      <c r="C56" s="113"/>
      <c r="D56" s="114" t="s">
        <v>88</v>
      </c>
      <c r="E56" s="114"/>
      <c r="F56" s="114"/>
      <c r="G56" s="114"/>
      <c r="H56" s="114"/>
      <c r="I56" s="115"/>
      <c r="J56" s="114" t="s">
        <v>89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02 - I. etapa - Oprava...'!J30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84</v>
      </c>
      <c r="AR56" s="118"/>
      <c r="AS56" s="119">
        <v>0</v>
      </c>
      <c r="AT56" s="120">
        <f>ROUND(SUM(AV56:AW56),2)</f>
        <v>0</v>
      </c>
      <c r="AU56" s="121">
        <f>'SO 02 - I. etapa - Oprava...'!P83</f>
        <v>0</v>
      </c>
      <c r="AV56" s="120">
        <f>'SO 02 - I. etapa - Oprava...'!J33</f>
        <v>0</v>
      </c>
      <c r="AW56" s="120">
        <f>'SO 02 - I. etapa - Oprava...'!J34</f>
        <v>0</v>
      </c>
      <c r="AX56" s="120">
        <f>'SO 02 - I. etapa - Oprava...'!J35</f>
        <v>0</v>
      </c>
      <c r="AY56" s="120">
        <f>'SO 02 - I. etapa - Oprava...'!J36</f>
        <v>0</v>
      </c>
      <c r="AZ56" s="120">
        <f>'SO 02 - I. etapa - Oprava...'!F33</f>
        <v>0</v>
      </c>
      <c r="BA56" s="120">
        <f>'SO 02 - I. etapa - Oprava...'!F34</f>
        <v>0</v>
      </c>
      <c r="BB56" s="120">
        <f>'SO 02 - I. etapa - Oprava...'!F35</f>
        <v>0</v>
      </c>
      <c r="BC56" s="120">
        <f>'SO 02 - I. etapa - Oprava...'!F36</f>
        <v>0</v>
      </c>
      <c r="BD56" s="122">
        <f>'SO 02 - I. etapa - Oprava...'!F37</f>
        <v>0</v>
      </c>
      <c r="BE56" s="7"/>
      <c r="BT56" s="123" t="s">
        <v>85</v>
      </c>
      <c r="BV56" s="123" t="s">
        <v>79</v>
      </c>
      <c r="BW56" s="123" t="s">
        <v>90</v>
      </c>
      <c r="BX56" s="123" t="s">
        <v>5</v>
      </c>
      <c r="CL56" s="123" t="s">
        <v>19</v>
      </c>
      <c r="CM56" s="123" t="s">
        <v>87</v>
      </c>
    </row>
    <row r="57" spans="1:91" s="7" customFormat="1" ht="24.75" customHeight="1">
      <c r="A57" s="7"/>
      <c r="B57" s="112"/>
      <c r="C57" s="113"/>
      <c r="D57" s="114" t="s">
        <v>91</v>
      </c>
      <c r="E57" s="114"/>
      <c r="F57" s="114"/>
      <c r="G57" s="114"/>
      <c r="H57" s="114"/>
      <c r="I57" s="115"/>
      <c r="J57" s="114" t="s">
        <v>92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24">
        <f>ROUND(SUM(AG58:AG59),2)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84</v>
      </c>
      <c r="AR57" s="118"/>
      <c r="AS57" s="119">
        <f>ROUND(SUM(AS58:AS59),2)</f>
        <v>0</v>
      </c>
      <c r="AT57" s="120">
        <f>ROUND(SUM(AV57:AW57),2)</f>
        <v>0</v>
      </c>
      <c r="AU57" s="121">
        <f>ROUND(SUM(AU58:AU59),5)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ROUND(SUM(AZ58:AZ59),2)</f>
        <v>0</v>
      </c>
      <c r="BA57" s="120">
        <f>ROUND(SUM(BA58:BA59),2)</f>
        <v>0</v>
      </c>
      <c r="BB57" s="120">
        <f>ROUND(SUM(BB58:BB59),2)</f>
        <v>0</v>
      </c>
      <c r="BC57" s="120">
        <f>ROUND(SUM(BC58:BC59),2)</f>
        <v>0</v>
      </c>
      <c r="BD57" s="122">
        <f>ROUND(SUM(BD58:BD59),2)</f>
        <v>0</v>
      </c>
      <c r="BE57" s="7"/>
      <c r="BS57" s="123" t="s">
        <v>76</v>
      </c>
      <c r="BT57" s="123" t="s">
        <v>85</v>
      </c>
      <c r="BU57" s="123" t="s">
        <v>78</v>
      </c>
      <c r="BV57" s="123" t="s">
        <v>79</v>
      </c>
      <c r="BW57" s="123" t="s">
        <v>93</v>
      </c>
      <c r="BX57" s="123" t="s">
        <v>5</v>
      </c>
      <c r="CL57" s="123" t="s">
        <v>19</v>
      </c>
      <c r="CM57" s="123" t="s">
        <v>87</v>
      </c>
    </row>
    <row r="58" spans="1:90" s="4" customFormat="1" ht="23.25" customHeight="1">
      <c r="A58" s="111" t="s">
        <v>81</v>
      </c>
      <c r="B58" s="63"/>
      <c r="C58" s="125"/>
      <c r="D58" s="125"/>
      <c r="E58" s="126" t="s">
        <v>94</v>
      </c>
      <c r="F58" s="126"/>
      <c r="G58" s="126"/>
      <c r="H58" s="126"/>
      <c r="I58" s="126"/>
      <c r="J58" s="125"/>
      <c r="K58" s="126" t="s">
        <v>95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'SO 03.1 - I.etapa - Očišt...'!J32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96</v>
      </c>
      <c r="AR58" s="65"/>
      <c r="AS58" s="129">
        <v>0</v>
      </c>
      <c r="AT58" s="130">
        <f>ROUND(SUM(AV58:AW58),2)</f>
        <v>0</v>
      </c>
      <c r="AU58" s="131">
        <f>'SO 03.1 - I.etapa - Očišt...'!P89</f>
        <v>0</v>
      </c>
      <c r="AV58" s="130">
        <f>'SO 03.1 - I.etapa - Očišt...'!J35</f>
        <v>0</v>
      </c>
      <c r="AW58" s="130">
        <f>'SO 03.1 - I.etapa - Očišt...'!J36</f>
        <v>0</v>
      </c>
      <c r="AX58" s="130">
        <f>'SO 03.1 - I.etapa - Očišt...'!J37</f>
        <v>0</v>
      </c>
      <c r="AY58" s="130">
        <f>'SO 03.1 - I.etapa - Očišt...'!J38</f>
        <v>0</v>
      </c>
      <c r="AZ58" s="130">
        <f>'SO 03.1 - I.etapa - Očišt...'!F35</f>
        <v>0</v>
      </c>
      <c r="BA58" s="130">
        <f>'SO 03.1 - I.etapa - Očišt...'!F36</f>
        <v>0</v>
      </c>
      <c r="BB58" s="130">
        <f>'SO 03.1 - I.etapa - Očišt...'!F37</f>
        <v>0</v>
      </c>
      <c r="BC58" s="130">
        <f>'SO 03.1 - I.etapa - Očišt...'!F38</f>
        <v>0</v>
      </c>
      <c r="BD58" s="132">
        <f>'SO 03.1 - I.etapa - Očišt...'!F39</f>
        <v>0</v>
      </c>
      <c r="BE58" s="4"/>
      <c r="BT58" s="133" t="s">
        <v>87</v>
      </c>
      <c r="BV58" s="133" t="s">
        <v>79</v>
      </c>
      <c r="BW58" s="133" t="s">
        <v>97</v>
      </c>
      <c r="BX58" s="133" t="s">
        <v>93</v>
      </c>
      <c r="CL58" s="133" t="s">
        <v>19</v>
      </c>
    </row>
    <row r="59" spans="1:90" s="4" customFormat="1" ht="16.5" customHeight="1">
      <c r="A59" s="111" t="s">
        <v>81</v>
      </c>
      <c r="B59" s="63"/>
      <c r="C59" s="125"/>
      <c r="D59" s="125"/>
      <c r="E59" s="126" t="s">
        <v>98</v>
      </c>
      <c r="F59" s="126"/>
      <c r="G59" s="126"/>
      <c r="H59" s="126"/>
      <c r="I59" s="126"/>
      <c r="J59" s="125"/>
      <c r="K59" s="126" t="s">
        <v>99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'SO 03.2 - I.etapa - Oprav...'!J32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96</v>
      </c>
      <c r="AR59" s="65"/>
      <c r="AS59" s="129">
        <v>0</v>
      </c>
      <c r="AT59" s="130">
        <f>ROUND(SUM(AV59:AW59),2)</f>
        <v>0</v>
      </c>
      <c r="AU59" s="131">
        <f>'SO 03.2 - I.etapa - Oprav...'!P88</f>
        <v>0</v>
      </c>
      <c r="AV59" s="130">
        <f>'SO 03.2 - I.etapa - Oprav...'!J35</f>
        <v>0</v>
      </c>
      <c r="AW59" s="130">
        <f>'SO 03.2 - I.etapa - Oprav...'!J36</f>
        <v>0</v>
      </c>
      <c r="AX59" s="130">
        <f>'SO 03.2 - I.etapa - Oprav...'!J37</f>
        <v>0</v>
      </c>
      <c r="AY59" s="130">
        <f>'SO 03.2 - I.etapa - Oprav...'!J38</f>
        <v>0</v>
      </c>
      <c r="AZ59" s="130">
        <f>'SO 03.2 - I.etapa - Oprav...'!F35</f>
        <v>0</v>
      </c>
      <c r="BA59" s="130">
        <f>'SO 03.2 - I.etapa - Oprav...'!F36</f>
        <v>0</v>
      </c>
      <c r="BB59" s="130">
        <f>'SO 03.2 - I.etapa - Oprav...'!F37</f>
        <v>0</v>
      </c>
      <c r="BC59" s="130">
        <f>'SO 03.2 - I.etapa - Oprav...'!F38</f>
        <v>0</v>
      </c>
      <c r="BD59" s="132">
        <f>'SO 03.2 - I.etapa - Oprav...'!F39</f>
        <v>0</v>
      </c>
      <c r="BE59" s="4"/>
      <c r="BT59" s="133" t="s">
        <v>87</v>
      </c>
      <c r="BV59" s="133" t="s">
        <v>79</v>
      </c>
      <c r="BW59" s="133" t="s">
        <v>100</v>
      </c>
      <c r="BX59" s="133" t="s">
        <v>93</v>
      </c>
      <c r="CL59" s="133" t="s">
        <v>19</v>
      </c>
    </row>
    <row r="60" spans="1:91" s="7" customFormat="1" ht="16.5" customHeight="1">
      <c r="A60" s="111" t="s">
        <v>81</v>
      </c>
      <c r="B60" s="112"/>
      <c r="C60" s="113"/>
      <c r="D60" s="114" t="s">
        <v>101</v>
      </c>
      <c r="E60" s="114"/>
      <c r="F60" s="114"/>
      <c r="G60" s="114"/>
      <c r="H60" s="114"/>
      <c r="I60" s="115"/>
      <c r="J60" s="114" t="s">
        <v>102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'VON1 - I. etapa - Vedlejš...'!J30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84</v>
      </c>
      <c r="AR60" s="118"/>
      <c r="AS60" s="134">
        <v>0</v>
      </c>
      <c r="AT60" s="135">
        <f>ROUND(SUM(AV60:AW60),2)</f>
        <v>0</v>
      </c>
      <c r="AU60" s="136">
        <f>'VON1 - I. etapa - Vedlejš...'!P84</f>
        <v>0</v>
      </c>
      <c r="AV60" s="135">
        <f>'VON1 - I. etapa - Vedlejš...'!J33</f>
        <v>0</v>
      </c>
      <c r="AW60" s="135">
        <f>'VON1 - I. etapa - Vedlejš...'!J34</f>
        <v>0</v>
      </c>
      <c r="AX60" s="135">
        <f>'VON1 - I. etapa - Vedlejš...'!J35</f>
        <v>0</v>
      </c>
      <c r="AY60" s="135">
        <f>'VON1 - I. etapa - Vedlejš...'!J36</f>
        <v>0</v>
      </c>
      <c r="AZ60" s="135">
        <f>'VON1 - I. etapa - Vedlejš...'!F33</f>
        <v>0</v>
      </c>
      <c r="BA60" s="135">
        <f>'VON1 - I. etapa - Vedlejš...'!F34</f>
        <v>0</v>
      </c>
      <c r="BB60" s="135">
        <f>'VON1 - I. etapa - Vedlejš...'!F35</f>
        <v>0</v>
      </c>
      <c r="BC60" s="135">
        <f>'VON1 - I. etapa - Vedlejš...'!F36</f>
        <v>0</v>
      </c>
      <c r="BD60" s="137">
        <f>'VON1 - I. etapa - Vedlejš...'!F37</f>
        <v>0</v>
      </c>
      <c r="BE60" s="7"/>
      <c r="BT60" s="123" t="s">
        <v>85</v>
      </c>
      <c r="BV60" s="123" t="s">
        <v>79</v>
      </c>
      <c r="BW60" s="123" t="s">
        <v>103</v>
      </c>
      <c r="BX60" s="123" t="s">
        <v>5</v>
      </c>
      <c r="CL60" s="123" t="s">
        <v>19</v>
      </c>
      <c r="CM60" s="123" t="s">
        <v>87</v>
      </c>
    </row>
    <row r="61" spans="1:57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I. etapa - Oprava...'!C2" display="/"/>
    <hyperlink ref="A56" location="'SO 02 - I. etapa - Oprava...'!C2" display="/"/>
    <hyperlink ref="A58" location="'SO 03.1 - I.etapa - Očišt...'!C2" display="/"/>
    <hyperlink ref="A59" location="'SO 03.2 - I.etapa - Oprav...'!C2" display="/"/>
    <hyperlink ref="A60" location="'VON1 - I. etapa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21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33" t="s">
        <v>23</v>
      </c>
      <c r="G12" s="38"/>
      <c r="H12" s="38"/>
      <c r="I12" s="142" t="s">
        <v>24</v>
      </c>
      <c r="J12" s="146" t="str">
        <f>'Rekapitulace stavby'!AN8</f>
        <v>13. 9. 2019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26</v>
      </c>
      <c r="E14" s="38"/>
      <c r="F14" s="38"/>
      <c r="G14" s="38"/>
      <c r="H14" s="38"/>
      <c r="I14" s="142" t="s">
        <v>27</v>
      </c>
      <c r="J14" s="133" t="s">
        <v>28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42" t="s">
        <v>30</v>
      </c>
      <c r="J15" s="133" t="s">
        <v>31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32</v>
      </c>
      <c r="E17" s="38"/>
      <c r="F17" s="38"/>
      <c r="G17" s="38"/>
      <c r="H17" s="38"/>
      <c r="I17" s="142" t="s">
        <v>27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30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34</v>
      </c>
      <c r="E20" s="38"/>
      <c r="F20" s="38"/>
      <c r="G20" s="38"/>
      <c r="H20" s="38"/>
      <c r="I20" s="142" t="s">
        <v>27</v>
      </c>
      <c r="J20" s="133" t="s">
        <v>35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36</v>
      </c>
      <c r="F21" s="38"/>
      <c r="G21" s="38"/>
      <c r="H21" s="38"/>
      <c r="I21" s="142" t="s">
        <v>30</v>
      </c>
      <c r="J21" s="133" t="s">
        <v>37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2" t="s">
        <v>27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30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43</v>
      </c>
      <c r="E30" s="38"/>
      <c r="F30" s="38"/>
      <c r="G30" s="38"/>
      <c r="H30" s="38"/>
      <c r="I30" s="38"/>
      <c r="J30" s="153">
        <f>ROUND(J81,2)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45</v>
      </c>
      <c r="G32" s="38"/>
      <c r="H32" s="38"/>
      <c r="I32" s="154" t="s">
        <v>44</v>
      </c>
      <c r="J32" s="154" t="s">
        <v>46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47</v>
      </c>
      <c r="E33" s="142" t="s">
        <v>48</v>
      </c>
      <c r="F33" s="156">
        <f>ROUND((SUM(BE81:BE128)),2)</f>
        <v>0</v>
      </c>
      <c r="G33" s="38"/>
      <c r="H33" s="38"/>
      <c r="I33" s="157">
        <v>0.21</v>
      </c>
      <c r="J33" s="156">
        <f>ROUND(((SUM(BE81:BE128))*I33),2)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49</v>
      </c>
      <c r="F34" s="156">
        <f>ROUND((SUM(BF81:BF128)),2)</f>
        <v>0</v>
      </c>
      <c r="G34" s="38"/>
      <c r="H34" s="38"/>
      <c r="I34" s="157">
        <v>0.15</v>
      </c>
      <c r="J34" s="156">
        <f>ROUND(((SUM(BF81:BF128))*I34),2)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50</v>
      </c>
      <c r="F35" s="156">
        <f>ROUND((SUM(BG81:BG128)),2)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51</v>
      </c>
      <c r="F36" s="156">
        <f>ROUND((SUM(BH81:BH128)),2)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52</v>
      </c>
      <c r="F37" s="156">
        <f>ROUND((SUM(BI81:BI128)),2)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53</v>
      </c>
      <c r="E39" s="160"/>
      <c r="F39" s="160"/>
      <c r="G39" s="161" t="s">
        <v>54</v>
      </c>
      <c r="H39" s="162" t="s">
        <v>55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VD Vrchlice - oprava vzdušného líce hráze - etapa I.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I. etapa - Oprava návodního líce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Vrchlice</v>
      </c>
      <c r="G52" s="40"/>
      <c r="H52" s="40"/>
      <c r="I52" s="32" t="s">
        <v>24</v>
      </c>
      <c r="J52" s="72" t="str">
        <f>IF(J12="","",J12)</f>
        <v>13. 9. 2019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34</v>
      </c>
      <c r="J54" s="36" t="str">
        <f>E21</f>
        <v>HG Partner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32" t="s">
        <v>39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108</v>
      </c>
      <c r="D57" s="171"/>
      <c r="E57" s="171"/>
      <c r="F57" s="171"/>
      <c r="G57" s="171"/>
      <c r="H57" s="171"/>
      <c r="I57" s="171"/>
      <c r="J57" s="172" t="s">
        <v>109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75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74"/>
      <c r="C60" s="175"/>
      <c r="D60" s="176" t="s">
        <v>111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112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113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9" t="str">
        <f>E7</f>
        <v>VD Vrchlice - oprava vzdušného líce hráze - etapa I.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105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01 - I. etapa - Oprava návodního líce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Vrchlice</v>
      </c>
      <c r="G75" s="40"/>
      <c r="H75" s="40"/>
      <c r="I75" s="32" t="s">
        <v>24</v>
      </c>
      <c r="J75" s="72" t="str">
        <f>IF(J12="","",J12)</f>
        <v>13. 9. 2019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34</v>
      </c>
      <c r="J77" s="36" t="str">
        <f>E21</f>
        <v>HG Partner s.r.o.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32</v>
      </c>
      <c r="D78" s="40"/>
      <c r="E78" s="40"/>
      <c r="F78" s="27" t="str">
        <f>IF(E18="","",E18)</f>
        <v>Vyplň údaj</v>
      </c>
      <c r="G78" s="40"/>
      <c r="H78" s="40"/>
      <c r="I78" s="32" t="s">
        <v>39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5"/>
      <c r="B80" s="186"/>
      <c r="C80" s="187" t="s">
        <v>114</v>
      </c>
      <c r="D80" s="188" t="s">
        <v>62</v>
      </c>
      <c r="E80" s="188" t="s">
        <v>58</v>
      </c>
      <c r="F80" s="188" t="s">
        <v>59</v>
      </c>
      <c r="G80" s="188" t="s">
        <v>115</v>
      </c>
      <c r="H80" s="188" t="s">
        <v>116</v>
      </c>
      <c r="I80" s="188" t="s">
        <v>117</v>
      </c>
      <c r="J80" s="188" t="s">
        <v>109</v>
      </c>
      <c r="K80" s="189" t="s">
        <v>118</v>
      </c>
      <c r="L80" s="190"/>
      <c r="M80" s="92" t="s">
        <v>21</v>
      </c>
      <c r="N80" s="93" t="s">
        <v>47</v>
      </c>
      <c r="O80" s="93" t="s">
        <v>119</v>
      </c>
      <c r="P80" s="93" t="s">
        <v>120</v>
      </c>
      <c r="Q80" s="93" t="s">
        <v>121</v>
      </c>
      <c r="R80" s="93" t="s">
        <v>122</v>
      </c>
      <c r="S80" s="93" t="s">
        <v>123</v>
      </c>
      <c r="T80" s="94" t="s">
        <v>124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pans="1:63" s="2" customFormat="1" ht="22.8" customHeight="1">
      <c r="A81" s="38"/>
      <c r="B81" s="39"/>
      <c r="C81" s="99" t="s">
        <v>125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0.0684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76</v>
      </c>
      <c r="AU81" s="17" t="s">
        <v>110</v>
      </c>
      <c r="BK81" s="195">
        <f>BK82</f>
        <v>0</v>
      </c>
    </row>
    <row r="82" spans="1:63" s="12" customFormat="1" ht="25.9" customHeight="1">
      <c r="A82" s="12"/>
      <c r="B82" s="196"/>
      <c r="C82" s="197"/>
      <c r="D82" s="198" t="s">
        <v>76</v>
      </c>
      <c r="E82" s="199" t="s">
        <v>126</v>
      </c>
      <c r="F82" s="199" t="s">
        <v>126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0.0684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85</v>
      </c>
      <c r="AT82" s="208" t="s">
        <v>76</v>
      </c>
      <c r="AU82" s="208" t="s">
        <v>77</v>
      </c>
      <c r="AY82" s="207" t="s">
        <v>127</v>
      </c>
      <c r="BK82" s="209">
        <f>BK83</f>
        <v>0</v>
      </c>
    </row>
    <row r="83" spans="1:63" s="12" customFormat="1" ht="22.8" customHeight="1">
      <c r="A83" s="12"/>
      <c r="B83" s="196"/>
      <c r="C83" s="197"/>
      <c r="D83" s="198" t="s">
        <v>76</v>
      </c>
      <c r="E83" s="210" t="s">
        <v>128</v>
      </c>
      <c r="F83" s="210" t="s">
        <v>129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SUM(P84:P128)</f>
        <v>0</v>
      </c>
      <c r="Q83" s="204"/>
      <c r="R83" s="205">
        <f>SUM(R84:R128)</f>
        <v>0.0684</v>
      </c>
      <c r="S83" s="204"/>
      <c r="T83" s="206">
        <f>SUM(T84:T128)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85</v>
      </c>
      <c r="AT83" s="208" t="s">
        <v>76</v>
      </c>
      <c r="AU83" s="208" t="s">
        <v>85</v>
      </c>
      <c r="AY83" s="207" t="s">
        <v>127</v>
      </c>
      <c r="BK83" s="209">
        <f>SUM(BK84:BK128)</f>
        <v>0</v>
      </c>
    </row>
    <row r="84" spans="1:65" s="2" customFormat="1" ht="49.05" customHeight="1">
      <c r="A84" s="38"/>
      <c r="B84" s="39"/>
      <c r="C84" s="212" t="s">
        <v>130</v>
      </c>
      <c r="D84" s="212" t="s">
        <v>131</v>
      </c>
      <c r="E84" s="213" t="s">
        <v>132</v>
      </c>
      <c r="F84" s="214" t="s">
        <v>133</v>
      </c>
      <c r="G84" s="215" t="s">
        <v>134</v>
      </c>
      <c r="H84" s="216">
        <v>42.24</v>
      </c>
      <c r="I84" s="217"/>
      <c r="J84" s="218">
        <f>ROUND(I84*H84,2)</f>
        <v>0</v>
      </c>
      <c r="K84" s="214" t="s">
        <v>21</v>
      </c>
      <c r="L84" s="44"/>
      <c r="M84" s="219" t="s">
        <v>21</v>
      </c>
      <c r="N84" s="220" t="s">
        <v>48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85</v>
      </c>
      <c r="AT84" s="223" t="s">
        <v>131</v>
      </c>
      <c r="AU84" s="223" t="s">
        <v>87</v>
      </c>
      <c r="AY84" s="17" t="s">
        <v>127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85</v>
      </c>
      <c r="BK84" s="224">
        <f>ROUND(I84*H84,2)</f>
        <v>0</v>
      </c>
      <c r="BL84" s="17" t="s">
        <v>85</v>
      </c>
      <c r="BM84" s="223" t="s">
        <v>135</v>
      </c>
    </row>
    <row r="85" spans="1:47" s="2" customFormat="1" ht="12">
      <c r="A85" s="38"/>
      <c r="B85" s="39"/>
      <c r="C85" s="40"/>
      <c r="D85" s="225" t="s">
        <v>136</v>
      </c>
      <c r="E85" s="40"/>
      <c r="F85" s="226" t="s">
        <v>137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136</v>
      </c>
      <c r="AU85" s="17" t="s">
        <v>87</v>
      </c>
    </row>
    <row r="86" spans="1:51" s="13" customFormat="1" ht="12">
      <c r="A86" s="13"/>
      <c r="B86" s="230"/>
      <c r="C86" s="231"/>
      <c r="D86" s="225" t="s">
        <v>138</v>
      </c>
      <c r="E86" s="232" t="s">
        <v>21</v>
      </c>
      <c r="F86" s="233" t="s">
        <v>139</v>
      </c>
      <c r="G86" s="231"/>
      <c r="H86" s="234">
        <v>12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0" t="s">
        <v>138</v>
      </c>
      <c r="AU86" s="240" t="s">
        <v>87</v>
      </c>
      <c r="AV86" s="13" t="s">
        <v>87</v>
      </c>
      <c r="AW86" s="13" t="s">
        <v>38</v>
      </c>
      <c r="AX86" s="13" t="s">
        <v>77</v>
      </c>
      <c r="AY86" s="240" t="s">
        <v>127</v>
      </c>
    </row>
    <row r="87" spans="1:51" s="13" customFormat="1" ht="12">
      <c r="A87" s="13"/>
      <c r="B87" s="230"/>
      <c r="C87" s="231"/>
      <c r="D87" s="225" t="s">
        <v>138</v>
      </c>
      <c r="E87" s="232" t="s">
        <v>21</v>
      </c>
      <c r="F87" s="233" t="s">
        <v>140</v>
      </c>
      <c r="G87" s="231"/>
      <c r="H87" s="234">
        <v>1.44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0" t="s">
        <v>138</v>
      </c>
      <c r="AU87" s="240" t="s">
        <v>87</v>
      </c>
      <c r="AV87" s="13" t="s">
        <v>87</v>
      </c>
      <c r="AW87" s="13" t="s">
        <v>38</v>
      </c>
      <c r="AX87" s="13" t="s">
        <v>77</v>
      </c>
      <c r="AY87" s="240" t="s">
        <v>127</v>
      </c>
    </row>
    <row r="88" spans="1:51" s="13" customFormat="1" ht="12">
      <c r="A88" s="13"/>
      <c r="B88" s="230"/>
      <c r="C88" s="231"/>
      <c r="D88" s="225" t="s">
        <v>138</v>
      </c>
      <c r="E88" s="232" t="s">
        <v>21</v>
      </c>
      <c r="F88" s="233" t="s">
        <v>141</v>
      </c>
      <c r="G88" s="231"/>
      <c r="H88" s="234">
        <v>3.6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0" t="s">
        <v>138</v>
      </c>
      <c r="AU88" s="240" t="s">
        <v>87</v>
      </c>
      <c r="AV88" s="13" t="s">
        <v>87</v>
      </c>
      <c r="AW88" s="13" t="s">
        <v>38</v>
      </c>
      <c r="AX88" s="13" t="s">
        <v>77</v>
      </c>
      <c r="AY88" s="240" t="s">
        <v>127</v>
      </c>
    </row>
    <row r="89" spans="1:51" s="13" customFormat="1" ht="12">
      <c r="A89" s="13"/>
      <c r="B89" s="230"/>
      <c r="C89" s="231"/>
      <c r="D89" s="225" t="s">
        <v>138</v>
      </c>
      <c r="E89" s="232" t="s">
        <v>21</v>
      </c>
      <c r="F89" s="233" t="s">
        <v>142</v>
      </c>
      <c r="G89" s="231"/>
      <c r="H89" s="234">
        <v>3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138</v>
      </c>
      <c r="AU89" s="240" t="s">
        <v>87</v>
      </c>
      <c r="AV89" s="13" t="s">
        <v>87</v>
      </c>
      <c r="AW89" s="13" t="s">
        <v>38</v>
      </c>
      <c r="AX89" s="13" t="s">
        <v>77</v>
      </c>
      <c r="AY89" s="240" t="s">
        <v>127</v>
      </c>
    </row>
    <row r="90" spans="1:51" s="13" customFormat="1" ht="12">
      <c r="A90" s="13"/>
      <c r="B90" s="230"/>
      <c r="C90" s="231"/>
      <c r="D90" s="225" t="s">
        <v>138</v>
      </c>
      <c r="E90" s="232" t="s">
        <v>21</v>
      </c>
      <c r="F90" s="233" t="s">
        <v>143</v>
      </c>
      <c r="G90" s="231"/>
      <c r="H90" s="234">
        <v>4.2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0" t="s">
        <v>138</v>
      </c>
      <c r="AU90" s="240" t="s">
        <v>87</v>
      </c>
      <c r="AV90" s="13" t="s">
        <v>87</v>
      </c>
      <c r="AW90" s="13" t="s">
        <v>38</v>
      </c>
      <c r="AX90" s="13" t="s">
        <v>77</v>
      </c>
      <c r="AY90" s="240" t="s">
        <v>127</v>
      </c>
    </row>
    <row r="91" spans="1:51" s="13" customFormat="1" ht="12">
      <c r="A91" s="13"/>
      <c r="B91" s="230"/>
      <c r="C91" s="231"/>
      <c r="D91" s="225" t="s">
        <v>138</v>
      </c>
      <c r="E91" s="232" t="s">
        <v>21</v>
      </c>
      <c r="F91" s="233" t="s">
        <v>144</v>
      </c>
      <c r="G91" s="231"/>
      <c r="H91" s="234">
        <v>3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0" t="s">
        <v>138</v>
      </c>
      <c r="AU91" s="240" t="s">
        <v>87</v>
      </c>
      <c r="AV91" s="13" t="s">
        <v>87</v>
      </c>
      <c r="AW91" s="13" t="s">
        <v>38</v>
      </c>
      <c r="AX91" s="13" t="s">
        <v>77</v>
      </c>
      <c r="AY91" s="240" t="s">
        <v>127</v>
      </c>
    </row>
    <row r="92" spans="1:51" s="13" customFormat="1" ht="12">
      <c r="A92" s="13"/>
      <c r="B92" s="230"/>
      <c r="C92" s="231"/>
      <c r="D92" s="225" t="s">
        <v>138</v>
      </c>
      <c r="E92" s="232" t="s">
        <v>21</v>
      </c>
      <c r="F92" s="233" t="s">
        <v>145</v>
      </c>
      <c r="G92" s="231"/>
      <c r="H92" s="234">
        <v>4.2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138</v>
      </c>
      <c r="AU92" s="240" t="s">
        <v>87</v>
      </c>
      <c r="AV92" s="13" t="s">
        <v>87</v>
      </c>
      <c r="AW92" s="13" t="s">
        <v>38</v>
      </c>
      <c r="AX92" s="13" t="s">
        <v>77</v>
      </c>
      <c r="AY92" s="240" t="s">
        <v>127</v>
      </c>
    </row>
    <row r="93" spans="1:51" s="13" customFormat="1" ht="12">
      <c r="A93" s="13"/>
      <c r="B93" s="230"/>
      <c r="C93" s="231"/>
      <c r="D93" s="225" t="s">
        <v>138</v>
      </c>
      <c r="E93" s="232" t="s">
        <v>21</v>
      </c>
      <c r="F93" s="233" t="s">
        <v>146</v>
      </c>
      <c r="G93" s="231"/>
      <c r="H93" s="234">
        <v>1.2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138</v>
      </c>
      <c r="AU93" s="240" t="s">
        <v>87</v>
      </c>
      <c r="AV93" s="13" t="s">
        <v>87</v>
      </c>
      <c r="AW93" s="13" t="s">
        <v>38</v>
      </c>
      <c r="AX93" s="13" t="s">
        <v>77</v>
      </c>
      <c r="AY93" s="240" t="s">
        <v>127</v>
      </c>
    </row>
    <row r="94" spans="1:51" s="13" customFormat="1" ht="12">
      <c r="A94" s="13"/>
      <c r="B94" s="230"/>
      <c r="C94" s="231"/>
      <c r="D94" s="225" t="s">
        <v>138</v>
      </c>
      <c r="E94" s="232" t="s">
        <v>21</v>
      </c>
      <c r="F94" s="233" t="s">
        <v>147</v>
      </c>
      <c r="G94" s="231"/>
      <c r="H94" s="234">
        <v>2.4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138</v>
      </c>
      <c r="AU94" s="240" t="s">
        <v>87</v>
      </c>
      <c r="AV94" s="13" t="s">
        <v>87</v>
      </c>
      <c r="AW94" s="13" t="s">
        <v>38</v>
      </c>
      <c r="AX94" s="13" t="s">
        <v>77</v>
      </c>
      <c r="AY94" s="240" t="s">
        <v>127</v>
      </c>
    </row>
    <row r="95" spans="1:51" s="13" customFormat="1" ht="12">
      <c r="A95" s="13"/>
      <c r="B95" s="230"/>
      <c r="C95" s="231"/>
      <c r="D95" s="225" t="s">
        <v>138</v>
      </c>
      <c r="E95" s="232" t="s">
        <v>21</v>
      </c>
      <c r="F95" s="233" t="s">
        <v>148</v>
      </c>
      <c r="G95" s="231"/>
      <c r="H95" s="234">
        <v>7.2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138</v>
      </c>
      <c r="AU95" s="240" t="s">
        <v>87</v>
      </c>
      <c r="AV95" s="13" t="s">
        <v>87</v>
      </c>
      <c r="AW95" s="13" t="s">
        <v>38</v>
      </c>
      <c r="AX95" s="13" t="s">
        <v>77</v>
      </c>
      <c r="AY95" s="240" t="s">
        <v>127</v>
      </c>
    </row>
    <row r="96" spans="1:51" s="14" customFormat="1" ht="12">
      <c r="A96" s="14"/>
      <c r="B96" s="241"/>
      <c r="C96" s="242"/>
      <c r="D96" s="225" t="s">
        <v>138</v>
      </c>
      <c r="E96" s="243" t="s">
        <v>21</v>
      </c>
      <c r="F96" s="244" t="s">
        <v>149</v>
      </c>
      <c r="G96" s="242"/>
      <c r="H96" s="245">
        <v>42.24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138</v>
      </c>
      <c r="AU96" s="251" t="s">
        <v>87</v>
      </c>
      <c r="AV96" s="14" t="s">
        <v>130</v>
      </c>
      <c r="AW96" s="14" t="s">
        <v>38</v>
      </c>
      <c r="AX96" s="14" t="s">
        <v>85</v>
      </c>
      <c r="AY96" s="251" t="s">
        <v>127</v>
      </c>
    </row>
    <row r="97" spans="1:65" s="2" customFormat="1" ht="49.05" customHeight="1">
      <c r="A97" s="38"/>
      <c r="B97" s="39"/>
      <c r="C97" s="212" t="s">
        <v>150</v>
      </c>
      <c r="D97" s="212" t="s">
        <v>131</v>
      </c>
      <c r="E97" s="213" t="s">
        <v>151</v>
      </c>
      <c r="F97" s="214" t="s">
        <v>152</v>
      </c>
      <c r="G97" s="215" t="s">
        <v>134</v>
      </c>
      <c r="H97" s="216">
        <v>40.2</v>
      </c>
      <c r="I97" s="217"/>
      <c r="J97" s="218">
        <f>ROUND(I97*H97,2)</f>
        <v>0</v>
      </c>
      <c r="K97" s="214" t="s">
        <v>21</v>
      </c>
      <c r="L97" s="44"/>
      <c r="M97" s="219" t="s">
        <v>21</v>
      </c>
      <c r="N97" s="220" t="s">
        <v>48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85</v>
      </c>
      <c r="AT97" s="223" t="s">
        <v>131</v>
      </c>
      <c r="AU97" s="223" t="s">
        <v>87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85</v>
      </c>
      <c r="BK97" s="224">
        <f>ROUND(I97*H97,2)</f>
        <v>0</v>
      </c>
      <c r="BL97" s="17" t="s">
        <v>85</v>
      </c>
      <c r="BM97" s="223" t="s">
        <v>153</v>
      </c>
    </row>
    <row r="98" spans="1:47" s="2" customFormat="1" ht="12">
      <c r="A98" s="38"/>
      <c r="B98" s="39"/>
      <c r="C98" s="40"/>
      <c r="D98" s="225" t="s">
        <v>136</v>
      </c>
      <c r="E98" s="40"/>
      <c r="F98" s="226" t="s">
        <v>137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136</v>
      </c>
      <c r="AU98" s="17" t="s">
        <v>87</v>
      </c>
    </row>
    <row r="99" spans="1:51" s="13" customFormat="1" ht="12">
      <c r="A99" s="13"/>
      <c r="B99" s="230"/>
      <c r="C99" s="231"/>
      <c r="D99" s="225" t="s">
        <v>138</v>
      </c>
      <c r="E99" s="232" t="s">
        <v>21</v>
      </c>
      <c r="F99" s="233" t="s">
        <v>154</v>
      </c>
      <c r="G99" s="231"/>
      <c r="H99" s="234">
        <v>8.4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138</v>
      </c>
      <c r="AU99" s="240" t="s">
        <v>87</v>
      </c>
      <c r="AV99" s="13" t="s">
        <v>87</v>
      </c>
      <c r="AW99" s="13" t="s">
        <v>38</v>
      </c>
      <c r="AX99" s="13" t="s">
        <v>77</v>
      </c>
      <c r="AY99" s="240" t="s">
        <v>127</v>
      </c>
    </row>
    <row r="100" spans="1:51" s="13" customFormat="1" ht="12">
      <c r="A100" s="13"/>
      <c r="B100" s="230"/>
      <c r="C100" s="231"/>
      <c r="D100" s="225" t="s">
        <v>138</v>
      </c>
      <c r="E100" s="232" t="s">
        <v>21</v>
      </c>
      <c r="F100" s="233" t="s">
        <v>155</v>
      </c>
      <c r="G100" s="231"/>
      <c r="H100" s="234">
        <v>6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138</v>
      </c>
      <c r="AU100" s="240" t="s">
        <v>87</v>
      </c>
      <c r="AV100" s="13" t="s">
        <v>87</v>
      </c>
      <c r="AW100" s="13" t="s">
        <v>38</v>
      </c>
      <c r="AX100" s="13" t="s">
        <v>77</v>
      </c>
      <c r="AY100" s="240" t="s">
        <v>127</v>
      </c>
    </row>
    <row r="101" spans="1:51" s="13" customFormat="1" ht="12">
      <c r="A101" s="13"/>
      <c r="B101" s="230"/>
      <c r="C101" s="231"/>
      <c r="D101" s="225" t="s">
        <v>138</v>
      </c>
      <c r="E101" s="232" t="s">
        <v>21</v>
      </c>
      <c r="F101" s="233" t="s">
        <v>156</v>
      </c>
      <c r="G101" s="231"/>
      <c r="H101" s="234">
        <v>4.2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138</v>
      </c>
      <c r="AU101" s="240" t="s">
        <v>87</v>
      </c>
      <c r="AV101" s="13" t="s">
        <v>87</v>
      </c>
      <c r="AW101" s="13" t="s">
        <v>38</v>
      </c>
      <c r="AX101" s="13" t="s">
        <v>77</v>
      </c>
      <c r="AY101" s="240" t="s">
        <v>127</v>
      </c>
    </row>
    <row r="102" spans="1:51" s="13" customFormat="1" ht="12">
      <c r="A102" s="13"/>
      <c r="B102" s="230"/>
      <c r="C102" s="231"/>
      <c r="D102" s="225" t="s">
        <v>138</v>
      </c>
      <c r="E102" s="232" t="s">
        <v>21</v>
      </c>
      <c r="F102" s="233" t="s">
        <v>157</v>
      </c>
      <c r="G102" s="231"/>
      <c r="H102" s="234">
        <v>4.8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138</v>
      </c>
      <c r="AU102" s="240" t="s">
        <v>87</v>
      </c>
      <c r="AV102" s="13" t="s">
        <v>87</v>
      </c>
      <c r="AW102" s="13" t="s">
        <v>38</v>
      </c>
      <c r="AX102" s="13" t="s">
        <v>77</v>
      </c>
      <c r="AY102" s="240" t="s">
        <v>127</v>
      </c>
    </row>
    <row r="103" spans="1:51" s="13" customFormat="1" ht="12">
      <c r="A103" s="13"/>
      <c r="B103" s="230"/>
      <c r="C103" s="231"/>
      <c r="D103" s="225" t="s">
        <v>138</v>
      </c>
      <c r="E103" s="232" t="s">
        <v>21</v>
      </c>
      <c r="F103" s="233" t="s">
        <v>158</v>
      </c>
      <c r="G103" s="231"/>
      <c r="H103" s="234">
        <v>16.8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138</v>
      </c>
      <c r="AU103" s="240" t="s">
        <v>87</v>
      </c>
      <c r="AV103" s="13" t="s">
        <v>87</v>
      </c>
      <c r="AW103" s="13" t="s">
        <v>38</v>
      </c>
      <c r="AX103" s="13" t="s">
        <v>77</v>
      </c>
      <c r="AY103" s="240" t="s">
        <v>127</v>
      </c>
    </row>
    <row r="104" spans="1:51" s="14" customFormat="1" ht="12">
      <c r="A104" s="14"/>
      <c r="B104" s="241"/>
      <c r="C104" s="242"/>
      <c r="D104" s="225" t="s">
        <v>138</v>
      </c>
      <c r="E104" s="243" t="s">
        <v>21</v>
      </c>
      <c r="F104" s="244" t="s">
        <v>149</v>
      </c>
      <c r="G104" s="242"/>
      <c r="H104" s="245">
        <v>40.2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138</v>
      </c>
      <c r="AU104" s="251" t="s">
        <v>87</v>
      </c>
      <c r="AV104" s="14" t="s">
        <v>130</v>
      </c>
      <c r="AW104" s="14" t="s">
        <v>38</v>
      </c>
      <c r="AX104" s="14" t="s">
        <v>85</v>
      </c>
      <c r="AY104" s="251" t="s">
        <v>127</v>
      </c>
    </row>
    <row r="105" spans="1:65" s="2" customFormat="1" ht="49.05" customHeight="1">
      <c r="A105" s="38"/>
      <c r="B105" s="39"/>
      <c r="C105" s="212" t="s">
        <v>85</v>
      </c>
      <c r="D105" s="212" t="s">
        <v>131</v>
      </c>
      <c r="E105" s="213" t="s">
        <v>159</v>
      </c>
      <c r="F105" s="214" t="s">
        <v>160</v>
      </c>
      <c r="G105" s="215" t="s">
        <v>161</v>
      </c>
      <c r="H105" s="216">
        <v>0.396</v>
      </c>
      <c r="I105" s="217"/>
      <c r="J105" s="218">
        <f>ROUND(I105*H105,2)</f>
        <v>0</v>
      </c>
      <c r="K105" s="214" t="s">
        <v>21</v>
      </c>
      <c r="L105" s="44"/>
      <c r="M105" s="219" t="s">
        <v>21</v>
      </c>
      <c r="N105" s="220" t="s">
        <v>48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85</v>
      </c>
      <c r="AT105" s="223" t="s">
        <v>131</v>
      </c>
      <c r="AU105" s="223" t="s">
        <v>87</v>
      </c>
      <c r="AY105" s="17" t="s">
        <v>127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85</v>
      </c>
      <c r="BK105" s="224">
        <f>ROUND(I105*H105,2)</f>
        <v>0</v>
      </c>
      <c r="BL105" s="17" t="s">
        <v>85</v>
      </c>
      <c r="BM105" s="223" t="s">
        <v>162</v>
      </c>
    </row>
    <row r="106" spans="1:47" s="2" customFormat="1" ht="12">
      <c r="A106" s="38"/>
      <c r="B106" s="39"/>
      <c r="C106" s="40"/>
      <c r="D106" s="225" t="s">
        <v>136</v>
      </c>
      <c r="E106" s="40"/>
      <c r="F106" s="226" t="s">
        <v>163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136</v>
      </c>
      <c r="AU106" s="17" t="s">
        <v>87</v>
      </c>
    </row>
    <row r="107" spans="1:51" s="13" customFormat="1" ht="12">
      <c r="A107" s="13"/>
      <c r="B107" s="230"/>
      <c r="C107" s="231"/>
      <c r="D107" s="225" t="s">
        <v>138</v>
      </c>
      <c r="E107" s="232" t="s">
        <v>21</v>
      </c>
      <c r="F107" s="233" t="s">
        <v>164</v>
      </c>
      <c r="G107" s="231"/>
      <c r="H107" s="234">
        <v>0.18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138</v>
      </c>
      <c r="AU107" s="240" t="s">
        <v>87</v>
      </c>
      <c r="AV107" s="13" t="s">
        <v>87</v>
      </c>
      <c r="AW107" s="13" t="s">
        <v>38</v>
      </c>
      <c r="AX107" s="13" t="s">
        <v>77</v>
      </c>
      <c r="AY107" s="240" t="s">
        <v>127</v>
      </c>
    </row>
    <row r="108" spans="1:51" s="13" customFormat="1" ht="12">
      <c r="A108" s="13"/>
      <c r="B108" s="230"/>
      <c r="C108" s="231"/>
      <c r="D108" s="225" t="s">
        <v>138</v>
      </c>
      <c r="E108" s="232" t="s">
        <v>21</v>
      </c>
      <c r="F108" s="233" t="s">
        <v>165</v>
      </c>
      <c r="G108" s="231"/>
      <c r="H108" s="234">
        <v>0.18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138</v>
      </c>
      <c r="AU108" s="240" t="s">
        <v>87</v>
      </c>
      <c r="AV108" s="13" t="s">
        <v>87</v>
      </c>
      <c r="AW108" s="13" t="s">
        <v>38</v>
      </c>
      <c r="AX108" s="13" t="s">
        <v>77</v>
      </c>
      <c r="AY108" s="240" t="s">
        <v>127</v>
      </c>
    </row>
    <row r="109" spans="1:51" s="13" customFormat="1" ht="12">
      <c r="A109" s="13"/>
      <c r="B109" s="230"/>
      <c r="C109" s="231"/>
      <c r="D109" s="225" t="s">
        <v>138</v>
      </c>
      <c r="E109" s="232" t="s">
        <v>21</v>
      </c>
      <c r="F109" s="233" t="s">
        <v>166</v>
      </c>
      <c r="G109" s="231"/>
      <c r="H109" s="234">
        <v>0.036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138</v>
      </c>
      <c r="AU109" s="240" t="s">
        <v>87</v>
      </c>
      <c r="AV109" s="13" t="s">
        <v>87</v>
      </c>
      <c r="AW109" s="13" t="s">
        <v>38</v>
      </c>
      <c r="AX109" s="13" t="s">
        <v>77</v>
      </c>
      <c r="AY109" s="240" t="s">
        <v>127</v>
      </c>
    </row>
    <row r="110" spans="1:51" s="14" customFormat="1" ht="12">
      <c r="A110" s="14"/>
      <c r="B110" s="241"/>
      <c r="C110" s="242"/>
      <c r="D110" s="225" t="s">
        <v>138</v>
      </c>
      <c r="E110" s="243" t="s">
        <v>21</v>
      </c>
      <c r="F110" s="244" t="s">
        <v>149</v>
      </c>
      <c r="G110" s="242"/>
      <c r="H110" s="245">
        <v>0.39599999999999996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138</v>
      </c>
      <c r="AU110" s="251" t="s">
        <v>87</v>
      </c>
      <c r="AV110" s="14" t="s">
        <v>130</v>
      </c>
      <c r="AW110" s="14" t="s">
        <v>38</v>
      </c>
      <c r="AX110" s="14" t="s">
        <v>85</v>
      </c>
      <c r="AY110" s="251" t="s">
        <v>127</v>
      </c>
    </row>
    <row r="111" spans="1:65" s="2" customFormat="1" ht="37.8" customHeight="1">
      <c r="A111" s="38"/>
      <c r="B111" s="39"/>
      <c r="C111" s="212" t="s">
        <v>167</v>
      </c>
      <c r="D111" s="212" t="s">
        <v>131</v>
      </c>
      <c r="E111" s="213" t="s">
        <v>168</v>
      </c>
      <c r="F111" s="214" t="s">
        <v>169</v>
      </c>
      <c r="G111" s="215" t="s">
        <v>170</v>
      </c>
      <c r="H111" s="216">
        <v>1</v>
      </c>
      <c r="I111" s="217"/>
      <c r="J111" s="218">
        <f>ROUND(I111*H111,2)</f>
        <v>0</v>
      </c>
      <c r="K111" s="214" t="s">
        <v>21</v>
      </c>
      <c r="L111" s="44"/>
      <c r="M111" s="219" t="s">
        <v>21</v>
      </c>
      <c r="N111" s="220" t="s">
        <v>48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85</v>
      </c>
      <c r="AT111" s="223" t="s">
        <v>131</v>
      </c>
      <c r="AU111" s="223" t="s">
        <v>87</v>
      </c>
      <c r="AY111" s="17" t="s">
        <v>127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85</v>
      </c>
      <c r="BK111" s="224">
        <f>ROUND(I111*H111,2)</f>
        <v>0</v>
      </c>
      <c r="BL111" s="17" t="s">
        <v>85</v>
      </c>
      <c r="BM111" s="223" t="s">
        <v>171</v>
      </c>
    </row>
    <row r="112" spans="1:47" s="2" customFormat="1" ht="12">
      <c r="A112" s="38"/>
      <c r="B112" s="39"/>
      <c r="C112" s="40"/>
      <c r="D112" s="225" t="s">
        <v>136</v>
      </c>
      <c r="E112" s="40"/>
      <c r="F112" s="226" t="s">
        <v>172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136</v>
      </c>
      <c r="AU112" s="17" t="s">
        <v>87</v>
      </c>
    </row>
    <row r="113" spans="1:51" s="13" customFormat="1" ht="12">
      <c r="A113" s="13"/>
      <c r="B113" s="230"/>
      <c r="C113" s="231"/>
      <c r="D113" s="225" t="s">
        <v>138</v>
      </c>
      <c r="E113" s="232" t="s">
        <v>21</v>
      </c>
      <c r="F113" s="233" t="s">
        <v>173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138</v>
      </c>
      <c r="AU113" s="240" t="s">
        <v>87</v>
      </c>
      <c r="AV113" s="13" t="s">
        <v>87</v>
      </c>
      <c r="AW113" s="13" t="s">
        <v>38</v>
      </c>
      <c r="AX113" s="13" t="s">
        <v>85</v>
      </c>
      <c r="AY113" s="240" t="s">
        <v>127</v>
      </c>
    </row>
    <row r="114" spans="1:65" s="2" customFormat="1" ht="37.8" customHeight="1">
      <c r="A114" s="38"/>
      <c r="B114" s="39"/>
      <c r="C114" s="212" t="s">
        <v>174</v>
      </c>
      <c r="D114" s="212" t="s">
        <v>131</v>
      </c>
      <c r="E114" s="213" t="s">
        <v>175</v>
      </c>
      <c r="F114" s="214" t="s">
        <v>176</v>
      </c>
      <c r="G114" s="215" t="s">
        <v>170</v>
      </c>
      <c r="H114" s="216">
        <v>2</v>
      </c>
      <c r="I114" s="217"/>
      <c r="J114" s="218">
        <f>ROUND(I114*H114,2)</f>
        <v>0</v>
      </c>
      <c r="K114" s="214" t="s">
        <v>21</v>
      </c>
      <c r="L114" s="44"/>
      <c r="M114" s="219" t="s">
        <v>21</v>
      </c>
      <c r="N114" s="220" t="s">
        <v>48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85</v>
      </c>
      <c r="AT114" s="223" t="s">
        <v>131</v>
      </c>
      <c r="AU114" s="223" t="s">
        <v>87</v>
      </c>
      <c r="AY114" s="17" t="s">
        <v>127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85</v>
      </c>
      <c r="BK114" s="224">
        <f>ROUND(I114*H114,2)</f>
        <v>0</v>
      </c>
      <c r="BL114" s="17" t="s">
        <v>85</v>
      </c>
      <c r="BM114" s="223" t="s">
        <v>177</v>
      </c>
    </row>
    <row r="115" spans="1:47" s="2" customFormat="1" ht="12">
      <c r="A115" s="38"/>
      <c r="B115" s="39"/>
      <c r="C115" s="40"/>
      <c r="D115" s="225" t="s">
        <v>136</v>
      </c>
      <c r="E115" s="40"/>
      <c r="F115" s="226" t="s">
        <v>178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136</v>
      </c>
      <c r="AU115" s="17" t="s">
        <v>87</v>
      </c>
    </row>
    <row r="116" spans="1:51" s="13" customFormat="1" ht="12">
      <c r="A116" s="13"/>
      <c r="B116" s="230"/>
      <c r="C116" s="231"/>
      <c r="D116" s="225" t="s">
        <v>138</v>
      </c>
      <c r="E116" s="232" t="s">
        <v>21</v>
      </c>
      <c r="F116" s="233" t="s">
        <v>179</v>
      </c>
      <c r="G116" s="231"/>
      <c r="H116" s="234">
        <v>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138</v>
      </c>
      <c r="AU116" s="240" t="s">
        <v>87</v>
      </c>
      <c r="AV116" s="13" t="s">
        <v>87</v>
      </c>
      <c r="AW116" s="13" t="s">
        <v>38</v>
      </c>
      <c r="AX116" s="13" t="s">
        <v>85</v>
      </c>
      <c r="AY116" s="240" t="s">
        <v>127</v>
      </c>
    </row>
    <row r="117" spans="1:65" s="2" customFormat="1" ht="37.8" customHeight="1">
      <c r="A117" s="38"/>
      <c r="B117" s="39"/>
      <c r="C117" s="212" t="s">
        <v>180</v>
      </c>
      <c r="D117" s="212" t="s">
        <v>131</v>
      </c>
      <c r="E117" s="213" t="s">
        <v>181</v>
      </c>
      <c r="F117" s="214" t="s">
        <v>182</v>
      </c>
      <c r="G117" s="215" t="s">
        <v>134</v>
      </c>
      <c r="H117" s="216">
        <v>15</v>
      </c>
      <c r="I117" s="217"/>
      <c r="J117" s="218">
        <f>ROUND(I117*H117,2)</f>
        <v>0</v>
      </c>
      <c r="K117" s="214" t="s">
        <v>21</v>
      </c>
      <c r="L117" s="44"/>
      <c r="M117" s="219" t="s">
        <v>21</v>
      </c>
      <c r="N117" s="220" t="s">
        <v>48</v>
      </c>
      <c r="O117" s="84"/>
      <c r="P117" s="221">
        <f>O117*H117</f>
        <v>0</v>
      </c>
      <c r="Q117" s="221">
        <v>0.0018</v>
      </c>
      <c r="R117" s="221">
        <f>Q117*H117</f>
        <v>0.027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85</v>
      </c>
      <c r="AT117" s="223" t="s">
        <v>131</v>
      </c>
      <c r="AU117" s="223" t="s">
        <v>87</v>
      </c>
      <c r="AY117" s="17" t="s">
        <v>127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85</v>
      </c>
      <c r="BK117" s="224">
        <f>ROUND(I117*H117,2)</f>
        <v>0</v>
      </c>
      <c r="BL117" s="17" t="s">
        <v>85</v>
      </c>
      <c r="BM117" s="223" t="s">
        <v>183</v>
      </c>
    </row>
    <row r="118" spans="1:47" s="2" customFormat="1" ht="12">
      <c r="A118" s="38"/>
      <c r="B118" s="39"/>
      <c r="C118" s="40"/>
      <c r="D118" s="225" t="s">
        <v>136</v>
      </c>
      <c r="E118" s="40"/>
      <c r="F118" s="226" t="s">
        <v>172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136</v>
      </c>
      <c r="AU118" s="17" t="s">
        <v>87</v>
      </c>
    </row>
    <row r="119" spans="1:51" s="13" customFormat="1" ht="12">
      <c r="A119" s="13"/>
      <c r="B119" s="230"/>
      <c r="C119" s="231"/>
      <c r="D119" s="225" t="s">
        <v>138</v>
      </c>
      <c r="E119" s="232" t="s">
        <v>21</v>
      </c>
      <c r="F119" s="233" t="s">
        <v>184</v>
      </c>
      <c r="G119" s="231"/>
      <c r="H119" s="234">
        <v>15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138</v>
      </c>
      <c r="AU119" s="240" t="s">
        <v>87</v>
      </c>
      <c r="AV119" s="13" t="s">
        <v>87</v>
      </c>
      <c r="AW119" s="13" t="s">
        <v>38</v>
      </c>
      <c r="AX119" s="13" t="s">
        <v>85</v>
      </c>
      <c r="AY119" s="240" t="s">
        <v>127</v>
      </c>
    </row>
    <row r="120" spans="1:65" s="2" customFormat="1" ht="37.8" customHeight="1">
      <c r="A120" s="38"/>
      <c r="B120" s="39"/>
      <c r="C120" s="212" t="s">
        <v>185</v>
      </c>
      <c r="D120" s="212" t="s">
        <v>131</v>
      </c>
      <c r="E120" s="213" t="s">
        <v>186</v>
      </c>
      <c r="F120" s="214" t="s">
        <v>187</v>
      </c>
      <c r="G120" s="215" t="s">
        <v>134</v>
      </c>
      <c r="H120" s="216">
        <v>23</v>
      </c>
      <c r="I120" s="217"/>
      <c r="J120" s="218">
        <f>ROUND(I120*H120,2)</f>
        <v>0</v>
      </c>
      <c r="K120" s="214" t="s">
        <v>21</v>
      </c>
      <c r="L120" s="44"/>
      <c r="M120" s="219" t="s">
        <v>21</v>
      </c>
      <c r="N120" s="220" t="s">
        <v>48</v>
      </c>
      <c r="O120" s="84"/>
      <c r="P120" s="221">
        <f>O120*H120</f>
        <v>0</v>
      </c>
      <c r="Q120" s="221">
        <v>0.0018</v>
      </c>
      <c r="R120" s="221">
        <f>Q120*H120</f>
        <v>0.0414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85</v>
      </c>
      <c r="AT120" s="223" t="s">
        <v>131</v>
      </c>
      <c r="AU120" s="223" t="s">
        <v>87</v>
      </c>
      <c r="AY120" s="17" t="s">
        <v>127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85</v>
      </c>
      <c r="BK120" s="224">
        <f>ROUND(I120*H120,2)</f>
        <v>0</v>
      </c>
      <c r="BL120" s="17" t="s">
        <v>85</v>
      </c>
      <c r="BM120" s="223" t="s">
        <v>188</v>
      </c>
    </row>
    <row r="121" spans="1:47" s="2" customFormat="1" ht="12">
      <c r="A121" s="38"/>
      <c r="B121" s="39"/>
      <c r="C121" s="40"/>
      <c r="D121" s="225" t="s">
        <v>136</v>
      </c>
      <c r="E121" s="40"/>
      <c r="F121" s="226" t="s">
        <v>172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136</v>
      </c>
      <c r="AU121" s="17" t="s">
        <v>87</v>
      </c>
    </row>
    <row r="122" spans="1:51" s="13" customFormat="1" ht="12">
      <c r="A122" s="13"/>
      <c r="B122" s="230"/>
      <c r="C122" s="231"/>
      <c r="D122" s="225" t="s">
        <v>138</v>
      </c>
      <c r="E122" s="232" t="s">
        <v>21</v>
      </c>
      <c r="F122" s="233" t="s">
        <v>189</v>
      </c>
      <c r="G122" s="231"/>
      <c r="H122" s="234">
        <v>23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138</v>
      </c>
      <c r="AU122" s="240" t="s">
        <v>87</v>
      </c>
      <c r="AV122" s="13" t="s">
        <v>87</v>
      </c>
      <c r="AW122" s="13" t="s">
        <v>38</v>
      </c>
      <c r="AX122" s="13" t="s">
        <v>85</v>
      </c>
      <c r="AY122" s="240" t="s">
        <v>127</v>
      </c>
    </row>
    <row r="123" spans="1:65" s="2" customFormat="1" ht="24.15" customHeight="1">
      <c r="A123" s="38"/>
      <c r="B123" s="39"/>
      <c r="C123" s="212" t="s">
        <v>190</v>
      </c>
      <c r="D123" s="212" t="s">
        <v>131</v>
      </c>
      <c r="E123" s="213" t="s">
        <v>191</v>
      </c>
      <c r="F123" s="214" t="s">
        <v>192</v>
      </c>
      <c r="G123" s="215" t="s">
        <v>161</v>
      </c>
      <c r="H123" s="216">
        <v>6</v>
      </c>
      <c r="I123" s="217"/>
      <c r="J123" s="218">
        <f>ROUND(I123*H123,2)</f>
        <v>0</v>
      </c>
      <c r="K123" s="214" t="s">
        <v>21</v>
      </c>
      <c r="L123" s="44"/>
      <c r="M123" s="219" t="s">
        <v>21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85</v>
      </c>
      <c r="AT123" s="223" t="s">
        <v>131</v>
      </c>
      <c r="AU123" s="223" t="s">
        <v>87</v>
      </c>
      <c r="AY123" s="17" t="s">
        <v>127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85</v>
      </c>
      <c r="BK123" s="224">
        <f>ROUND(I123*H123,2)</f>
        <v>0</v>
      </c>
      <c r="BL123" s="17" t="s">
        <v>85</v>
      </c>
      <c r="BM123" s="223" t="s">
        <v>193</v>
      </c>
    </row>
    <row r="124" spans="1:47" s="2" customFormat="1" ht="12">
      <c r="A124" s="38"/>
      <c r="B124" s="39"/>
      <c r="C124" s="40"/>
      <c r="D124" s="225" t="s">
        <v>136</v>
      </c>
      <c r="E124" s="40"/>
      <c r="F124" s="226" t="s">
        <v>172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136</v>
      </c>
      <c r="AU124" s="17" t="s">
        <v>87</v>
      </c>
    </row>
    <row r="125" spans="1:51" s="13" customFormat="1" ht="12">
      <c r="A125" s="13"/>
      <c r="B125" s="230"/>
      <c r="C125" s="231"/>
      <c r="D125" s="225" t="s">
        <v>138</v>
      </c>
      <c r="E125" s="232" t="s">
        <v>21</v>
      </c>
      <c r="F125" s="233" t="s">
        <v>194</v>
      </c>
      <c r="G125" s="231"/>
      <c r="H125" s="234">
        <v>6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138</v>
      </c>
      <c r="AU125" s="240" t="s">
        <v>87</v>
      </c>
      <c r="AV125" s="13" t="s">
        <v>87</v>
      </c>
      <c r="AW125" s="13" t="s">
        <v>38</v>
      </c>
      <c r="AX125" s="13" t="s">
        <v>85</v>
      </c>
      <c r="AY125" s="240" t="s">
        <v>127</v>
      </c>
    </row>
    <row r="126" spans="1:65" s="2" customFormat="1" ht="37.8" customHeight="1">
      <c r="A126" s="38"/>
      <c r="B126" s="39"/>
      <c r="C126" s="212" t="s">
        <v>195</v>
      </c>
      <c r="D126" s="212" t="s">
        <v>131</v>
      </c>
      <c r="E126" s="213" t="s">
        <v>196</v>
      </c>
      <c r="F126" s="214" t="s">
        <v>197</v>
      </c>
      <c r="G126" s="215" t="s">
        <v>161</v>
      </c>
      <c r="H126" s="216">
        <v>6</v>
      </c>
      <c r="I126" s="217"/>
      <c r="J126" s="218">
        <f>ROUND(I126*H126,2)</f>
        <v>0</v>
      </c>
      <c r="K126" s="214" t="s">
        <v>21</v>
      </c>
      <c r="L126" s="44"/>
      <c r="M126" s="219" t="s">
        <v>21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85</v>
      </c>
      <c r="AT126" s="223" t="s">
        <v>131</v>
      </c>
      <c r="AU126" s="223" t="s">
        <v>87</v>
      </c>
      <c r="AY126" s="17" t="s">
        <v>127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85</v>
      </c>
      <c r="BK126" s="224">
        <f>ROUND(I126*H126,2)</f>
        <v>0</v>
      </c>
      <c r="BL126" s="17" t="s">
        <v>85</v>
      </c>
      <c r="BM126" s="223" t="s">
        <v>198</v>
      </c>
    </row>
    <row r="127" spans="1:47" s="2" customFormat="1" ht="12">
      <c r="A127" s="38"/>
      <c r="B127" s="39"/>
      <c r="C127" s="40"/>
      <c r="D127" s="225" t="s">
        <v>136</v>
      </c>
      <c r="E127" s="40"/>
      <c r="F127" s="226" t="s">
        <v>172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136</v>
      </c>
      <c r="AU127" s="17" t="s">
        <v>87</v>
      </c>
    </row>
    <row r="128" spans="1:51" s="13" customFormat="1" ht="12">
      <c r="A128" s="13"/>
      <c r="B128" s="230"/>
      <c r="C128" s="231"/>
      <c r="D128" s="225" t="s">
        <v>138</v>
      </c>
      <c r="E128" s="232" t="s">
        <v>21</v>
      </c>
      <c r="F128" s="233" t="s">
        <v>199</v>
      </c>
      <c r="G128" s="231"/>
      <c r="H128" s="234">
        <v>6</v>
      </c>
      <c r="I128" s="235"/>
      <c r="J128" s="231"/>
      <c r="K128" s="231"/>
      <c r="L128" s="236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138</v>
      </c>
      <c r="AU128" s="240" t="s">
        <v>87</v>
      </c>
      <c r="AV128" s="13" t="s">
        <v>87</v>
      </c>
      <c r="AW128" s="13" t="s">
        <v>38</v>
      </c>
      <c r="AX128" s="13" t="s">
        <v>85</v>
      </c>
      <c r="AY128" s="240" t="s">
        <v>127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0:K12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200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21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33" t="s">
        <v>23</v>
      </c>
      <c r="G12" s="38"/>
      <c r="H12" s="38"/>
      <c r="I12" s="142" t="s">
        <v>24</v>
      </c>
      <c r="J12" s="146" t="str">
        <f>'Rekapitulace stavby'!AN8</f>
        <v>13. 9. 2019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26</v>
      </c>
      <c r="E14" s="38"/>
      <c r="F14" s="38"/>
      <c r="G14" s="38"/>
      <c r="H14" s="38"/>
      <c r="I14" s="142" t="s">
        <v>27</v>
      </c>
      <c r="J14" s="133" t="s">
        <v>28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42" t="s">
        <v>30</v>
      </c>
      <c r="J15" s="133" t="s">
        <v>31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32</v>
      </c>
      <c r="E17" s="38"/>
      <c r="F17" s="38"/>
      <c r="G17" s="38"/>
      <c r="H17" s="38"/>
      <c r="I17" s="142" t="s">
        <v>27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30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34</v>
      </c>
      <c r="E20" s="38"/>
      <c r="F20" s="38"/>
      <c r="G20" s="38"/>
      <c r="H20" s="38"/>
      <c r="I20" s="142" t="s">
        <v>27</v>
      </c>
      <c r="J20" s="133" t="s">
        <v>35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36</v>
      </c>
      <c r="F21" s="38"/>
      <c r="G21" s="38"/>
      <c r="H21" s="38"/>
      <c r="I21" s="142" t="s">
        <v>30</v>
      </c>
      <c r="J21" s="133" t="s">
        <v>37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2" t="s">
        <v>27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30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43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45</v>
      </c>
      <c r="G32" s="38"/>
      <c r="H32" s="38"/>
      <c r="I32" s="154" t="s">
        <v>44</v>
      </c>
      <c r="J32" s="154" t="s">
        <v>46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47</v>
      </c>
      <c r="E33" s="142" t="s">
        <v>48</v>
      </c>
      <c r="F33" s="156">
        <f>ROUND((SUM(BE83:BE140)),2)</f>
        <v>0</v>
      </c>
      <c r="G33" s="38"/>
      <c r="H33" s="38"/>
      <c r="I33" s="157">
        <v>0.21</v>
      </c>
      <c r="J33" s="156">
        <f>ROUND(((SUM(BE83:BE140))*I33),2)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49</v>
      </c>
      <c r="F34" s="156">
        <f>ROUND((SUM(BF83:BF140)),2)</f>
        <v>0</v>
      </c>
      <c r="G34" s="38"/>
      <c r="H34" s="38"/>
      <c r="I34" s="157">
        <v>0.15</v>
      </c>
      <c r="J34" s="156">
        <f>ROUND(((SUM(BF83:BF140))*I34),2)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50</v>
      </c>
      <c r="F35" s="156">
        <f>ROUND((SUM(BG83:BG140)),2)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51</v>
      </c>
      <c r="F36" s="156">
        <f>ROUND((SUM(BH83:BH140)),2)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52</v>
      </c>
      <c r="F37" s="156">
        <f>ROUND((SUM(BI83:BI140)),2)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53</v>
      </c>
      <c r="E39" s="160"/>
      <c r="F39" s="160"/>
      <c r="G39" s="161" t="s">
        <v>54</v>
      </c>
      <c r="H39" s="162" t="s">
        <v>55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VD Vrchlice - oprava vzdušného líce hráze - etapa I.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02 - I. etapa - Oprava návodního líce nad úrovní hladiny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Vrchlice</v>
      </c>
      <c r="G52" s="40"/>
      <c r="H52" s="40"/>
      <c r="I52" s="32" t="s">
        <v>24</v>
      </c>
      <c r="J52" s="72" t="str">
        <f>IF(J12="","",J12)</f>
        <v>13. 9. 2019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34</v>
      </c>
      <c r="J54" s="36" t="str">
        <f>E21</f>
        <v>HG Partner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32" t="s">
        <v>39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108</v>
      </c>
      <c r="D57" s="171"/>
      <c r="E57" s="171"/>
      <c r="F57" s="171"/>
      <c r="G57" s="171"/>
      <c r="H57" s="171"/>
      <c r="I57" s="171"/>
      <c r="J57" s="172" t="s">
        <v>109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75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74"/>
      <c r="C60" s="175"/>
      <c r="D60" s="176" t="s">
        <v>201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202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203</v>
      </c>
      <c r="E62" s="182"/>
      <c r="F62" s="182"/>
      <c r="G62" s="182"/>
      <c r="H62" s="182"/>
      <c r="I62" s="182"/>
      <c r="J62" s="183">
        <f>J134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204</v>
      </c>
      <c r="E63" s="182"/>
      <c r="F63" s="182"/>
      <c r="G63" s="182"/>
      <c r="H63" s="182"/>
      <c r="I63" s="182"/>
      <c r="J63" s="183">
        <f>J139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113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VD Vrchlice - oprava vzdušného líce hráze - etapa I.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02 - I. etapa - Oprava návodního líce nad úrovní hladiny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Vrchlice</v>
      </c>
      <c r="G77" s="40"/>
      <c r="H77" s="40"/>
      <c r="I77" s="32" t="s">
        <v>24</v>
      </c>
      <c r="J77" s="72" t="str">
        <f>IF(J12="","",J12)</f>
        <v>13. 9. 2019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</v>
      </c>
      <c r="G79" s="40"/>
      <c r="H79" s="40"/>
      <c r="I79" s="32" t="s">
        <v>34</v>
      </c>
      <c r="J79" s="36" t="str">
        <f>E21</f>
        <v>HG Partner s.r.o.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32</v>
      </c>
      <c r="D80" s="40"/>
      <c r="E80" s="40"/>
      <c r="F80" s="27" t="str">
        <f>IF(E18="","",E18)</f>
        <v>Vyplň údaj</v>
      </c>
      <c r="G80" s="40"/>
      <c r="H80" s="40"/>
      <c r="I80" s="32" t="s">
        <v>39</v>
      </c>
      <c r="J80" s="36" t="str">
        <f>E24</f>
        <v xml:space="preserve"> 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114</v>
      </c>
      <c r="D82" s="188" t="s">
        <v>62</v>
      </c>
      <c r="E82" s="188" t="s">
        <v>58</v>
      </c>
      <c r="F82" s="188" t="s">
        <v>59</v>
      </c>
      <c r="G82" s="188" t="s">
        <v>115</v>
      </c>
      <c r="H82" s="188" t="s">
        <v>116</v>
      </c>
      <c r="I82" s="188" t="s">
        <v>117</v>
      </c>
      <c r="J82" s="188" t="s">
        <v>109</v>
      </c>
      <c r="K82" s="189" t="s">
        <v>118</v>
      </c>
      <c r="L82" s="190"/>
      <c r="M82" s="92" t="s">
        <v>21</v>
      </c>
      <c r="N82" s="93" t="s">
        <v>47</v>
      </c>
      <c r="O82" s="93" t="s">
        <v>119</v>
      </c>
      <c r="P82" s="93" t="s">
        <v>120</v>
      </c>
      <c r="Q82" s="93" t="s">
        <v>121</v>
      </c>
      <c r="R82" s="93" t="s">
        <v>122</v>
      </c>
      <c r="S82" s="93" t="s">
        <v>123</v>
      </c>
      <c r="T82" s="94" t="s">
        <v>124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125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36.32169274</v>
      </c>
      <c r="S83" s="96"/>
      <c r="T83" s="194">
        <f>T84</f>
        <v>83.72366600000001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76</v>
      </c>
      <c r="AU83" s="17" t="s">
        <v>110</v>
      </c>
      <c r="BK83" s="195">
        <f>BK84</f>
        <v>0</v>
      </c>
    </row>
    <row r="84" spans="1:63" s="12" customFormat="1" ht="25.9" customHeight="1">
      <c r="A84" s="12"/>
      <c r="B84" s="196"/>
      <c r="C84" s="197"/>
      <c r="D84" s="198" t="s">
        <v>76</v>
      </c>
      <c r="E84" s="199" t="s">
        <v>126</v>
      </c>
      <c r="F84" s="199" t="s">
        <v>205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P85+P134+P139</f>
        <v>0</v>
      </c>
      <c r="Q84" s="204"/>
      <c r="R84" s="205">
        <f>R85+R134+R139</f>
        <v>36.32169274</v>
      </c>
      <c r="S84" s="204"/>
      <c r="T84" s="206">
        <f>T85+T134+T139</f>
        <v>83.72366600000001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85</v>
      </c>
      <c r="AT84" s="208" t="s">
        <v>76</v>
      </c>
      <c r="AU84" s="208" t="s">
        <v>77</v>
      </c>
      <c r="AY84" s="207" t="s">
        <v>127</v>
      </c>
      <c r="BK84" s="209">
        <f>BK85+BK134+BK139</f>
        <v>0</v>
      </c>
    </row>
    <row r="85" spans="1:63" s="12" customFormat="1" ht="22.8" customHeight="1">
      <c r="A85" s="12"/>
      <c r="B85" s="196"/>
      <c r="C85" s="197"/>
      <c r="D85" s="198" t="s">
        <v>76</v>
      </c>
      <c r="E85" s="210" t="s">
        <v>174</v>
      </c>
      <c r="F85" s="210" t="s">
        <v>206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SUM(P86:P133)</f>
        <v>0</v>
      </c>
      <c r="Q85" s="204"/>
      <c r="R85" s="205">
        <f>SUM(R86:R133)</f>
        <v>36.32169274</v>
      </c>
      <c r="S85" s="204"/>
      <c r="T85" s="206">
        <f>SUM(T86:T133)</f>
        <v>83.72366600000001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85</v>
      </c>
      <c r="AT85" s="208" t="s">
        <v>76</v>
      </c>
      <c r="AU85" s="208" t="s">
        <v>85</v>
      </c>
      <c r="AY85" s="207" t="s">
        <v>127</v>
      </c>
      <c r="BK85" s="209">
        <f>SUM(BK86:BK133)</f>
        <v>0</v>
      </c>
    </row>
    <row r="86" spans="1:65" s="2" customFormat="1" ht="24.15" customHeight="1">
      <c r="A86" s="38"/>
      <c r="B86" s="39"/>
      <c r="C86" s="212" t="s">
        <v>85</v>
      </c>
      <c r="D86" s="212" t="s">
        <v>131</v>
      </c>
      <c r="E86" s="213" t="s">
        <v>207</v>
      </c>
      <c r="F86" s="214" t="s">
        <v>208</v>
      </c>
      <c r="G86" s="215" t="s">
        <v>209</v>
      </c>
      <c r="H86" s="216">
        <v>682.62</v>
      </c>
      <c r="I86" s="217"/>
      <c r="J86" s="218">
        <f>ROUND(I86*H86,2)</f>
        <v>0</v>
      </c>
      <c r="K86" s="214" t="s">
        <v>21</v>
      </c>
      <c r="L86" s="44"/>
      <c r="M86" s="219" t="s">
        <v>21</v>
      </c>
      <c r="N86" s="220" t="s">
        <v>48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0.07</v>
      </c>
      <c r="T86" s="222">
        <f>S86*H86</f>
        <v>47.78340000000001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130</v>
      </c>
      <c r="AT86" s="223" t="s">
        <v>131</v>
      </c>
      <c r="AU86" s="223" t="s">
        <v>87</v>
      </c>
      <c r="AY86" s="17" t="s">
        <v>127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85</v>
      </c>
      <c r="BK86" s="224">
        <f>ROUND(I86*H86,2)</f>
        <v>0</v>
      </c>
      <c r="BL86" s="17" t="s">
        <v>130</v>
      </c>
      <c r="BM86" s="223" t="s">
        <v>210</v>
      </c>
    </row>
    <row r="87" spans="1:47" s="2" customFormat="1" ht="12">
      <c r="A87" s="38"/>
      <c r="B87" s="39"/>
      <c r="C87" s="40"/>
      <c r="D87" s="225" t="s">
        <v>136</v>
      </c>
      <c r="E87" s="40"/>
      <c r="F87" s="226" t="s">
        <v>211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136</v>
      </c>
      <c r="AU87" s="17" t="s">
        <v>87</v>
      </c>
    </row>
    <row r="88" spans="1:51" s="13" customFormat="1" ht="12">
      <c r="A88" s="13"/>
      <c r="B88" s="230"/>
      <c r="C88" s="231"/>
      <c r="D88" s="225" t="s">
        <v>138</v>
      </c>
      <c r="E88" s="232" t="s">
        <v>21</v>
      </c>
      <c r="F88" s="233" t="s">
        <v>212</v>
      </c>
      <c r="G88" s="231"/>
      <c r="H88" s="234">
        <v>654.02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0" t="s">
        <v>138</v>
      </c>
      <c r="AU88" s="240" t="s">
        <v>87</v>
      </c>
      <c r="AV88" s="13" t="s">
        <v>87</v>
      </c>
      <c r="AW88" s="13" t="s">
        <v>38</v>
      </c>
      <c r="AX88" s="13" t="s">
        <v>77</v>
      </c>
      <c r="AY88" s="240" t="s">
        <v>127</v>
      </c>
    </row>
    <row r="89" spans="1:51" s="13" customFormat="1" ht="12">
      <c r="A89" s="13"/>
      <c r="B89" s="230"/>
      <c r="C89" s="231"/>
      <c r="D89" s="225" t="s">
        <v>138</v>
      </c>
      <c r="E89" s="232" t="s">
        <v>21</v>
      </c>
      <c r="F89" s="233" t="s">
        <v>213</v>
      </c>
      <c r="G89" s="231"/>
      <c r="H89" s="234">
        <v>28.6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138</v>
      </c>
      <c r="AU89" s="240" t="s">
        <v>87</v>
      </c>
      <c r="AV89" s="13" t="s">
        <v>87</v>
      </c>
      <c r="AW89" s="13" t="s">
        <v>38</v>
      </c>
      <c r="AX89" s="13" t="s">
        <v>77</v>
      </c>
      <c r="AY89" s="240" t="s">
        <v>127</v>
      </c>
    </row>
    <row r="90" spans="1:51" s="14" customFormat="1" ht="12">
      <c r="A90" s="14"/>
      <c r="B90" s="241"/>
      <c r="C90" s="242"/>
      <c r="D90" s="225" t="s">
        <v>138</v>
      </c>
      <c r="E90" s="243" t="s">
        <v>21</v>
      </c>
      <c r="F90" s="244" t="s">
        <v>149</v>
      </c>
      <c r="G90" s="242"/>
      <c r="H90" s="245">
        <v>682.62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138</v>
      </c>
      <c r="AU90" s="251" t="s">
        <v>87</v>
      </c>
      <c r="AV90" s="14" t="s">
        <v>130</v>
      </c>
      <c r="AW90" s="14" t="s">
        <v>38</v>
      </c>
      <c r="AX90" s="14" t="s">
        <v>85</v>
      </c>
      <c r="AY90" s="251" t="s">
        <v>127</v>
      </c>
    </row>
    <row r="91" spans="1:65" s="2" customFormat="1" ht="14.4" customHeight="1">
      <c r="A91" s="38"/>
      <c r="B91" s="39"/>
      <c r="C91" s="212" t="s">
        <v>87</v>
      </c>
      <c r="D91" s="212" t="s">
        <v>131</v>
      </c>
      <c r="E91" s="213" t="s">
        <v>214</v>
      </c>
      <c r="F91" s="214" t="s">
        <v>215</v>
      </c>
      <c r="G91" s="215" t="s">
        <v>209</v>
      </c>
      <c r="H91" s="216">
        <v>682.62</v>
      </c>
      <c r="I91" s="217"/>
      <c r="J91" s="218">
        <f>ROUND(I91*H91,2)</f>
        <v>0</v>
      </c>
      <c r="K91" s="214" t="s">
        <v>21</v>
      </c>
      <c r="L91" s="44"/>
      <c r="M91" s="219" t="s">
        <v>21</v>
      </c>
      <c r="N91" s="220" t="s">
        <v>48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130</v>
      </c>
      <c r="AT91" s="223" t="s">
        <v>131</v>
      </c>
      <c r="AU91" s="223" t="s">
        <v>87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85</v>
      </c>
      <c r="BK91" s="224">
        <f>ROUND(I91*H91,2)</f>
        <v>0</v>
      </c>
      <c r="BL91" s="17" t="s">
        <v>130</v>
      </c>
      <c r="BM91" s="223" t="s">
        <v>216</v>
      </c>
    </row>
    <row r="92" spans="1:51" s="13" customFormat="1" ht="12">
      <c r="A92" s="13"/>
      <c r="B92" s="230"/>
      <c r="C92" s="231"/>
      <c r="D92" s="225" t="s">
        <v>138</v>
      </c>
      <c r="E92" s="232" t="s">
        <v>21</v>
      </c>
      <c r="F92" s="233" t="s">
        <v>212</v>
      </c>
      <c r="G92" s="231"/>
      <c r="H92" s="234">
        <v>654.02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138</v>
      </c>
      <c r="AU92" s="240" t="s">
        <v>87</v>
      </c>
      <c r="AV92" s="13" t="s">
        <v>87</v>
      </c>
      <c r="AW92" s="13" t="s">
        <v>38</v>
      </c>
      <c r="AX92" s="13" t="s">
        <v>77</v>
      </c>
      <c r="AY92" s="240" t="s">
        <v>127</v>
      </c>
    </row>
    <row r="93" spans="1:51" s="13" customFormat="1" ht="12">
      <c r="A93" s="13"/>
      <c r="B93" s="230"/>
      <c r="C93" s="231"/>
      <c r="D93" s="225" t="s">
        <v>138</v>
      </c>
      <c r="E93" s="232" t="s">
        <v>21</v>
      </c>
      <c r="F93" s="233" t="s">
        <v>213</v>
      </c>
      <c r="G93" s="231"/>
      <c r="H93" s="234">
        <v>28.6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138</v>
      </c>
      <c r="AU93" s="240" t="s">
        <v>87</v>
      </c>
      <c r="AV93" s="13" t="s">
        <v>87</v>
      </c>
      <c r="AW93" s="13" t="s">
        <v>38</v>
      </c>
      <c r="AX93" s="13" t="s">
        <v>77</v>
      </c>
      <c r="AY93" s="240" t="s">
        <v>127</v>
      </c>
    </row>
    <row r="94" spans="1:51" s="14" customFormat="1" ht="12">
      <c r="A94" s="14"/>
      <c r="B94" s="241"/>
      <c r="C94" s="242"/>
      <c r="D94" s="225" t="s">
        <v>138</v>
      </c>
      <c r="E94" s="243" t="s">
        <v>21</v>
      </c>
      <c r="F94" s="244" t="s">
        <v>149</v>
      </c>
      <c r="G94" s="242"/>
      <c r="H94" s="245">
        <v>682.62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138</v>
      </c>
      <c r="AU94" s="251" t="s">
        <v>87</v>
      </c>
      <c r="AV94" s="14" t="s">
        <v>130</v>
      </c>
      <c r="AW94" s="14" t="s">
        <v>38</v>
      </c>
      <c r="AX94" s="14" t="s">
        <v>85</v>
      </c>
      <c r="AY94" s="251" t="s">
        <v>127</v>
      </c>
    </row>
    <row r="95" spans="1:65" s="2" customFormat="1" ht="14.4" customHeight="1">
      <c r="A95" s="38"/>
      <c r="B95" s="39"/>
      <c r="C95" s="212" t="s">
        <v>217</v>
      </c>
      <c r="D95" s="212" t="s">
        <v>131</v>
      </c>
      <c r="E95" s="213" t="s">
        <v>218</v>
      </c>
      <c r="F95" s="214" t="s">
        <v>219</v>
      </c>
      <c r="G95" s="215" t="s">
        <v>209</v>
      </c>
      <c r="H95" s="216">
        <v>204.786</v>
      </c>
      <c r="I95" s="217"/>
      <c r="J95" s="218">
        <f>ROUND(I95*H95,2)</f>
        <v>0</v>
      </c>
      <c r="K95" s="214" t="s">
        <v>21</v>
      </c>
      <c r="L95" s="44"/>
      <c r="M95" s="219" t="s">
        <v>21</v>
      </c>
      <c r="N95" s="220" t="s">
        <v>48</v>
      </c>
      <c r="O95" s="84"/>
      <c r="P95" s="221">
        <f>O95*H95</f>
        <v>0</v>
      </c>
      <c r="Q95" s="221">
        <v>0.0798</v>
      </c>
      <c r="R95" s="221">
        <f>Q95*H95</f>
        <v>16.3419228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130</v>
      </c>
      <c r="AT95" s="223" t="s">
        <v>131</v>
      </c>
      <c r="AU95" s="223" t="s">
        <v>87</v>
      </c>
      <c r="AY95" s="17" t="s">
        <v>127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85</v>
      </c>
      <c r="BK95" s="224">
        <f>ROUND(I95*H95,2)</f>
        <v>0</v>
      </c>
      <c r="BL95" s="17" t="s">
        <v>130</v>
      </c>
      <c r="BM95" s="223" t="s">
        <v>220</v>
      </c>
    </row>
    <row r="96" spans="1:47" s="2" customFormat="1" ht="12">
      <c r="A96" s="38"/>
      <c r="B96" s="39"/>
      <c r="C96" s="40"/>
      <c r="D96" s="225" t="s">
        <v>136</v>
      </c>
      <c r="E96" s="40"/>
      <c r="F96" s="226" t="s">
        <v>221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136</v>
      </c>
      <c r="AU96" s="17" t="s">
        <v>87</v>
      </c>
    </row>
    <row r="97" spans="1:51" s="13" customFormat="1" ht="12">
      <c r="A97" s="13"/>
      <c r="B97" s="230"/>
      <c r="C97" s="231"/>
      <c r="D97" s="225" t="s">
        <v>138</v>
      </c>
      <c r="E97" s="232" t="s">
        <v>21</v>
      </c>
      <c r="F97" s="233" t="s">
        <v>222</v>
      </c>
      <c r="G97" s="231"/>
      <c r="H97" s="234">
        <v>196.206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138</v>
      </c>
      <c r="AU97" s="240" t="s">
        <v>87</v>
      </c>
      <c r="AV97" s="13" t="s">
        <v>87</v>
      </c>
      <c r="AW97" s="13" t="s">
        <v>38</v>
      </c>
      <c r="AX97" s="13" t="s">
        <v>77</v>
      </c>
      <c r="AY97" s="240" t="s">
        <v>127</v>
      </c>
    </row>
    <row r="98" spans="1:51" s="13" customFormat="1" ht="12">
      <c r="A98" s="13"/>
      <c r="B98" s="230"/>
      <c r="C98" s="231"/>
      <c r="D98" s="225" t="s">
        <v>138</v>
      </c>
      <c r="E98" s="232" t="s">
        <v>21</v>
      </c>
      <c r="F98" s="233" t="s">
        <v>223</v>
      </c>
      <c r="G98" s="231"/>
      <c r="H98" s="234">
        <v>8.58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138</v>
      </c>
      <c r="AU98" s="240" t="s">
        <v>87</v>
      </c>
      <c r="AV98" s="13" t="s">
        <v>87</v>
      </c>
      <c r="AW98" s="13" t="s">
        <v>38</v>
      </c>
      <c r="AX98" s="13" t="s">
        <v>77</v>
      </c>
      <c r="AY98" s="240" t="s">
        <v>127</v>
      </c>
    </row>
    <row r="99" spans="1:51" s="14" customFormat="1" ht="12">
      <c r="A99" s="14"/>
      <c r="B99" s="241"/>
      <c r="C99" s="242"/>
      <c r="D99" s="225" t="s">
        <v>138</v>
      </c>
      <c r="E99" s="243" t="s">
        <v>21</v>
      </c>
      <c r="F99" s="244" t="s">
        <v>149</v>
      </c>
      <c r="G99" s="242"/>
      <c r="H99" s="245">
        <v>204.786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138</v>
      </c>
      <c r="AU99" s="251" t="s">
        <v>87</v>
      </c>
      <c r="AV99" s="14" t="s">
        <v>130</v>
      </c>
      <c r="AW99" s="14" t="s">
        <v>38</v>
      </c>
      <c r="AX99" s="14" t="s">
        <v>85</v>
      </c>
      <c r="AY99" s="251" t="s">
        <v>127</v>
      </c>
    </row>
    <row r="100" spans="1:65" s="2" customFormat="1" ht="14.4" customHeight="1">
      <c r="A100" s="38"/>
      <c r="B100" s="39"/>
      <c r="C100" s="212" t="s">
        <v>130</v>
      </c>
      <c r="D100" s="212" t="s">
        <v>131</v>
      </c>
      <c r="E100" s="213" t="s">
        <v>224</v>
      </c>
      <c r="F100" s="214" t="s">
        <v>225</v>
      </c>
      <c r="G100" s="215" t="s">
        <v>209</v>
      </c>
      <c r="H100" s="216">
        <v>204.786</v>
      </c>
      <c r="I100" s="217"/>
      <c r="J100" s="218">
        <f>ROUND(I100*H100,2)</f>
        <v>0</v>
      </c>
      <c r="K100" s="214" t="s">
        <v>21</v>
      </c>
      <c r="L100" s="44"/>
      <c r="M100" s="219" t="s">
        <v>21</v>
      </c>
      <c r="N100" s="220" t="s">
        <v>48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0.066</v>
      </c>
      <c r="T100" s="222">
        <f>S100*H100</f>
        <v>13.515876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130</v>
      </c>
      <c r="AT100" s="223" t="s">
        <v>131</v>
      </c>
      <c r="AU100" s="223" t="s">
        <v>87</v>
      </c>
      <c r="AY100" s="17" t="s">
        <v>127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85</v>
      </c>
      <c r="BK100" s="224">
        <f>ROUND(I100*H100,2)</f>
        <v>0</v>
      </c>
      <c r="BL100" s="17" t="s">
        <v>130</v>
      </c>
      <c r="BM100" s="223" t="s">
        <v>226</v>
      </c>
    </row>
    <row r="101" spans="1:47" s="2" customFormat="1" ht="12">
      <c r="A101" s="38"/>
      <c r="B101" s="39"/>
      <c r="C101" s="40"/>
      <c r="D101" s="225" t="s">
        <v>136</v>
      </c>
      <c r="E101" s="40"/>
      <c r="F101" s="226" t="s">
        <v>227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136</v>
      </c>
      <c r="AU101" s="17" t="s">
        <v>87</v>
      </c>
    </row>
    <row r="102" spans="1:65" s="2" customFormat="1" ht="14.4" customHeight="1">
      <c r="A102" s="38"/>
      <c r="B102" s="39"/>
      <c r="C102" s="212" t="s">
        <v>150</v>
      </c>
      <c r="D102" s="212" t="s">
        <v>131</v>
      </c>
      <c r="E102" s="213" t="s">
        <v>228</v>
      </c>
      <c r="F102" s="214" t="s">
        <v>229</v>
      </c>
      <c r="G102" s="215" t="s">
        <v>209</v>
      </c>
      <c r="H102" s="216">
        <v>68.262</v>
      </c>
      <c r="I102" s="217"/>
      <c r="J102" s="218">
        <f>ROUND(I102*H102,2)</f>
        <v>0</v>
      </c>
      <c r="K102" s="214" t="s">
        <v>21</v>
      </c>
      <c r="L102" s="44"/>
      <c r="M102" s="219" t="s">
        <v>21</v>
      </c>
      <c r="N102" s="220" t="s">
        <v>48</v>
      </c>
      <c r="O102" s="84"/>
      <c r="P102" s="221">
        <f>O102*H102</f>
        <v>0</v>
      </c>
      <c r="Q102" s="221">
        <v>0.1995</v>
      </c>
      <c r="R102" s="221">
        <f>Q102*H102</f>
        <v>13.618269000000002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130</v>
      </c>
      <c r="AT102" s="223" t="s">
        <v>131</v>
      </c>
      <c r="AU102" s="223" t="s">
        <v>87</v>
      </c>
      <c r="AY102" s="17" t="s">
        <v>127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85</v>
      </c>
      <c r="BK102" s="224">
        <f>ROUND(I102*H102,2)</f>
        <v>0</v>
      </c>
      <c r="BL102" s="17" t="s">
        <v>130</v>
      </c>
      <c r="BM102" s="223" t="s">
        <v>230</v>
      </c>
    </row>
    <row r="103" spans="1:47" s="2" customFormat="1" ht="12">
      <c r="A103" s="38"/>
      <c r="B103" s="39"/>
      <c r="C103" s="40"/>
      <c r="D103" s="225" t="s">
        <v>136</v>
      </c>
      <c r="E103" s="40"/>
      <c r="F103" s="226" t="s">
        <v>221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136</v>
      </c>
      <c r="AU103" s="17" t="s">
        <v>87</v>
      </c>
    </row>
    <row r="104" spans="1:51" s="13" customFormat="1" ht="12">
      <c r="A104" s="13"/>
      <c r="B104" s="230"/>
      <c r="C104" s="231"/>
      <c r="D104" s="225" t="s">
        <v>138</v>
      </c>
      <c r="E104" s="232" t="s">
        <v>21</v>
      </c>
      <c r="F104" s="233" t="s">
        <v>231</v>
      </c>
      <c r="G104" s="231"/>
      <c r="H104" s="234">
        <v>65.402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138</v>
      </c>
      <c r="AU104" s="240" t="s">
        <v>87</v>
      </c>
      <c r="AV104" s="13" t="s">
        <v>87</v>
      </c>
      <c r="AW104" s="13" t="s">
        <v>38</v>
      </c>
      <c r="AX104" s="13" t="s">
        <v>77</v>
      </c>
      <c r="AY104" s="240" t="s">
        <v>127</v>
      </c>
    </row>
    <row r="105" spans="1:51" s="13" customFormat="1" ht="12">
      <c r="A105" s="13"/>
      <c r="B105" s="230"/>
      <c r="C105" s="231"/>
      <c r="D105" s="225" t="s">
        <v>138</v>
      </c>
      <c r="E105" s="232" t="s">
        <v>21</v>
      </c>
      <c r="F105" s="233" t="s">
        <v>232</v>
      </c>
      <c r="G105" s="231"/>
      <c r="H105" s="234">
        <v>2.86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138</v>
      </c>
      <c r="AU105" s="240" t="s">
        <v>87</v>
      </c>
      <c r="AV105" s="13" t="s">
        <v>87</v>
      </c>
      <c r="AW105" s="13" t="s">
        <v>38</v>
      </c>
      <c r="AX105" s="13" t="s">
        <v>77</v>
      </c>
      <c r="AY105" s="240" t="s">
        <v>127</v>
      </c>
    </row>
    <row r="106" spans="1:51" s="14" customFormat="1" ht="12">
      <c r="A106" s="14"/>
      <c r="B106" s="241"/>
      <c r="C106" s="242"/>
      <c r="D106" s="225" t="s">
        <v>138</v>
      </c>
      <c r="E106" s="243" t="s">
        <v>21</v>
      </c>
      <c r="F106" s="244" t="s">
        <v>149</v>
      </c>
      <c r="G106" s="242"/>
      <c r="H106" s="245">
        <v>68.262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138</v>
      </c>
      <c r="AU106" s="251" t="s">
        <v>87</v>
      </c>
      <c r="AV106" s="14" t="s">
        <v>130</v>
      </c>
      <c r="AW106" s="14" t="s">
        <v>38</v>
      </c>
      <c r="AX106" s="14" t="s">
        <v>85</v>
      </c>
      <c r="AY106" s="251" t="s">
        <v>127</v>
      </c>
    </row>
    <row r="107" spans="1:65" s="2" customFormat="1" ht="14.4" customHeight="1">
      <c r="A107" s="38"/>
      <c r="B107" s="39"/>
      <c r="C107" s="212" t="s">
        <v>233</v>
      </c>
      <c r="D107" s="212" t="s">
        <v>131</v>
      </c>
      <c r="E107" s="213" t="s">
        <v>234</v>
      </c>
      <c r="F107" s="214" t="s">
        <v>235</v>
      </c>
      <c r="G107" s="215" t="s">
        <v>209</v>
      </c>
      <c r="H107" s="216">
        <v>68.262</v>
      </c>
      <c r="I107" s="217"/>
      <c r="J107" s="218">
        <f>ROUND(I107*H107,2)</f>
        <v>0</v>
      </c>
      <c r="K107" s="214" t="s">
        <v>21</v>
      </c>
      <c r="L107" s="44"/>
      <c r="M107" s="219" t="s">
        <v>21</v>
      </c>
      <c r="N107" s="220" t="s">
        <v>48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0.22</v>
      </c>
      <c r="T107" s="222">
        <f>S107*H107</f>
        <v>15.01764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130</v>
      </c>
      <c r="AT107" s="223" t="s">
        <v>131</v>
      </c>
      <c r="AU107" s="223" t="s">
        <v>87</v>
      </c>
      <c r="AY107" s="17" t="s">
        <v>127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85</v>
      </c>
      <c r="BK107" s="224">
        <f>ROUND(I107*H107,2)</f>
        <v>0</v>
      </c>
      <c r="BL107" s="17" t="s">
        <v>130</v>
      </c>
      <c r="BM107" s="223" t="s">
        <v>236</v>
      </c>
    </row>
    <row r="108" spans="1:47" s="2" customFormat="1" ht="12">
      <c r="A108" s="38"/>
      <c r="B108" s="39"/>
      <c r="C108" s="40"/>
      <c r="D108" s="225" t="s">
        <v>136</v>
      </c>
      <c r="E108" s="40"/>
      <c r="F108" s="226" t="s">
        <v>227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136</v>
      </c>
      <c r="AU108" s="17" t="s">
        <v>87</v>
      </c>
    </row>
    <row r="109" spans="1:65" s="2" customFormat="1" ht="24.15" customHeight="1">
      <c r="A109" s="38"/>
      <c r="B109" s="39"/>
      <c r="C109" s="212" t="s">
        <v>237</v>
      </c>
      <c r="D109" s="212" t="s">
        <v>131</v>
      </c>
      <c r="E109" s="213" t="s">
        <v>238</v>
      </c>
      <c r="F109" s="214" t="s">
        <v>239</v>
      </c>
      <c r="G109" s="215" t="s">
        <v>209</v>
      </c>
      <c r="H109" s="216">
        <v>273.048</v>
      </c>
      <c r="I109" s="217"/>
      <c r="J109" s="218">
        <f>ROUND(I109*H109,2)</f>
        <v>0</v>
      </c>
      <c r="K109" s="214" t="s">
        <v>21</v>
      </c>
      <c r="L109" s="44"/>
      <c r="M109" s="219" t="s">
        <v>21</v>
      </c>
      <c r="N109" s="220" t="s">
        <v>48</v>
      </c>
      <c r="O109" s="84"/>
      <c r="P109" s="221">
        <f>O109*H109</f>
        <v>0</v>
      </c>
      <c r="Q109" s="221">
        <v>0.01153</v>
      </c>
      <c r="R109" s="221">
        <f>Q109*H109</f>
        <v>3.14824344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130</v>
      </c>
      <c r="AT109" s="223" t="s">
        <v>131</v>
      </c>
      <c r="AU109" s="223" t="s">
        <v>87</v>
      </c>
      <c r="AY109" s="17" t="s">
        <v>127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85</v>
      </c>
      <c r="BK109" s="224">
        <f>ROUND(I109*H109,2)</f>
        <v>0</v>
      </c>
      <c r="BL109" s="17" t="s">
        <v>130</v>
      </c>
      <c r="BM109" s="223" t="s">
        <v>240</v>
      </c>
    </row>
    <row r="110" spans="1:51" s="13" customFormat="1" ht="12">
      <c r="A110" s="13"/>
      <c r="B110" s="230"/>
      <c r="C110" s="231"/>
      <c r="D110" s="225" t="s">
        <v>138</v>
      </c>
      <c r="E110" s="232" t="s">
        <v>21</v>
      </c>
      <c r="F110" s="233" t="s">
        <v>222</v>
      </c>
      <c r="G110" s="231"/>
      <c r="H110" s="234">
        <v>196.206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138</v>
      </c>
      <c r="AU110" s="240" t="s">
        <v>87</v>
      </c>
      <c r="AV110" s="13" t="s">
        <v>87</v>
      </c>
      <c r="AW110" s="13" t="s">
        <v>38</v>
      </c>
      <c r="AX110" s="13" t="s">
        <v>77</v>
      </c>
      <c r="AY110" s="240" t="s">
        <v>127</v>
      </c>
    </row>
    <row r="111" spans="1:51" s="13" customFormat="1" ht="12">
      <c r="A111" s="13"/>
      <c r="B111" s="230"/>
      <c r="C111" s="231"/>
      <c r="D111" s="225" t="s">
        <v>138</v>
      </c>
      <c r="E111" s="232" t="s">
        <v>21</v>
      </c>
      <c r="F111" s="233" t="s">
        <v>223</v>
      </c>
      <c r="G111" s="231"/>
      <c r="H111" s="234">
        <v>8.58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138</v>
      </c>
      <c r="AU111" s="240" t="s">
        <v>87</v>
      </c>
      <c r="AV111" s="13" t="s">
        <v>87</v>
      </c>
      <c r="AW111" s="13" t="s">
        <v>38</v>
      </c>
      <c r="AX111" s="13" t="s">
        <v>77</v>
      </c>
      <c r="AY111" s="240" t="s">
        <v>127</v>
      </c>
    </row>
    <row r="112" spans="1:51" s="13" customFormat="1" ht="12">
      <c r="A112" s="13"/>
      <c r="B112" s="230"/>
      <c r="C112" s="231"/>
      <c r="D112" s="225" t="s">
        <v>138</v>
      </c>
      <c r="E112" s="232" t="s">
        <v>21</v>
      </c>
      <c r="F112" s="233" t="s">
        <v>231</v>
      </c>
      <c r="G112" s="231"/>
      <c r="H112" s="234">
        <v>65.402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138</v>
      </c>
      <c r="AU112" s="240" t="s">
        <v>87</v>
      </c>
      <c r="AV112" s="13" t="s">
        <v>87</v>
      </c>
      <c r="AW112" s="13" t="s">
        <v>38</v>
      </c>
      <c r="AX112" s="13" t="s">
        <v>77</v>
      </c>
      <c r="AY112" s="240" t="s">
        <v>127</v>
      </c>
    </row>
    <row r="113" spans="1:51" s="13" customFormat="1" ht="12">
      <c r="A113" s="13"/>
      <c r="B113" s="230"/>
      <c r="C113" s="231"/>
      <c r="D113" s="225" t="s">
        <v>138</v>
      </c>
      <c r="E113" s="232" t="s">
        <v>21</v>
      </c>
      <c r="F113" s="233" t="s">
        <v>232</v>
      </c>
      <c r="G113" s="231"/>
      <c r="H113" s="234">
        <v>2.86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138</v>
      </c>
      <c r="AU113" s="240" t="s">
        <v>87</v>
      </c>
      <c r="AV113" s="13" t="s">
        <v>87</v>
      </c>
      <c r="AW113" s="13" t="s">
        <v>38</v>
      </c>
      <c r="AX113" s="13" t="s">
        <v>77</v>
      </c>
      <c r="AY113" s="240" t="s">
        <v>127</v>
      </c>
    </row>
    <row r="114" spans="1:51" s="14" customFormat="1" ht="12">
      <c r="A114" s="14"/>
      <c r="B114" s="241"/>
      <c r="C114" s="242"/>
      <c r="D114" s="225" t="s">
        <v>138</v>
      </c>
      <c r="E114" s="243" t="s">
        <v>21</v>
      </c>
      <c r="F114" s="244" t="s">
        <v>149</v>
      </c>
      <c r="G114" s="242"/>
      <c r="H114" s="245">
        <v>273.048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138</v>
      </c>
      <c r="AU114" s="251" t="s">
        <v>87</v>
      </c>
      <c r="AV114" s="14" t="s">
        <v>130</v>
      </c>
      <c r="AW114" s="14" t="s">
        <v>38</v>
      </c>
      <c r="AX114" s="14" t="s">
        <v>85</v>
      </c>
      <c r="AY114" s="251" t="s">
        <v>127</v>
      </c>
    </row>
    <row r="115" spans="1:65" s="2" customFormat="1" ht="24.15" customHeight="1">
      <c r="A115" s="38"/>
      <c r="B115" s="39"/>
      <c r="C115" s="212" t="s">
        <v>167</v>
      </c>
      <c r="D115" s="212" t="s">
        <v>131</v>
      </c>
      <c r="E115" s="213" t="s">
        <v>241</v>
      </c>
      <c r="F115" s="214" t="s">
        <v>242</v>
      </c>
      <c r="G115" s="215" t="s">
        <v>209</v>
      </c>
      <c r="H115" s="216">
        <v>66.25</v>
      </c>
      <c r="I115" s="217"/>
      <c r="J115" s="218">
        <f>ROUND(I115*H115,2)</f>
        <v>0</v>
      </c>
      <c r="K115" s="214" t="s">
        <v>21</v>
      </c>
      <c r="L115" s="44"/>
      <c r="M115" s="219" t="s">
        <v>21</v>
      </c>
      <c r="N115" s="220" t="s">
        <v>48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0.07</v>
      </c>
      <c r="T115" s="222">
        <f>S115*H115</f>
        <v>4.6375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130</v>
      </c>
      <c r="AT115" s="223" t="s">
        <v>131</v>
      </c>
      <c r="AU115" s="223" t="s">
        <v>87</v>
      </c>
      <c r="AY115" s="17" t="s">
        <v>127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85</v>
      </c>
      <c r="BK115" s="224">
        <f>ROUND(I115*H115,2)</f>
        <v>0</v>
      </c>
      <c r="BL115" s="17" t="s">
        <v>130</v>
      </c>
      <c r="BM115" s="223" t="s">
        <v>243</v>
      </c>
    </row>
    <row r="116" spans="1:47" s="2" customFormat="1" ht="12">
      <c r="A116" s="38"/>
      <c r="B116" s="39"/>
      <c r="C116" s="40"/>
      <c r="D116" s="225" t="s">
        <v>136</v>
      </c>
      <c r="E116" s="40"/>
      <c r="F116" s="226" t="s">
        <v>211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136</v>
      </c>
      <c r="AU116" s="17" t="s">
        <v>87</v>
      </c>
    </row>
    <row r="117" spans="1:51" s="13" customFormat="1" ht="12">
      <c r="A117" s="13"/>
      <c r="B117" s="230"/>
      <c r="C117" s="231"/>
      <c r="D117" s="225" t="s">
        <v>138</v>
      </c>
      <c r="E117" s="232" t="s">
        <v>21</v>
      </c>
      <c r="F117" s="233" t="s">
        <v>244</v>
      </c>
      <c r="G117" s="231"/>
      <c r="H117" s="234">
        <v>66.25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138</v>
      </c>
      <c r="AU117" s="240" t="s">
        <v>87</v>
      </c>
      <c r="AV117" s="13" t="s">
        <v>87</v>
      </c>
      <c r="AW117" s="13" t="s">
        <v>38</v>
      </c>
      <c r="AX117" s="13" t="s">
        <v>85</v>
      </c>
      <c r="AY117" s="240" t="s">
        <v>127</v>
      </c>
    </row>
    <row r="118" spans="1:65" s="2" customFormat="1" ht="14.4" customHeight="1">
      <c r="A118" s="38"/>
      <c r="B118" s="39"/>
      <c r="C118" s="212" t="s">
        <v>174</v>
      </c>
      <c r="D118" s="212" t="s">
        <v>131</v>
      </c>
      <c r="E118" s="213" t="s">
        <v>245</v>
      </c>
      <c r="F118" s="214" t="s">
        <v>246</v>
      </c>
      <c r="G118" s="215" t="s">
        <v>209</v>
      </c>
      <c r="H118" s="216">
        <v>66.25</v>
      </c>
      <c r="I118" s="217"/>
      <c r="J118" s="218">
        <f>ROUND(I118*H118,2)</f>
        <v>0</v>
      </c>
      <c r="K118" s="214" t="s">
        <v>21</v>
      </c>
      <c r="L118" s="44"/>
      <c r="M118" s="219" t="s">
        <v>21</v>
      </c>
      <c r="N118" s="220" t="s">
        <v>48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130</v>
      </c>
      <c r="AT118" s="223" t="s">
        <v>131</v>
      </c>
      <c r="AU118" s="223" t="s">
        <v>87</v>
      </c>
      <c r="AY118" s="17" t="s">
        <v>127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85</v>
      </c>
      <c r="BK118" s="224">
        <f>ROUND(I118*H118,2)</f>
        <v>0</v>
      </c>
      <c r="BL118" s="17" t="s">
        <v>130</v>
      </c>
      <c r="BM118" s="223" t="s">
        <v>247</v>
      </c>
    </row>
    <row r="119" spans="1:51" s="13" customFormat="1" ht="12">
      <c r="A119" s="13"/>
      <c r="B119" s="230"/>
      <c r="C119" s="231"/>
      <c r="D119" s="225" t="s">
        <v>138</v>
      </c>
      <c r="E119" s="232" t="s">
        <v>21</v>
      </c>
      <c r="F119" s="233" t="s">
        <v>244</v>
      </c>
      <c r="G119" s="231"/>
      <c r="H119" s="234">
        <v>66.25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138</v>
      </c>
      <c r="AU119" s="240" t="s">
        <v>87</v>
      </c>
      <c r="AV119" s="13" t="s">
        <v>87</v>
      </c>
      <c r="AW119" s="13" t="s">
        <v>38</v>
      </c>
      <c r="AX119" s="13" t="s">
        <v>85</v>
      </c>
      <c r="AY119" s="240" t="s">
        <v>127</v>
      </c>
    </row>
    <row r="120" spans="1:65" s="2" customFormat="1" ht="14.4" customHeight="1">
      <c r="A120" s="38"/>
      <c r="B120" s="39"/>
      <c r="C120" s="212" t="s">
        <v>180</v>
      </c>
      <c r="D120" s="212" t="s">
        <v>131</v>
      </c>
      <c r="E120" s="213" t="s">
        <v>248</v>
      </c>
      <c r="F120" s="214" t="s">
        <v>249</v>
      </c>
      <c r="G120" s="215" t="s">
        <v>209</v>
      </c>
      <c r="H120" s="216">
        <v>6.625</v>
      </c>
      <c r="I120" s="217"/>
      <c r="J120" s="218">
        <f>ROUND(I120*H120,2)</f>
        <v>0</v>
      </c>
      <c r="K120" s="214" t="s">
        <v>21</v>
      </c>
      <c r="L120" s="44"/>
      <c r="M120" s="219" t="s">
        <v>21</v>
      </c>
      <c r="N120" s="220" t="s">
        <v>48</v>
      </c>
      <c r="O120" s="84"/>
      <c r="P120" s="221">
        <f>O120*H120</f>
        <v>0</v>
      </c>
      <c r="Q120" s="221">
        <v>0.1995</v>
      </c>
      <c r="R120" s="221">
        <f>Q120*H120</f>
        <v>1.3216875000000001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130</v>
      </c>
      <c r="AT120" s="223" t="s">
        <v>131</v>
      </c>
      <c r="AU120" s="223" t="s">
        <v>87</v>
      </c>
      <c r="AY120" s="17" t="s">
        <v>127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85</v>
      </c>
      <c r="BK120" s="224">
        <f>ROUND(I120*H120,2)</f>
        <v>0</v>
      </c>
      <c r="BL120" s="17" t="s">
        <v>130</v>
      </c>
      <c r="BM120" s="223" t="s">
        <v>250</v>
      </c>
    </row>
    <row r="121" spans="1:47" s="2" customFormat="1" ht="12">
      <c r="A121" s="38"/>
      <c r="B121" s="39"/>
      <c r="C121" s="40"/>
      <c r="D121" s="225" t="s">
        <v>136</v>
      </c>
      <c r="E121" s="40"/>
      <c r="F121" s="226" t="s">
        <v>221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136</v>
      </c>
      <c r="AU121" s="17" t="s">
        <v>87</v>
      </c>
    </row>
    <row r="122" spans="1:51" s="13" customFormat="1" ht="12">
      <c r="A122" s="13"/>
      <c r="B122" s="230"/>
      <c r="C122" s="231"/>
      <c r="D122" s="225" t="s">
        <v>138</v>
      </c>
      <c r="E122" s="232" t="s">
        <v>21</v>
      </c>
      <c r="F122" s="233" t="s">
        <v>251</v>
      </c>
      <c r="G122" s="231"/>
      <c r="H122" s="234">
        <v>6.625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138</v>
      </c>
      <c r="AU122" s="240" t="s">
        <v>87</v>
      </c>
      <c r="AV122" s="13" t="s">
        <v>87</v>
      </c>
      <c r="AW122" s="13" t="s">
        <v>38</v>
      </c>
      <c r="AX122" s="13" t="s">
        <v>85</v>
      </c>
      <c r="AY122" s="240" t="s">
        <v>127</v>
      </c>
    </row>
    <row r="123" spans="1:65" s="2" customFormat="1" ht="14.4" customHeight="1">
      <c r="A123" s="38"/>
      <c r="B123" s="39"/>
      <c r="C123" s="212" t="s">
        <v>185</v>
      </c>
      <c r="D123" s="212" t="s">
        <v>131</v>
      </c>
      <c r="E123" s="213" t="s">
        <v>252</v>
      </c>
      <c r="F123" s="214" t="s">
        <v>253</v>
      </c>
      <c r="G123" s="215" t="s">
        <v>209</v>
      </c>
      <c r="H123" s="216">
        <v>6.625</v>
      </c>
      <c r="I123" s="217"/>
      <c r="J123" s="218">
        <f>ROUND(I123*H123,2)</f>
        <v>0</v>
      </c>
      <c r="K123" s="214" t="s">
        <v>21</v>
      </c>
      <c r="L123" s="44"/>
      <c r="M123" s="219" t="s">
        <v>21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0.22</v>
      </c>
      <c r="T123" s="222">
        <f>S123*H123</f>
        <v>1.4575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130</v>
      </c>
      <c r="AT123" s="223" t="s">
        <v>131</v>
      </c>
      <c r="AU123" s="223" t="s">
        <v>87</v>
      </c>
      <c r="AY123" s="17" t="s">
        <v>127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85</v>
      </c>
      <c r="BK123" s="224">
        <f>ROUND(I123*H123,2)</f>
        <v>0</v>
      </c>
      <c r="BL123" s="17" t="s">
        <v>130</v>
      </c>
      <c r="BM123" s="223" t="s">
        <v>254</v>
      </c>
    </row>
    <row r="124" spans="1:47" s="2" customFormat="1" ht="12">
      <c r="A124" s="38"/>
      <c r="B124" s="39"/>
      <c r="C124" s="40"/>
      <c r="D124" s="225" t="s">
        <v>136</v>
      </c>
      <c r="E124" s="40"/>
      <c r="F124" s="226" t="s">
        <v>227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136</v>
      </c>
      <c r="AU124" s="17" t="s">
        <v>87</v>
      </c>
    </row>
    <row r="125" spans="1:65" s="2" customFormat="1" ht="14.4" customHeight="1">
      <c r="A125" s="38"/>
      <c r="B125" s="39"/>
      <c r="C125" s="212" t="s">
        <v>190</v>
      </c>
      <c r="D125" s="212" t="s">
        <v>131</v>
      </c>
      <c r="E125" s="213" t="s">
        <v>255</v>
      </c>
      <c r="F125" s="214" t="s">
        <v>256</v>
      </c>
      <c r="G125" s="215" t="s">
        <v>209</v>
      </c>
      <c r="H125" s="216">
        <v>19.875</v>
      </c>
      <c r="I125" s="217"/>
      <c r="J125" s="218">
        <f>ROUND(I125*H125,2)</f>
        <v>0</v>
      </c>
      <c r="K125" s="214" t="s">
        <v>21</v>
      </c>
      <c r="L125" s="44"/>
      <c r="M125" s="219" t="s">
        <v>21</v>
      </c>
      <c r="N125" s="220" t="s">
        <v>48</v>
      </c>
      <c r="O125" s="84"/>
      <c r="P125" s="221">
        <f>O125*H125</f>
        <v>0</v>
      </c>
      <c r="Q125" s="221">
        <v>0.0798</v>
      </c>
      <c r="R125" s="221">
        <f>Q125*H125</f>
        <v>1.586025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130</v>
      </c>
      <c r="AT125" s="223" t="s">
        <v>131</v>
      </c>
      <c r="AU125" s="223" t="s">
        <v>87</v>
      </c>
      <c r="AY125" s="17" t="s">
        <v>127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85</v>
      </c>
      <c r="BK125" s="224">
        <f>ROUND(I125*H125,2)</f>
        <v>0</v>
      </c>
      <c r="BL125" s="17" t="s">
        <v>130</v>
      </c>
      <c r="BM125" s="223" t="s">
        <v>257</v>
      </c>
    </row>
    <row r="126" spans="1:47" s="2" customFormat="1" ht="12">
      <c r="A126" s="38"/>
      <c r="B126" s="39"/>
      <c r="C126" s="40"/>
      <c r="D126" s="225" t="s">
        <v>136</v>
      </c>
      <c r="E126" s="40"/>
      <c r="F126" s="226" t="s">
        <v>221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136</v>
      </c>
      <c r="AU126" s="17" t="s">
        <v>87</v>
      </c>
    </row>
    <row r="127" spans="1:51" s="13" customFormat="1" ht="12">
      <c r="A127" s="13"/>
      <c r="B127" s="230"/>
      <c r="C127" s="231"/>
      <c r="D127" s="225" t="s">
        <v>138</v>
      </c>
      <c r="E127" s="232" t="s">
        <v>21</v>
      </c>
      <c r="F127" s="233" t="s">
        <v>258</v>
      </c>
      <c r="G127" s="231"/>
      <c r="H127" s="234">
        <v>19.875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138</v>
      </c>
      <c r="AU127" s="240" t="s">
        <v>87</v>
      </c>
      <c r="AV127" s="13" t="s">
        <v>87</v>
      </c>
      <c r="AW127" s="13" t="s">
        <v>38</v>
      </c>
      <c r="AX127" s="13" t="s">
        <v>85</v>
      </c>
      <c r="AY127" s="240" t="s">
        <v>127</v>
      </c>
    </row>
    <row r="128" spans="1:65" s="2" customFormat="1" ht="14.4" customHeight="1">
      <c r="A128" s="38"/>
      <c r="B128" s="39"/>
      <c r="C128" s="212" t="s">
        <v>195</v>
      </c>
      <c r="D128" s="212" t="s">
        <v>131</v>
      </c>
      <c r="E128" s="213" t="s">
        <v>259</v>
      </c>
      <c r="F128" s="214" t="s">
        <v>260</v>
      </c>
      <c r="G128" s="215" t="s">
        <v>209</v>
      </c>
      <c r="H128" s="216">
        <v>19.875</v>
      </c>
      <c r="I128" s="217"/>
      <c r="J128" s="218">
        <f>ROUND(I128*H128,2)</f>
        <v>0</v>
      </c>
      <c r="K128" s="214" t="s">
        <v>21</v>
      </c>
      <c r="L128" s="44"/>
      <c r="M128" s="219" t="s">
        <v>21</v>
      </c>
      <c r="N128" s="220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0.066</v>
      </c>
      <c r="T128" s="222">
        <f>S128*H128</f>
        <v>1.31175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130</v>
      </c>
      <c r="AT128" s="223" t="s">
        <v>131</v>
      </c>
      <c r="AU128" s="223" t="s">
        <v>87</v>
      </c>
      <c r="AY128" s="17" t="s">
        <v>127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85</v>
      </c>
      <c r="BK128" s="224">
        <f>ROUND(I128*H128,2)</f>
        <v>0</v>
      </c>
      <c r="BL128" s="17" t="s">
        <v>130</v>
      </c>
      <c r="BM128" s="223" t="s">
        <v>261</v>
      </c>
    </row>
    <row r="129" spans="1:47" s="2" customFormat="1" ht="12">
      <c r="A129" s="38"/>
      <c r="B129" s="39"/>
      <c r="C129" s="40"/>
      <c r="D129" s="225" t="s">
        <v>136</v>
      </c>
      <c r="E129" s="40"/>
      <c r="F129" s="226" t="s">
        <v>227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87</v>
      </c>
    </row>
    <row r="130" spans="1:65" s="2" customFormat="1" ht="24.15" customHeight="1">
      <c r="A130" s="38"/>
      <c r="B130" s="39"/>
      <c r="C130" s="212" t="s">
        <v>262</v>
      </c>
      <c r="D130" s="212" t="s">
        <v>131</v>
      </c>
      <c r="E130" s="213" t="s">
        <v>263</v>
      </c>
      <c r="F130" s="214" t="s">
        <v>239</v>
      </c>
      <c r="G130" s="215" t="s">
        <v>209</v>
      </c>
      <c r="H130" s="216">
        <v>26.5</v>
      </c>
      <c r="I130" s="217"/>
      <c r="J130" s="218">
        <f>ROUND(I130*H130,2)</f>
        <v>0</v>
      </c>
      <c r="K130" s="214" t="s">
        <v>21</v>
      </c>
      <c r="L130" s="44"/>
      <c r="M130" s="219" t="s">
        <v>21</v>
      </c>
      <c r="N130" s="220" t="s">
        <v>48</v>
      </c>
      <c r="O130" s="84"/>
      <c r="P130" s="221">
        <f>O130*H130</f>
        <v>0</v>
      </c>
      <c r="Q130" s="221">
        <v>0.01153</v>
      </c>
      <c r="R130" s="221">
        <f>Q130*H130</f>
        <v>0.305545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130</v>
      </c>
      <c r="AT130" s="223" t="s">
        <v>131</v>
      </c>
      <c r="AU130" s="223" t="s">
        <v>87</v>
      </c>
      <c r="AY130" s="17" t="s">
        <v>127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85</v>
      </c>
      <c r="BK130" s="224">
        <f>ROUND(I130*H130,2)</f>
        <v>0</v>
      </c>
      <c r="BL130" s="17" t="s">
        <v>130</v>
      </c>
      <c r="BM130" s="223" t="s">
        <v>264</v>
      </c>
    </row>
    <row r="131" spans="1:51" s="13" customFormat="1" ht="12">
      <c r="A131" s="13"/>
      <c r="B131" s="230"/>
      <c r="C131" s="231"/>
      <c r="D131" s="225" t="s">
        <v>138</v>
      </c>
      <c r="E131" s="232" t="s">
        <v>21</v>
      </c>
      <c r="F131" s="233" t="s">
        <v>251</v>
      </c>
      <c r="G131" s="231"/>
      <c r="H131" s="234">
        <v>6.625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138</v>
      </c>
      <c r="AU131" s="240" t="s">
        <v>87</v>
      </c>
      <c r="AV131" s="13" t="s">
        <v>87</v>
      </c>
      <c r="AW131" s="13" t="s">
        <v>38</v>
      </c>
      <c r="AX131" s="13" t="s">
        <v>77</v>
      </c>
      <c r="AY131" s="240" t="s">
        <v>127</v>
      </c>
    </row>
    <row r="132" spans="1:51" s="13" customFormat="1" ht="12">
      <c r="A132" s="13"/>
      <c r="B132" s="230"/>
      <c r="C132" s="231"/>
      <c r="D132" s="225" t="s">
        <v>138</v>
      </c>
      <c r="E132" s="232" t="s">
        <v>21</v>
      </c>
      <c r="F132" s="233" t="s">
        <v>258</v>
      </c>
      <c r="G132" s="231"/>
      <c r="H132" s="234">
        <v>19.875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138</v>
      </c>
      <c r="AU132" s="240" t="s">
        <v>87</v>
      </c>
      <c r="AV132" s="13" t="s">
        <v>87</v>
      </c>
      <c r="AW132" s="13" t="s">
        <v>38</v>
      </c>
      <c r="AX132" s="13" t="s">
        <v>77</v>
      </c>
      <c r="AY132" s="240" t="s">
        <v>127</v>
      </c>
    </row>
    <row r="133" spans="1:51" s="14" customFormat="1" ht="12">
      <c r="A133" s="14"/>
      <c r="B133" s="241"/>
      <c r="C133" s="242"/>
      <c r="D133" s="225" t="s">
        <v>138</v>
      </c>
      <c r="E133" s="243" t="s">
        <v>21</v>
      </c>
      <c r="F133" s="244" t="s">
        <v>149</v>
      </c>
      <c r="G133" s="242"/>
      <c r="H133" s="245">
        <v>26.5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138</v>
      </c>
      <c r="AU133" s="251" t="s">
        <v>87</v>
      </c>
      <c r="AV133" s="14" t="s">
        <v>130</v>
      </c>
      <c r="AW133" s="14" t="s">
        <v>38</v>
      </c>
      <c r="AX133" s="14" t="s">
        <v>85</v>
      </c>
      <c r="AY133" s="251" t="s">
        <v>127</v>
      </c>
    </row>
    <row r="134" spans="1:63" s="12" customFormat="1" ht="22.8" customHeight="1">
      <c r="A134" s="12"/>
      <c r="B134" s="196"/>
      <c r="C134" s="197"/>
      <c r="D134" s="198" t="s">
        <v>76</v>
      </c>
      <c r="E134" s="210" t="s">
        <v>265</v>
      </c>
      <c r="F134" s="210" t="s">
        <v>266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SUM(P135:P138)</f>
        <v>0</v>
      </c>
      <c r="Q134" s="204"/>
      <c r="R134" s="205">
        <f>SUM(R135:R138)</f>
        <v>0</v>
      </c>
      <c r="S134" s="204"/>
      <c r="T134" s="206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85</v>
      </c>
      <c r="AT134" s="208" t="s">
        <v>76</v>
      </c>
      <c r="AU134" s="208" t="s">
        <v>85</v>
      </c>
      <c r="AY134" s="207" t="s">
        <v>127</v>
      </c>
      <c r="BK134" s="209">
        <f>SUM(BK135:BK138)</f>
        <v>0</v>
      </c>
    </row>
    <row r="135" spans="1:65" s="2" customFormat="1" ht="24.15" customHeight="1">
      <c r="A135" s="38"/>
      <c r="B135" s="39"/>
      <c r="C135" s="212" t="s">
        <v>8</v>
      </c>
      <c r="D135" s="212" t="s">
        <v>131</v>
      </c>
      <c r="E135" s="213" t="s">
        <v>267</v>
      </c>
      <c r="F135" s="214" t="s">
        <v>268</v>
      </c>
      <c r="G135" s="215" t="s">
        <v>269</v>
      </c>
      <c r="H135" s="216">
        <v>83.724</v>
      </c>
      <c r="I135" s="217"/>
      <c r="J135" s="218">
        <f>ROUND(I135*H135,2)</f>
        <v>0</v>
      </c>
      <c r="K135" s="214" t="s">
        <v>270</v>
      </c>
      <c r="L135" s="44"/>
      <c r="M135" s="219" t="s">
        <v>21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130</v>
      </c>
      <c r="AT135" s="223" t="s">
        <v>131</v>
      </c>
      <c r="AU135" s="223" t="s">
        <v>87</v>
      </c>
      <c r="AY135" s="17" t="s">
        <v>127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85</v>
      </c>
      <c r="BK135" s="224">
        <f>ROUND(I135*H135,2)</f>
        <v>0</v>
      </c>
      <c r="BL135" s="17" t="s">
        <v>130</v>
      </c>
      <c r="BM135" s="223" t="s">
        <v>271</v>
      </c>
    </row>
    <row r="136" spans="1:47" s="2" customFormat="1" ht="12">
      <c r="A136" s="38"/>
      <c r="B136" s="39"/>
      <c r="C136" s="40"/>
      <c r="D136" s="225" t="s">
        <v>272</v>
      </c>
      <c r="E136" s="40"/>
      <c r="F136" s="226" t="s">
        <v>273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272</v>
      </c>
      <c r="AU136" s="17" t="s">
        <v>87</v>
      </c>
    </row>
    <row r="137" spans="1:65" s="2" customFormat="1" ht="14.4" customHeight="1">
      <c r="A137" s="38"/>
      <c r="B137" s="39"/>
      <c r="C137" s="212" t="s">
        <v>274</v>
      </c>
      <c r="D137" s="212" t="s">
        <v>131</v>
      </c>
      <c r="E137" s="213" t="s">
        <v>275</v>
      </c>
      <c r="F137" s="214" t="s">
        <v>276</v>
      </c>
      <c r="G137" s="215" t="s">
        <v>269</v>
      </c>
      <c r="H137" s="216">
        <v>80.526</v>
      </c>
      <c r="I137" s="217"/>
      <c r="J137" s="218">
        <f>ROUND(I137*H137,2)</f>
        <v>0</v>
      </c>
      <c r="K137" s="214" t="s">
        <v>21</v>
      </c>
      <c r="L137" s="44"/>
      <c r="M137" s="219" t="s">
        <v>21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130</v>
      </c>
      <c r="AT137" s="223" t="s">
        <v>131</v>
      </c>
      <c r="AU137" s="223" t="s">
        <v>87</v>
      </c>
      <c r="AY137" s="17" t="s">
        <v>127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85</v>
      </c>
      <c r="BK137" s="224">
        <f>ROUND(I137*H137,2)</f>
        <v>0</v>
      </c>
      <c r="BL137" s="17" t="s">
        <v>130</v>
      </c>
      <c r="BM137" s="223" t="s">
        <v>277</v>
      </c>
    </row>
    <row r="138" spans="1:51" s="13" customFormat="1" ht="12">
      <c r="A138" s="13"/>
      <c r="B138" s="230"/>
      <c r="C138" s="231"/>
      <c r="D138" s="225" t="s">
        <v>138</v>
      </c>
      <c r="E138" s="232" t="s">
        <v>21</v>
      </c>
      <c r="F138" s="233" t="s">
        <v>278</v>
      </c>
      <c r="G138" s="231"/>
      <c r="H138" s="234">
        <v>80.526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138</v>
      </c>
      <c r="AU138" s="240" t="s">
        <v>87</v>
      </c>
      <c r="AV138" s="13" t="s">
        <v>87</v>
      </c>
      <c r="AW138" s="13" t="s">
        <v>38</v>
      </c>
      <c r="AX138" s="13" t="s">
        <v>85</v>
      </c>
      <c r="AY138" s="240" t="s">
        <v>127</v>
      </c>
    </row>
    <row r="139" spans="1:63" s="12" customFormat="1" ht="22.8" customHeight="1">
      <c r="A139" s="12"/>
      <c r="B139" s="196"/>
      <c r="C139" s="197"/>
      <c r="D139" s="198" t="s">
        <v>76</v>
      </c>
      <c r="E139" s="210" t="s">
        <v>279</v>
      </c>
      <c r="F139" s="210" t="s">
        <v>280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</f>
        <v>0</v>
      </c>
      <c r="Q139" s="204"/>
      <c r="R139" s="205">
        <f>R140</f>
        <v>0</v>
      </c>
      <c r="S139" s="204"/>
      <c r="T139" s="20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85</v>
      </c>
      <c r="AT139" s="208" t="s">
        <v>76</v>
      </c>
      <c r="AU139" s="208" t="s">
        <v>85</v>
      </c>
      <c r="AY139" s="207" t="s">
        <v>127</v>
      </c>
      <c r="BK139" s="209">
        <f>BK140</f>
        <v>0</v>
      </c>
    </row>
    <row r="140" spans="1:65" s="2" customFormat="1" ht="14.4" customHeight="1">
      <c r="A140" s="38"/>
      <c r="B140" s="39"/>
      <c r="C140" s="212" t="s">
        <v>281</v>
      </c>
      <c r="D140" s="212" t="s">
        <v>131</v>
      </c>
      <c r="E140" s="213" t="s">
        <v>282</v>
      </c>
      <c r="F140" s="214" t="s">
        <v>283</v>
      </c>
      <c r="G140" s="215" t="s">
        <v>269</v>
      </c>
      <c r="H140" s="216">
        <v>36.322</v>
      </c>
      <c r="I140" s="217"/>
      <c r="J140" s="218">
        <f>ROUND(I140*H140,2)</f>
        <v>0</v>
      </c>
      <c r="K140" s="214" t="s">
        <v>270</v>
      </c>
      <c r="L140" s="44"/>
      <c r="M140" s="255" t="s">
        <v>21</v>
      </c>
      <c r="N140" s="256" t="s">
        <v>48</v>
      </c>
      <c r="O140" s="257"/>
      <c r="P140" s="258">
        <f>O140*H140</f>
        <v>0</v>
      </c>
      <c r="Q140" s="258">
        <v>0</v>
      </c>
      <c r="R140" s="258">
        <f>Q140*H140</f>
        <v>0</v>
      </c>
      <c r="S140" s="258">
        <v>0</v>
      </c>
      <c r="T140" s="25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130</v>
      </c>
      <c r="AT140" s="223" t="s">
        <v>131</v>
      </c>
      <c r="AU140" s="223" t="s">
        <v>87</v>
      </c>
      <c r="AY140" s="17" t="s">
        <v>127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85</v>
      </c>
      <c r="BK140" s="224">
        <f>ROUND(I140*H140,2)</f>
        <v>0</v>
      </c>
      <c r="BL140" s="17" t="s">
        <v>130</v>
      </c>
      <c r="BM140" s="223" t="s">
        <v>284</v>
      </c>
    </row>
    <row r="141" spans="1:31" s="2" customFormat="1" ht="6.95" customHeight="1">
      <c r="A141" s="38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82:K14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285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286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287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21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22</v>
      </c>
      <c r="E14" s="38"/>
      <c r="F14" s="133" t="s">
        <v>23</v>
      </c>
      <c r="G14" s="38"/>
      <c r="H14" s="38"/>
      <c r="I14" s="142" t="s">
        <v>24</v>
      </c>
      <c r="J14" s="146" t="str">
        <f>'Rekapitulace stavby'!AN8</f>
        <v>13. 9. 2019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26</v>
      </c>
      <c r="E16" s="38"/>
      <c r="F16" s="38"/>
      <c r="G16" s="38"/>
      <c r="H16" s="38"/>
      <c r="I16" s="142" t="s">
        <v>27</v>
      </c>
      <c r="J16" s="133" t="s">
        <v>28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29</v>
      </c>
      <c r="F17" s="38"/>
      <c r="G17" s="38"/>
      <c r="H17" s="38"/>
      <c r="I17" s="142" t="s">
        <v>30</v>
      </c>
      <c r="J17" s="133" t="s">
        <v>31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32</v>
      </c>
      <c r="E19" s="38"/>
      <c r="F19" s="38"/>
      <c r="G19" s="38"/>
      <c r="H19" s="38"/>
      <c r="I19" s="142" t="s">
        <v>27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30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34</v>
      </c>
      <c r="E22" s="38"/>
      <c r="F22" s="38"/>
      <c r="G22" s="38"/>
      <c r="H22" s="38"/>
      <c r="I22" s="142" t="s">
        <v>27</v>
      </c>
      <c r="J22" s="133" t="s">
        <v>35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30</v>
      </c>
      <c r="J23" s="133" t="s">
        <v>37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39</v>
      </c>
      <c r="E25" s="38"/>
      <c r="F25" s="38"/>
      <c r="G25" s="38"/>
      <c r="H25" s="38"/>
      <c r="I25" s="142" t="s">
        <v>27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30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41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43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45</v>
      </c>
      <c r="G34" s="38"/>
      <c r="H34" s="38"/>
      <c r="I34" s="154" t="s">
        <v>44</v>
      </c>
      <c r="J34" s="154" t="s">
        <v>46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47</v>
      </c>
      <c r="E35" s="142" t="s">
        <v>48</v>
      </c>
      <c r="F35" s="156">
        <f>ROUND((SUM(BE89:BE133)),2)</f>
        <v>0</v>
      </c>
      <c r="G35" s="38"/>
      <c r="H35" s="38"/>
      <c r="I35" s="157">
        <v>0.21</v>
      </c>
      <c r="J35" s="156">
        <f>ROUND(((SUM(BE89:BE133))*I35),2)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49</v>
      </c>
      <c r="F36" s="156">
        <f>ROUND((SUM(BF89:BF133)),2)</f>
        <v>0</v>
      </c>
      <c r="G36" s="38"/>
      <c r="H36" s="38"/>
      <c r="I36" s="157">
        <v>0.15</v>
      </c>
      <c r="J36" s="156">
        <f>ROUND(((SUM(BF89:BF133))*I36),2)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ROUND((SUM(BG89:BG133)),2)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51</v>
      </c>
      <c r="F38" s="156">
        <f>ROUND((SUM(BH89:BH133)),2)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52</v>
      </c>
      <c r="F39" s="156">
        <f>ROUND((SUM(BI89:BI133)),2)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53</v>
      </c>
      <c r="E41" s="160"/>
      <c r="F41" s="160"/>
      <c r="G41" s="161" t="s">
        <v>54</v>
      </c>
      <c r="H41" s="162" t="s">
        <v>55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VD Vrchlice - oprava vzdušného líce hráze - etapa I.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285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286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03.1 - I.etapa - Očištění a lokální reprofilace a vytvoření monitorovacích bodů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Vrchlice</v>
      </c>
      <c r="G56" s="40"/>
      <c r="H56" s="40"/>
      <c r="I56" s="32" t="s">
        <v>24</v>
      </c>
      <c r="J56" s="72" t="str">
        <f>IF(J14="","",J14)</f>
        <v>13. 9. 2019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26</v>
      </c>
      <c r="D58" s="40"/>
      <c r="E58" s="40"/>
      <c r="F58" s="27" t="str">
        <f>E17</f>
        <v>Povodí Labe, státní podnik</v>
      </c>
      <c r="G58" s="40"/>
      <c r="H58" s="40"/>
      <c r="I58" s="32" t="s">
        <v>34</v>
      </c>
      <c r="J58" s="36" t="str">
        <f>E23</f>
        <v>HG Partner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32</v>
      </c>
      <c r="D59" s="40"/>
      <c r="E59" s="40"/>
      <c r="F59" s="27" t="str">
        <f>IF(E20="","",E20)</f>
        <v>Vyplň údaj</v>
      </c>
      <c r="G59" s="40"/>
      <c r="H59" s="40"/>
      <c r="I59" s="32" t="s">
        <v>39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108</v>
      </c>
      <c r="D61" s="171"/>
      <c r="E61" s="171"/>
      <c r="F61" s="171"/>
      <c r="G61" s="171"/>
      <c r="H61" s="171"/>
      <c r="I61" s="171"/>
      <c r="J61" s="172" t="s">
        <v>109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75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110</v>
      </c>
    </row>
    <row r="64" spans="1:31" s="9" customFormat="1" ht="24.95" customHeight="1">
      <c r="A64" s="9"/>
      <c r="B64" s="174"/>
      <c r="C64" s="175"/>
      <c r="D64" s="176" t="s">
        <v>201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202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203</v>
      </c>
      <c r="E66" s="182"/>
      <c r="F66" s="182"/>
      <c r="G66" s="182"/>
      <c r="H66" s="182"/>
      <c r="I66" s="182"/>
      <c r="J66" s="183">
        <f>J125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204</v>
      </c>
      <c r="E67" s="182"/>
      <c r="F67" s="182"/>
      <c r="G67" s="182"/>
      <c r="H67" s="182"/>
      <c r="I67" s="182"/>
      <c r="J67" s="183">
        <f>J132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113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VD Vrchlice - oprava vzdušného líce hráze - etapa I.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105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285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286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SO 03.1 - I.etapa - Očištění a lokální reprofilace a vytvoření monitorovacích bodů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22</v>
      </c>
      <c r="D83" s="40"/>
      <c r="E83" s="40"/>
      <c r="F83" s="27" t="str">
        <f>F14</f>
        <v>Vrchlice</v>
      </c>
      <c r="G83" s="40"/>
      <c r="H83" s="40"/>
      <c r="I83" s="32" t="s">
        <v>24</v>
      </c>
      <c r="J83" s="72" t="str">
        <f>IF(J14="","",J14)</f>
        <v>13. 9. 2019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26</v>
      </c>
      <c r="D85" s="40"/>
      <c r="E85" s="40"/>
      <c r="F85" s="27" t="str">
        <f>E17</f>
        <v>Povodí Labe, státní podnik</v>
      </c>
      <c r="G85" s="40"/>
      <c r="H85" s="40"/>
      <c r="I85" s="32" t="s">
        <v>34</v>
      </c>
      <c r="J85" s="36" t="str">
        <f>E23</f>
        <v>HG Partner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32</v>
      </c>
      <c r="D86" s="40"/>
      <c r="E86" s="40"/>
      <c r="F86" s="27" t="str">
        <f>IF(E20="","",E20)</f>
        <v>Vyplň údaj</v>
      </c>
      <c r="G86" s="40"/>
      <c r="H86" s="40"/>
      <c r="I86" s="32" t="s">
        <v>39</v>
      </c>
      <c r="J86" s="36" t="str">
        <f>E26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114</v>
      </c>
      <c r="D88" s="188" t="s">
        <v>62</v>
      </c>
      <c r="E88" s="188" t="s">
        <v>58</v>
      </c>
      <c r="F88" s="188" t="s">
        <v>59</v>
      </c>
      <c r="G88" s="188" t="s">
        <v>115</v>
      </c>
      <c r="H88" s="188" t="s">
        <v>116</v>
      </c>
      <c r="I88" s="188" t="s">
        <v>117</v>
      </c>
      <c r="J88" s="188" t="s">
        <v>109</v>
      </c>
      <c r="K88" s="189" t="s">
        <v>118</v>
      </c>
      <c r="L88" s="190"/>
      <c r="M88" s="92" t="s">
        <v>21</v>
      </c>
      <c r="N88" s="93" t="s">
        <v>47</v>
      </c>
      <c r="O88" s="93" t="s">
        <v>119</v>
      </c>
      <c r="P88" s="93" t="s">
        <v>120</v>
      </c>
      <c r="Q88" s="93" t="s">
        <v>121</v>
      </c>
      <c r="R88" s="93" t="s">
        <v>122</v>
      </c>
      <c r="S88" s="93" t="s">
        <v>123</v>
      </c>
      <c r="T88" s="94" t="s">
        <v>124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125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4.749456159999999</v>
      </c>
      <c r="S89" s="96"/>
      <c r="T89" s="194">
        <f>T90</f>
        <v>245.12728000000004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76</v>
      </c>
      <c r="AU89" s="17" t="s">
        <v>110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76</v>
      </c>
      <c r="E90" s="199" t="s">
        <v>126</v>
      </c>
      <c r="F90" s="199" t="s">
        <v>205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P91+P125+P132</f>
        <v>0</v>
      </c>
      <c r="Q90" s="204"/>
      <c r="R90" s="205">
        <f>R91+R125+R132</f>
        <v>4.749456159999999</v>
      </c>
      <c r="S90" s="204"/>
      <c r="T90" s="206">
        <f>T91+T125+T132</f>
        <v>245.12728000000004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85</v>
      </c>
      <c r="AT90" s="208" t="s">
        <v>76</v>
      </c>
      <c r="AU90" s="208" t="s">
        <v>77</v>
      </c>
      <c r="AY90" s="207" t="s">
        <v>127</v>
      </c>
      <c r="BK90" s="209">
        <f>BK91+BK125+BK132</f>
        <v>0</v>
      </c>
    </row>
    <row r="91" spans="1:63" s="12" customFormat="1" ht="22.8" customHeight="1">
      <c r="A91" s="12"/>
      <c r="B91" s="196"/>
      <c r="C91" s="197"/>
      <c r="D91" s="198" t="s">
        <v>76</v>
      </c>
      <c r="E91" s="210" t="s">
        <v>174</v>
      </c>
      <c r="F91" s="210" t="s">
        <v>206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SUM(P92:P124)</f>
        <v>0</v>
      </c>
      <c r="Q91" s="204"/>
      <c r="R91" s="205">
        <f>SUM(R92:R124)</f>
        <v>4.749456159999999</v>
      </c>
      <c r="S91" s="204"/>
      <c r="T91" s="206">
        <f>SUM(T92:T124)</f>
        <v>245.12728000000004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85</v>
      </c>
      <c r="AT91" s="208" t="s">
        <v>76</v>
      </c>
      <c r="AU91" s="208" t="s">
        <v>85</v>
      </c>
      <c r="AY91" s="207" t="s">
        <v>127</v>
      </c>
      <c r="BK91" s="209">
        <f>SUM(BK92:BK124)</f>
        <v>0</v>
      </c>
    </row>
    <row r="92" spans="1:65" s="2" customFormat="1" ht="24.15" customHeight="1">
      <c r="A92" s="38"/>
      <c r="B92" s="39"/>
      <c r="C92" s="212" t="s">
        <v>85</v>
      </c>
      <c r="D92" s="212" t="s">
        <v>131</v>
      </c>
      <c r="E92" s="213" t="s">
        <v>207</v>
      </c>
      <c r="F92" s="214" t="s">
        <v>208</v>
      </c>
      <c r="G92" s="215" t="s">
        <v>209</v>
      </c>
      <c r="H92" s="216">
        <v>3313.78</v>
      </c>
      <c r="I92" s="217"/>
      <c r="J92" s="218">
        <f>ROUND(I92*H92,2)</f>
        <v>0</v>
      </c>
      <c r="K92" s="214" t="s">
        <v>21</v>
      </c>
      <c r="L92" s="44"/>
      <c r="M92" s="219" t="s">
        <v>21</v>
      </c>
      <c r="N92" s="220" t="s">
        <v>48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0.07</v>
      </c>
      <c r="T92" s="222">
        <f>S92*H92</f>
        <v>231.96460000000005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130</v>
      </c>
      <c r="AT92" s="223" t="s">
        <v>131</v>
      </c>
      <c r="AU92" s="223" t="s">
        <v>87</v>
      </c>
      <c r="AY92" s="17" t="s">
        <v>127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85</v>
      </c>
      <c r="BK92" s="224">
        <f>ROUND(I92*H92,2)</f>
        <v>0</v>
      </c>
      <c r="BL92" s="17" t="s">
        <v>130</v>
      </c>
      <c r="BM92" s="223" t="s">
        <v>288</v>
      </c>
    </row>
    <row r="93" spans="1:47" s="2" customFormat="1" ht="12">
      <c r="A93" s="38"/>
      <c r="B93" s="39"/>
      <c r="C93" s="40"/>
      <c r="D93" s="225" t="s">
        <v>136</v>
      </c>
      <c r="E93" s="40"/>
      <c r="F93" s="226" t="s">
        <v>289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136</v>
      </c>
      <c r="AU93" s="17" t="s">
        <v>87</v>
      </c>
    </row>
    <row r="94" spans="1:51" s="13" customFormat="1" ht="12">
      <c r="A94" s="13"/>
      <c r="B94" s="230"/>
      <c r="C94" s="231"/>
      <c r="D94" s="225" t="s">
        <v>138</v>
      </c>
      <c r="E94" s="232" t="s">
        <v>21</v>
      </c>
      <c r="F94" s="233" t="s">
        <v>290</v>
      </c>
      <c r="G94" s="231"/>
      <c r="H94" s="234">
        <v>3159.38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138</v>
      </c>
      <c r="AU94" s="240" t="s">
        <v>87</v>
      </c>
      <c r="AV94" s="13" t="s">
        <v>87</v>
      </c>
      <c r="AW94" s="13" t="s">
        <v>38</v>
      </c>
      <c r="AX94" s="13" t="s">
        <v>77</v>
      </c>
      <c r="AY94" s="240" t="s">
        <v>127</v>
      </c>
    </row>
    <row r="95" spans="1:51" s="13" customFormat="1" ht="12">
      <c r="A95" s="13"/>
      <c r="B95" s="230"/>
      <c r="C95" s="231"/>
      <c r="D95" s="225" t="s">
        <v>138</v>
      </c>
      <c r="E95" s="232" t="s">
        <v>21</v>
      </c>
      <c r="F95" s="233" t="s">
        <v>291</v>
      </c>
      <c r="G95" s="231"/>
      <c r="H95" s="234">
        <v>154.4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138</v>
      </c>
      <c r="AU95" s="240" t="s">
        <v>87</v>
      </c>
      <c r="AV95" s="13" t="s">
        <v>87</v>
      </c>
      <c r="AW95" s="13" t="s">
        <v>38</v>
      </c>
      <c r="AX95" s="13" t="s">
        <v>77</v>
      </c>
      <c r="AY95" s="240" t="s">
        <v>127</v>
      </c>
    </row>
    <row r="96" spans="1:51" s="14" customFormat="1" ht="12">
      <c r="A96" s="14"/>
      <c r="B96" s="241"/>
      <c r="C96" s="242"/>
      <c r="D96" s="225" t="s">
        <v>138</v>
      </c>
      <c r="E96" s="243" t="s">
        <v>21</v>
      </c>
      <c r="F96" s="244" t="s">
        <v>149</v>
      </c>
      <c r="G96" s="242"/>
      <c r="H96" s="245">
        <v>3313.78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138</v>
      </c>
      <c r="AU96" s="251" t="s">
        <v>87</v>
      </c>
      <c r="AV96" s="14" t="s">
        <v>130</v>
      </c>
      <c r="AW96" s="14" t="s">
        <v>38</v>
      </c>
      <c r="AX96" s="14" t="s">
        <v>85</v>
      </c>
      <c r="AY96" s="251" t="s">
        <v>127</v>
      </c>
    </row>
    <row r="97" spans="1:65" s="2" customFormat="1" ht="14.4" customHeight="1">
      <c r="A97" s="38"/>
      <c r="B97" s="39"/>
      <c r="C97" s="212" t="s">
        <v>87</v>
      </c>
      <c r="D97" s="212" t="s">
        <v>131</v>
      </c>
      <c r="E97" s="213" t="s">
        <v>214</v>
      </c>
      <c r="F97" s="214" t="s">
        <v>215</v>
      </c>
      <c r="G97" s="215" t="s">
        <v>209</v>
      </c>
      <c r="H97" s="216">
        <v>3313.78</v>
      </c>
      <c r="I97" s="217"/>
      <c r="J97" s="218">
        <f>ROUND(I97*H97,2)</f>
        <v>0</v>
      </c>
      <c r="K97" s="214" t="s">
        <v>21</v>
      </c>
      <c r="L97" s="44"/>
      <c r="M97" s="219" t="s">
        <v>21</v>
      </c>
      <c r="N97" s="220" t="s">
        <v>48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130</v>
      </c>
      <c r="AT97" s="223" t="s">
        <v>131</v>
      </c>
      <c r="AU97" s="223" t="s">
        <v>87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85</v>
      </c>
      <c r="BK97" s="224">
        <f>ROUND(I97*H97,2)</f>
        <v>0</v>
      </c>
      <c r="BL97" s="17" t="s">
        <v>130</v>
      </c>
      <c r="BM97" s="223" t="s">
        <v>292</v>
      </c>
    </row>
    <row r="98" spans="1:51" s="13" customFormat="1" ht="12">
      <c r="A98" s="13"/>
      <c r="B98" s="230"/>
      <c r="C98" s="231"/>
      <c r="D98" s="225" t="s">
        <v>138</v>
      </c>
      <c r="E98" s="232" t="s">
        <v>21</v>
      </c>
      <c r="F98" s="233" t="s">
        <v>290</v>
      </c>
      <c r="G98" s="231"/>
      <c r="H98" s="234">
        <v>3159.38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138</v>
      </c>
      <c r="AU98" s="240" t="s">
        <v>87</v>
      </c>
      <c r="AV98" s="13" t="s">
        <v>87</v>
      </c>
      <c r="AW98" s="13" t="s">
        <v>38</v>
      </c>
      <c r="AX98" s="13" t="s">
        <v>77</v>
      </c>
      <c r="AY98" s="240" t="s">
        <v>127</v>
      </c>
    </row>
    <row r="99" spans="1:51" s="13" customFormat="1" ht="12">
      <c r="A99" s="13"/>
      <c r="B99" s="230"/>
      <c r="C99" s="231"/>
      <c r="D99" s="225" t="s">
        <v>138</v>
      </c>
      <c r="E99" s="232" t="s">
        <v>21</v>
      </c>
      <c r="F99" s="233" t="s">
        <v>291</v>
      </c>
      <c r="G99" s="231"/>
      <c r="H99" s="234">
        <v>154.4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138</v>
      </c>
      <c r="AU99" s="240" t="s">
        <v>87</v>
      </c>
      <c r="AV99" s="13" t="s">
        <v>87</v>
      </c>
      <c r="AW99" s="13" t="s">
        <v>38</v>
      </c>
      <c r="AX99" s="13" t="s">
        <v>77</v>
      </c>
      <c r="AY99" s="240" t="s">
        <v>127</v>
      </c>
    </row>
    <row r="100" spans="1:51" s="14" customFormat="1" ht="12">
      <c r="A100" s="14"/>
      <c r="B100" s="241"/>
      <c r="C100" s="242"/>
      <c r="D100" s="225" t="s">
        <v>138</v>
      </c>
      <c r="E100" s="243" t="s">
        <v>21</v>
      </c>
      <c r="F100" s="244" t="s">
        <v>149</v>
      </c>
      <c r="G100" s="242"/>
      <c r="H100" s="245">
        <v>3313.78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138</v>
      </c>
      <c r="AU100" s="251" t="s">
        <v>87</v>
      </c>
      <c r="AV100" s="14" t="s">
        <v>130</v>
      </c>
      <c r="AW100" s="14" t="s">
        <v>38</v>
      </c>
      <c r="AX100" s="14" t="s">
        <v>85</v>
      </c>
      <c r="AY100" s="251" t="s">
        <v>127</v>
      </c>
    </row>
    <row r="101" spans="1:65" s="2" customFormat="1" ht="14.4" customHeight="1">
      <c r="A101" s="38"/>
      <c r="B101" s="39"/>
      <c r="C101" s="212" t="s">
        <v>217</v>
      </c>
      <c r="D101" s="212" t="s">
        <v>131</v>
      </c>
      <c r="E101" s="213" t="s">
        <v>228</v>
      </c>
      <c r="F101" s="214" t="s">
        <v>229</v>
      </c>
      <c r="G101" s="215" t="s">
        <v>209</v>
      </c>
      <c r="H101" s="216">
        <v>16.569</v>
      </c>
      <c r="I101" s="217"/>
      <c r="J101" s="218">
        <f>ROUND(I101*H101,2)</f>
        <v>0</v>
      </c>
      <c r="K101" s="214" t="s">
        <v>21</v>
      </c>
      <c r="L101" s="44"/>
      <c r="M101" s="219" t="s">
        <v>21</v>
      </c>
      <c r="N101" s="220" t="s">
        <v>48</v>
      </c>
      <c r="O101" s="84"/>
      <c r="P101" s="221">
        <f>O101*H101</f>
        <v>0</v>
      </c>
      <c r="Q101" s="221">
        <v>0.1995</v>
      </c>
      <c r="R101" s="221">
        <f>Q101*H101</f>
        <v>3.3055155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130</v>
      </c>
      <c r="AT101" s="223" t="s">
        <v>131</v>
      </c>
      <c r="AU101" s="223" t="s">
        <v>87</v>
      </c>
      <c r="AY101" s="17" t="s">
        <v>127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85</v>
      </c>
      <c r="BK101" s="224">
        <f>ROUND(I101*H101,2)</f>
        <v>0</v>
      </c>
      <c r="BL101" s="17" t="s">
        <v>130</v>
      </c>
      <c r="BM101" s="223" t="s">
        <v>293</v>
      </c>
    </row>
    <row r="102" spans="1:47" s="2" customFormat="1" ht="12">
      <c r="A102" s="38"/>
      <c r="B102" s="39"/>
      <c r="C102" s="40"/>
      <c r="D102" s="225" t="s">
        <v>136</v>
      </c>
      <c r="E102" s="40"/>
      <c r="F102" s="226" t="s">
        <v>221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136</v>
      </c>
      <c r="AU102" s="17" t="s">
        <v>87</v>
      </c>
    </row>
    <row r="103" spans="1:51" s="13" customFormat="1" ht="12">
      <c r="A103" s="13"/>
      <c r="B103" s="230"/>
      <c r="C103" s="231"/>
      <c r="D103" s="225" t="s">
        <v>138</v>
      </c>
      <c r="E103" s="232" t="s">
        <v>21</v>
      </c>
      <c r="F103" s="233" t="s">
        <v>294</v>
      </c>
      <c r="G103" s="231"/>
      <c r="H103" s="234">
        <v>15.797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138</v>
      </c>
      <c r="AU103" s="240" t="s">
        <v>87</v>
      </c>
      <c r="AV103" s="13" t="s">
        <v>87</v>
      </c>
      <c r="AW103" s="13" t="s">
        <v>38</v>
      </c>
      <c r="AX103" s="13" t="s">
        <v>77</v>
      </c>
      <c r="AY103" s="240" t="s">
        <v>127</v>
      </c>
    </row>
    <row r="104" spans="1:51" s="13" customFormat="1" ht="12">
      <c r="A104" s="13"/>
      <c r="B104" s="230"/>
      <c r="C104" s="231"/>
      <c r="D104" s="225" t="s">
        <v>138</v>
      </c>
      <c r="E104" s="232" t="s">
        <v>21</v>
      </c>
      <c r="F104" s="233" t="s">
        <v>295</v>
      </c>
      <c r="G104" s="231"/>
      <c r="H104" s="234">
        <v>0.772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138</v>
      </c>
      <c r="AU104" s="240" t="s">
        <v>87</v>
      </c>
      <c r="AV104" s="13" t="s">
        <v>87</v>
      </c>
      <c r="AW104" s="13" t="s">
        <v>38</v>
      </c>
      <c r="AX104" s="13" t="s">
        <v>77</v>
      </c>
      <c r="AY104" s="240" t="s">
        <v>127</v>
      </c>
    </row>
    <row r="105" spans="1:51" s="14" customFormat="1" ht="12">
      <c r="A105" s="14"/>
      <c r="B105" s="241"/>
      <c r="C105" s="242"/>
      <c r="D105" s="225" t="s">
        <v>138</v>
      </c>
      <c r="E105" s="243" t="s">
        <v>21</v>
      </c>
      <c r="F105" s="244" t="s">
        <v>149</v>
      </c>
      <c r="G105" s="242"/>
      <c r="H105" s="245">
        <v>16.569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138</v>
      </c>
      <c r="AU105" s="251" t="s">
        <v>87</v>
      </c>
      <c r="AV105" s="14" t="s">
        <v>130</v>
      </c>
      <c r="AW105" s="14" t="s">
        <v>38</v>
      </c>
      <c r="AX105" s="14" t="s">
        <v>85</v>
      </c>
      <c r="AY105" s="251" t="s">
        <v>127</v>
      </c>
    </row>
    <row r="106" spans="1:65" s="2" customFormat="1" ht="14.4" customHeight="1">
      <c r="A106" s="38"/>
      <c r="B106" s="39"/>
      <c r="C106" s="212" t="s">
        <v>130</v>
      </c>
      <c r="D106" s="212" t="s">
        <v>131</v>
      </c>
      <c r="E106" s="213" t="s">
        <v>234</v>
      </c>
      <c r="F106" s="214" t="s">
        <v>235</v>
      </c>
      <c r="G106" s="215" t="s">
        <v>209</v>
      </c>
      <c r="H106" s="216">
        <v>16.569</v>
      </c>
      <c r="I106" s="217"/>
      <c r="J106" s="218">
        <f>ROUND(I106*H106,2)</f>
        <v>0</v>
      </c>
      <c r="K106" s="214" t="s">
        <v>21</v>
      </c>
      <c r="L106" s="44"/>
      <c r="M106" s="219" t="s">
        <v>21</v>
      </c>
      <c r="N106" s="220" t="s">
        <v>48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0.22</v>
      </c>
      <c r="T106" s="222">
        <f>S106*H106</f>
        <v>3.64518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130</v>
      </c>
      <c r="AT106" s="223" t="s">
        <v>131</v>
      </c>
      <c r="AU106" s="223" t="s">
        <v>87</v>
      </c>
      <c r="AY106" s="17" t="s">
        <v>127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85</v>
      </c>
      <c r="BK106" s="224">
        <f>ROUND(I106*H106,2)</f>
        <v>0</v>
      </c>
      <c r="BL106" s="17" t="s">
        <v>130</v>
      </c>
      <c r="BM106" s="223" t="s">
        <v>296</v>
      </c>
    </row>
    <row r="107" spans="1:47" s="2" customFormat="1" ht="12">
      <c r="A107" s="38"/>
      <c r="B107" s="39"/>
      <c r="C107" s="40"/>
      <c r="D107" s="225" t="s">
        <v>136</v>
      </c>
      <c r="E107" s="40"/>
      <c r="F107" s="226" t="s">
        <v>227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136</v>
      </c>
      <c r="AU107" s="17" t="s">
        <v>87</v>
      </c>
    </row>
    <row r="108" spans="1:65" s="2" customFormat="1" ht="14.4" customHeight="1">
      <c r="A108" s="38"/>
      <c r="B108" s="39"/>
      <c r="C108" s="212" t="s">
        <v>150</v>
      </c>
      <c r="D108" s="212" t="s">
        <v>131</v>
      </c>
      <c r="E108" s="213" t="s">
        <v>245</v>
      </c>
      <c r="F108" s="214" t="s">
        <v>246</v>
      </c>
      <c r="G108" s="215" t="s">
        <v>209</v>
      </c>
      <c r="H108" s="216">
        <v>117.5</v>
      </c>
      <c r="I108" s="217"/>
      <c r="J108" s="218">
        <f>ROUND(I108*H108,2)</f>
        <v>0</v>
      </c>
      <c r="K108" s="214" t="s">
        <v>21</v>
      </c>
      <c r="L108" s="44"/>
      <c r="M108" s="219" t="s">
        <v>21</v>
      </c>
      <c r="N108" s="220" t="s">
        <v>48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130</v>
      </c>
      <c r="AT108" s="223" t="s">
        <v>131</v>
      </c>
      <c r="AU108" s="223" t="s">
        <v>87</v>
      </c>
      <c r="AY108" s="17" t="s">
        <v>127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85</v>
      </c>
      <c r="BK108" s="224">
        <f>ROUND(I108*H108,2)</f>
        <v>0</v>
      </c>
      <c r="BL108" s="17" t="s">
        <v>130</v>
      </c>
      <c r="BM108" s="223" t="s">
        <v>297</v>
      </c>
    </row>
    <row r="109" spans="1:51" s="13" customFormat="1" ht="12">
      <c r="A109" s="13"/>
      <c r="B109" s="230"/>
      <c r="C109" s="231"/>
      <c r="D109" s="225" t="s">
        <v>138</v>
      </c>
      <c r="E109" s="232" t="s">
        <v>21</v>
      </c>
      <c r="F109" s="233" t="s">
        <v>298</v>
      </c>
      <c r="G109" s="231"/>
      <c r="H109" s="234">
        <v>117.5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138</v>
      </c>
      <c r="AU109" s="240" t="s">
        <v>87</v>
      </c>
      <c r="AV109" s="13" t="s">
        <v>87</v>
      </c>
      <c r="AW109" s="13" t="s">
        <v>38</v>
      </c>
      <c r="AX109" s="13" t="s">
        <v>85</v>
      </c>
      <c r="AY109" s="240" t="s">
        <v>127</v>
      </c>
    </row>
    <row r="110" spans="1:65" s="2" customFormat="1" ht="24.15" customHeight="1">
      <c r="A110" s="38"/>
      <c r="B110" s="39"/>
      <c r="C110" s="212" t="s">
        <v>233</v>
      </c>
      <c r="D110" s="212" t="s">
        <v>131</v>
      </c>
      <c r="E110" s="213" t="s">
        <v>241</v>
      </c>
      <c r="F110" s="214" t="s">
        <v>299</v>
      </c>
      <c r="G110" s="215" t="s">
        <v>209</v>
      </c>
      <c r="H110" s="216">
        <v>117.5</v>
      </c>
      <c r="I110" s="217"/>
      <c r="J110" s="218">
        <f>ROUND(I110*H110,2)</f>
        <v>0</v>
      </c>
      <c r="K110" s="214" t="s">
        <v>21</v>
      </c>
      <c r="L110" s="44"/>
      <c r="M110" s="219" t="s">
        <v>21</v>
      </c>
      <c r="N110" s="220" t="s">
        <v>48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0.07</v>
      </c>
      <c r="T110" s="222">
        <f>S110*H110</f>
        <v>8.225000000000001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130</v>
      </c>
      <c r="AT110" s="223" t="s">
        <v>131</v>
      </c>
      <c r="AU110" s="223" t="s">
        <v>87</v>
      </c>
      <c r="AY110" s="17" t="s">
        <v>127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85</v>
      </c>
      <c r="BK110" s="224">
        <f>ROUND(I110*H110,2)</f>
        <v>0</v>
      </c>
      <c r="BL110" s="17" t="s">
        <v>130</v>
      </c>
      <c r="BM110" s="223" t="s">
        <v>300</v>
      </c>
    </row>
    <row r="111" spans="1:47" s="2" customFormat="1" ht="12">
      <c r="A111" s="38"/>
      <c r="B111" s="39"/>
      <c r="C111" s="40"/>
      <c r="D111" s="225" t="s">
        <v>136</v>
      </c>
      <c r="E111" s="40"/>
      <c r="F111" s="226" t="s">
        <v>211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136</v>
      </c>
      <c r="AU111" s="17" t="s">
        <v>87</v>
      </c>
    </row>
    <row r="112" spans="1:51" s="13" customFormat="1" ht="12">
      <c r="A112" s="13"/>
      <c r="B112" s="230"/>
      <c r="C112" s="231"/>
      <c r="D112" s="225" t="s">
        <v>138</v>
      </c>
      <c r="E112" s="232" t="s">
        <v>21</v>
      </c>
      <c r="F112" s="233" t="s">
        <v>298</v>
      </c>
      <c r="G112" s="231"/>
      <c r="H112" s="234">
        <v>117.5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138</v>
      </c>
      <c r="AU112" s="240" t="s">
        <v>87</v>
      </c>
      <c r="AV112" s="13" t="s">
        <v>87</v>
      </c>
      <c r="AW112" s="13" t="s">
        <v>38</v>
      </c>
      <c r="AX112" s="13" t="s">
        <v>85</v>
      </c>
      <c r="AY112" s="240" t="s">
        <v>127</v>
      </c>
    </row>
    <row r="113" spans="1:65" s="2" customFormat="1" ht="14.4" customHeight="1">
      <c r="A113" s="38"/>
      <c r="B113" s="39"/>
      <c r="C113" s="212" t="s">
        <v>237</v>
      </c>
      <c r="D113" s="212" t="s">
        <v>131</v>
      </c>
      <c r="E113" s="213" t="s">
        <v>248</v>
      </c>
      <c r="F113" s="214" t="s">
        <v>249</v>
      </c>
      <c r="G113" s="215" t="s">
        <v>209</v>
      </c>
      <c r="H113" s="216">
        <v>5.875</v>
      </c>
      <c r="I113" s="217"/>
      <c r="J113" s="218">
        <f>ROUND(I113*H113,2)</f>
        <v>0</v>
      </c>
      <c r="K113" s="214" t="s">
        <v>21</v>
      </c>
      <c r="L113" s="44"/>
      <c r="M113" s="219" t="s">
        <v>21</v>
      </c>
      <c r="N113" s="220" t="s">
        <v>48</v>
      </c>
      <c r="O113" s="84"/>
      <c r="P113" s="221">
        <f>O113*H113</f>
        <v>0</v>
      </c>
      <c r="Q113" s="221">
        <v>0.1995</v>
      </c>
      <c r="R113" s="221">
        <f>Q113*H113</f>
        <v>1.1720625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130</v>
      </c>
      <c r="AT113" s="223" t="s">
        <v>131</v>
      </c>
      <c r="AU113" s="223" t="s">
        <v>87</v>
      </c>
      <c r="AY113" s="17" t="s">
        <v>127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85</v>
      </c>
      <c r="BK113" s="224">
        <f>ROUND(I113*H113,2)</f>
        <v>0</v>
      </c>
      <c r="BL113" s="17" t="s">
        <v>130</v>
      </c>
      <c r="BM113" s="223" t="s">
        <v>301</v>
      </c>
    </row>
    <row r="114" spans="1:47" s="2" customFormat="1" ht="12">
      <c r="A114" s="38"/>
      <c r="B114" s="39"/>
      <c r="C114" s="40"/>
      <c r="D114" s="225" t="s">
        <v>136</v>
      </c>
      <c r="E114" s="40"/>
      <c r="F114" s="226" t="s">
        <v>221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136</v>
      </c>
      <c r="AU114" s="17" t="s">
        <v>87</v>
      </c>
    </row>
    <row r="115" spans="1:51" s="13" customFormat="1" ht="12">
      <c r="A115" s="13"/>
      <c r="B115" s="230"/>
      <c r="C115" s="231"/>
      <c r="D115" s="225" t="s">
        <v>138</v>
      </c>
      <c r="E115" s="232" t="s">
        <v>21</v>
      </c>
      <c r="F115" s="233" t="s">
        <v>302</v>
      </c>
      <c r="G115" s="231"/>
      <c r="H115" s="234">
        <v>5.875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138</v>
      </c>
      <c r="AU115" s="240" t="s">
        <v>87</v>
      </c>
      <c r="AV115" s="13" t="s">
        <v>87</v>
      </c>
      <c r="AW115" s="13" t="s">
        <v>38</v>
      </c>
      <c r="AX115" s="13" t="s">
        <v>85</v>
      </c>
      <c r="AY115" s="240" t="s">
        <v>127</v>
      </c>
    </row>
    <row r="116" spans="1:65" s="2" customFormat="1" ht="14.4" customHeight="1">
      <c r="A116" s="38"/>
      <c r="B116" s="39"/>
      <c r="C116" s="212" t="s">
        <v>167</v>
      </c>
      <c r="D116" s="212" t="s">
        <v>131</v>
      </c>
      <c r="E116" s="213" t="s">
        <v>252</v>
      </c>
      <c r="F116" s="214" t="s">
        <v>253</v>
      </c>
      <c r="G116" s="215" t="s">
        <v>209</v>
      </c>
      <c r="H116" s="216">
        <v>5.875</v>
      </c>
      <c r="I116" s="217"/>
      <c r="J116" s="218">
        <f>ROUND(I116*H116,2)</f>
        <v>0</v>
      </c>
      <c r="K116" s="214" t="s">
        <v>21</v>
      </c>
      <c r="L116" s="44"/>
      <c r="M116" s="219" t="s">
        <v>21</v>
      </c>
      <c r="N116" s="220" t="s">
        <v>48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0.22</v>
      </c>
      <c r="T116" s="222">
        <f>S116*H116</f>
        <v>1.2925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130</v>
      </c>
      <c r="AT116" s="223" t="s">
        <v>131</v>
      </c>
      <c r="AU116" s="223" t="s">
        <v>87</v>
      </c>
      <c r="AY116" s="17" t="s">
        <v>127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85</v>
      </c>
      <c r="BK116" s="224">
        <f>ROUND(I116*H116,2)</f>
        <v>0</v>
      </c>
      <c r="BL116" s="17" t="s">
        <v>130</v>
      </c>
      <c r="BM116" s="223" t="s">
        <v>303</v>
      </c>
    </row>
    <row r="117" spans="1:47" s="2" customFormat="1" ht="12">
      <c r="A117" s="38"/>
      <c r="B117" s="39"/>
      <c r="C117" s="40"/>
      <c r="D117" s="225" t="s">
        <v>136</v>
      </c>
      <c r="E117" s="40"/>
      <c r="F117" s="226" t="s">
        <v>227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136</v>
      </c>
      <c r="AU117" s="17" t="s">
        <v>87</v>
      </c>
    </row>
    <row r="118" spans="1:51" s="13" customFormat="1" ht="12">
      <c r="A118" s="13"/>
      <c r="B118" s="230"/>
      <c r="C118" s="231"/>
      <c r="D118" s="225" t="s">
        <v>138</v>
      </c>
      <c r="E118" s="232" t="s">
        <v>21</v>
      </c>
      <c r="F118" s="233" t="s">
        <v>302</v>
      </c>
      <c r="G118" s="231"/>
      <c r="H118" s="234">
        <v>5.875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138</v>
      </c>
      <c r="AU118" s="240" t="s">
        <v>87</v>
      </c>
      <c r="AV118" s="13" t="s">
        <v>87</v>
      </c>
      <c r="AW118" s="13" t="s">
        <v>38</v>
      </c>
      <c r="AX118" s="13" t="s">
        <v>85</v>
      </c>
      <c r="AY118" s="240" t="s">
        <v>127</v>
      </c>
    </row>
    <row r="119" spans="1:65" s="2" customFormat="1" ht="14.4" customHeight="1">
      <c r="A119" s="38"/>
      <c r="B119" s="39"/>
      <c r="C119" s="212" t="s">
        <v>174</v>
      </c>
      <c r="D119" s="212" t="s">
        <v>131</v>
      </c>
      <c r="E119" s="213" t="s">
        <v>304</v>
      </c>
      <c r="F119" s="214" t="s">
        <v>305</v>
      </c>
      <c r="G119" s="215" t="s">
        <v>170</v>
      </c>
      <c r="H119" s="216">
        <v>44</v>
      </c>
      <c r="I119" s="217"/>
      <c r="J119" s="218">
        <f>ROUND(I119*H119,2)</f>
        <v>0</v>
      </c>
      <c r="K119" s="214" t="s">
        <v>21</v>
      </c>
      <c r="L119" s="44"/>
      <c r="M119" s="219" t="s">
        <v>21</v>
      </c>
      <c r="N119" s="220" t="s">
        <v>48</v>
      </c>
      <c r="O119" s="84"/>
      <c r="P119" s="221">
        <f>O119*H119</f>
        <v>0</v>
      </c>
      <c r="Q119" s="221">
        <v>0.0005</v>
      </c>
      <c r="R119" s="221">
        <f>Q119*H119</f>
        <v>0.022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130</v>
      </c>
      <c r="AT119" s="223" t="s">
        <v>131</v>
      </c>
      <c r="AU119" s="223" t="s">
        <v>87</v>
      </c>
      <c r="AY119" s="17" t="s">
        <v>127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85</v>
      </c>
      <c r="BK119" s="224">
        <f>ROUND(I119*H119,2)</f>
        <v>0</v>
      </c>
      <c r="BL119" s="17" t="s">
        <v>130</v>
      </c>
      <c r="BM119" s="223" t="s">
        <v>306</v>
      </c>
    </row>
    <row r="120" spans="1:51" s="13" customFormat="1" ht="12">
      <c r="A120" s="13"/>
      <c r="B120" s="230"/>
      <c r="C120" s="231"/>
      <c r="D120" s="225" t="s">
        <v>138</v>
      </c>
      <c r="E120" s="232" t="s">
        <v>21</v>
      </c>
      <c r="F120" s="233" t="s">
        <v>307</v>
      </c>
      <c r="G120" s="231"/>
      <c r="H120" s="234">
        <v>44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138</v>
      </c>
      <c r="AU120" s="240" t="s">
        <v>87</v>
      </c>
      <c r="AV120" s="13" t="s">
        <v>87</v>
      </c>
      <c r="AW120" s="13" t="s">
        <v>38</v>
      </c>
      <c r="AX120" s="13" t="s">
        <v>85</v>
      </c>
      <c r="AY120" s="240" t="s">
        <v>127</v>
      </c>
    </row>
    <row r="121" spans="1:65" s="2" customFormat="1" ht="24.15" customHeight="1">
      <c r="A121" s="38"/>
      <c r="B121" s="39"/>
      <c r="C121" s="212" t="s">
        <v>180</v>
      </c>
      <c r="D121" s="212" t="s">
        <v>131</v>
      </c>
      <c r="E121" s="213" t="s">
        <v>238</v>
      </c>
      <c r="F121" s="214" t="s">
        <v>239</v>
      </c>
      <c r="G121" s="215" t="s">
        <v>209</v>
      </c>
      <c r="H121" s="216">
        <v>21.672</v>
      </c>
      <c r="I121" s="217"/>
      <c r="J121" s="218">
        <f>ROUND(I121*H121,2)</f>
        <v>0</v>
      </c>
      <c r="K121" s="214" t="s">
        <v>21</v>
      </c>
      <c r="L121" s="44"/>
      <c r="M121" s="219" t="s">
        <v>21</v>
      </c>
      <c r="N121" s="220" t="s">
        <v>48</v>
      </c>
      <c r="O121" s="84"/>
      <c r="P121" s="221">
        <f>O121*H121</f>
        <v>0</v>
      </c>
      <c r="Q121" s="221">
        <v>0.01153</v>
      </c>
      <c r="R121" s="221">
        <f>Q121*H121</f>
        <v>0.24987816000000002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130</v>
      </c>
      <c r="AT121" s="223" t="s">
        <v>131</v>
      </c>
      <c r="AU121" s="223" t="s">
        <v>87</v>
      </c>
      <c r="AY121" s="17" t="s">
        <v>127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85</v>
      </c>
      <c r="BK121" s="224">
        <f>ROUND(I121*H121,2)</f>
        <v>0</v>
      </c>
      <c r="BL121" s="17" t="s">
        <v>130</v>
      </c>
      <c r="BM121" s="223" t="s">
        <v>308</v>
      </c>
    </row>
    <row r="122" spans="1:51" s="13" customFormat="1" ht="12">
      <c r="A122" s="13"/>
      <c r="B122" s="230"/>
      <c r="C122" s="231"/>
      <c r="D122" s="225" t="s">
        <v>138</v>
      </c>
      <c r="E122" s="232" t="s">
        <v>21</v>
      </c>
      <c r="F122" s="233" t="s">
        <v>294</v>
      </c>
      <c r="G122" s="231"/>
      <c r="H122" s="234">
        <v>15.797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138</v>
      </c>
      <c r="AU122" s="240" t="s">
        <v>87</v>
      </c>
      <c r="AV122" s="13" t="s">
        <v>87</v>
      </c>
      <c r="AW122" s="13" t="s">
        <v>38</v>
      </c>
      <c r="AX122" s="13" t="s">
        <v>77</v>
      </c>
      <c r="AY122" s="240" t="s">
        <v>127</v>
      </c>
    </row>
    <row r="123" spans="1:51" s="13" customFormat="1" ht="12">
      <c r="A123" s="13"/>
      <c r="B123" s="230"/>
      <c r="C123" s="231"/>
      <c r="D123" s="225" t="s">
        <v>138</v>
      </c>
      <c r="E123" s="232" t="s">
        <v>21</v>
      </c>
      <c r="F123" s="233" t="s">
        <v>302</v>
      </c>
      <c r="G123" s="231"/>
      <c r="H123" s="234">
        <v>5.875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138</v>
      </c>
      <c r="AU123" s="240" t="s">
        <v>87</v>
      </c>
      <c r="AV123" s="13" t="s">
        <v>87</v>
      </c>
      <c r="AW123" s="13" t="s">
        <v>38</v>
      </c>
      <c r="AX123" s="13" t="s">
        <v>77</v>
      </c>
      <c r="AY123" s="240" t="s">
        <v>127</v>
      </c>
    </row>
    <row r="124" spans="1:51" s="14" customFormat="1" ht="12">
      <c r="A124" s="14"/>
      <c r="B124" s="241"/>
      <c r="C124" s="242"/>
      <c r="D124" s="225" t="s">
        <v>138</v>
      </c>
      <c r="E124" s="243" t="s">
        <v>21</v>
      </c>
      <c r="F124" s="244" t="s">
        <v>149</v>
      </c>
      <c r="G124" s="242"/>
      <c r="H124" s="245">
        <v>21.672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138</v>
      </c>
      <c r="AU124" s="251" t="s">
        <v>87</v>
      </c>
      <c r="AV124" s="14" t="s">
        <v>130</v>
      </c>
      <c r="AW124" s="14" t="s">
        <v>38</v>
      </c>
      <c r="AX124" s="14" t="s">
        <v>85</v>
      </c>
      <c r="AY124" s="251" t="s">
        <v>127</v>
      </c>
    </row>
    <row r="125" spans="1:63" s="12" customFormat="1" ht="22.8" customHeight="1">
      <c r="A125" s="12"/>
      <c r="B125" s="196"/>
      <c r="C125" s="197"/>
      <c r="D125" s="198" t="s">
        <v>76</v>
      </c>
      <c r="E125" s="210" t="s">
        <v>265</v>
      </c>
      <c r="F125" s="210" t="s">
        <v>266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SUM(P126:P131)</f>
        <v>0</v>
      </c>
      <c r="Q125" s="204"/>
      <c r="R125" s="205">
        <f>SUM(R126:R131)</f>
        <v>0</v>
      </c>
      <c r="S125" s="204"/>
      <c r="T125" s="206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85</v>
      </c>
      <c r="AT125" s="208" t="s">
        <v>76</v>
      </c>
      <c r="AU125" s="208" t="s">
        <v>85</v>
      </c>
      <c r="AY125" s="207" t="s">
        <v>127</v>
      </c>
      <c r="BK125" s="209">
        <f>SUM(BK126:BK131)</f>
        <v>0</v>
      </c>
    </row>
    <row r="126" spans="1:65" s="2" customFormat="1" ht="24.15" customHeight="1">
      <c r="A126" s="38"/>
      <c r="B126" s="39"/>
      <c r="C126" s="212" t="s">
        <v>185</v>
      </c>
      <c r="D126" s="212" t="s">
        <v>131</v>
      </c>
      <c r="E126" s="213" t="s">
        <v>309</v>
      </c>
      <c r="F126" s="214" t="s">
        <v>310</v>
      </c>
      <c r="G126" s="215" t="s">
        <v>269</v>
      </c>
      <c r="H126" s="216">
        <v>245.127</v>
      </c>
      <c r="I126" s="217"/>
      <c r="J126" s="218">
        <f>ROUND(I126*H126,2)</f>
        <v>0</v>
      </c>
      <c r="K126" s="214" t="s">
        <v>270</v>
      </c>
      <c r="L126" s="44"/>
      <c r="M126" s="219" t="s">
        <v>21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130</v>
      </c>
      <c r="AT126" s="223" t="s">
        <v>131</v>
      </c>
      <c r="AU126" s="223" t="s">
        <v>87</v>
      </c>
      <c r="AY126" s="17" t="s">
        <v>127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85</v>
      </c>
      <c r="BK126" s="224">
        <f>ROUND(I126*H126,2)</f>
        <v>0</v>
      </c>
      <c r="BL126" s="17" t="s">
        <v>130</v>
      </c>
      <c r="BM126" s="223" t="s">
        <v>311</v>
      </c>
    </row>
    <row r="127" spans="1:47" s="2" customFormat="1" ht="12">
      <c r="A127" s="38"/>
      <c r="B127" s="39"/>
      <c r="C127" s="40"/>
      <c r="D127" s="225" t="s">
        <v>272</v>
      </c>
      <c r="E127" s="40"/>
      <c r="F127" s="226" t="s">
        <v>273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272</v>
      </c>
      <c r="AU127" s="17" t="s">
        <v>87</v>
      </c>
    </row>
    <row r="128" spans="1:65" s="2" customFormat="1" ht="24.15" customHeight="1">
      <c r="A128" s="38"/>
      <c r="B128" s="39"/>
      <c r="C128" s="212" t="s">
        <v>190</v>
      </c>
      <c r="D128" s="212" t="s">
        <v>131</v>
      </c>
      <c r="E128" s="213" t="s">
        <v>312</v>
      </c>
      <c r="F128" s="214" t="s">
        <v>313</v>
      </c>
      <c r="G128" s="215" t="s">
        <v>269</v>
      </c>
      <c r="H128" s="216">
        <v>245.127</v>
      </c>
      <c r="I128" s="217"/>
      <c r="J128" s="218">
        <f>ROUND(I128*H128,2)</f>
        <v>0</v>
      </c>
      <c r="K128" s="214" t="s">
        <v>270</v>
      </c>
      <c r="L128" s="44"/>
      <c r="M128" s="219" t="s">
        <v>21</v>
      </c>
      <c r="N128" s="220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130</v>
      </c>
      <c r="AT128" s="223" t="s">
        <v>131</v>
      </c>
      <c r="AU128" s="223" t="s">
        <v>87</v>
      </c>
      <c r="AY128" s="17" t="s">
        <v>127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85</v>
      </c>
      <c r="BK128" s="224">
        <f>ROUND(I128*H128,2)</f>
        <v>0</v>
      </c>
      <c r="BL128" s="17" t="s">
        <v>130</v>
      </c>
      <c r="BM128" s="223" t="s">
        <v>314</v>
      </c>
    </row>
    <row r="129" spans="1:47" s="2" customFormat="1" ht="12">
      <c r="A129" s="38"/>
      <c r="B129" s="39"/>
      <c r="C129" s="40"/>
      <c r="D129" s="225" t="s">
        <v>272</v>
      </c>
      <c r="E129" s="40"/>
      <c r="F129" s="226" t="s">
        <v>273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272</v>
      </c>
      <c r="AU129" s="17" t="s">
        <v>87</v>
      </c>
    </row>
    <row r="130" spans="1:65" s="2" customFormat="1" ht="14.4" customHeight="1">
      <c r="A130" s="38"/>
      <c r="B130" s="39"/>
      <c r="C130" s="212" t="s">
        <v>195</v>
      </c>
      <c r="D130" s="212" t="s">
        <v>131</v>
      </c>
      <c r="E130" s="213" t="s">
        <v>275</v>
      </c>
      <c r="F130" s="214" t="s">
        <v>276</v>
      </c>
      <c r="G130" s="215" t="s">
        <v>269</v>
      </c>
      <c r="H130" s="216">
        <v>245.127</v>
      </c>
      <c r="I130" s="217"/>
      <c r="J130" s="218">
        <f>ROUND(I130*H130,2)</f>
        <v>0</v>
      </c>
      <c r="K130" s="214" t="s">
        <v>21</v>
      </c>
      <c r="L130" s="44"/>
      <c r="M130" s="219" t="s">
        <v>21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130</v>
      </c>
      <c r="AT130" s="223" t="s">
        <v>131</v>
      </c>
      <c r="AU130" s="223" t="s">
        <v>87</v>
      </c>
      <c r="AY130" s="17" t="s">
        <v>127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85</v>
      </c>
      <c r="BK130" s="224">
        <f>ROUND(I130*H130,2)</f>
        <v>0</v>
      </c>
      <c r="BL130" s="17" t="s">
        <v>130</v>
      </c>
      <c r="BM130" s="223" t="s">
        <v>315</v>
      </c>
    </row>
    <row r="131" spans="1:51" s="13" customFormat="1" ht="12">
      <c r="A131" s="13"/>
      <c r="B131" s="230"/>
      <c r="C131" s="231"/>
      <c r="D131" s="225" t="s">
        <v>138</v>
      </c>
      <c r="E131" s="232" t="s">
        <v>21</v>
      </c>
      <c r="F131" s="233" t="s">
        <v>316</v>
      </c>
      <c r="G131" s="231"/>
      <c r="H131" s="234">
        <v>245.127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138</v>
      </c>
      <c r="AU131" s="240" t="s">
        <v>87</v>
      </c>
      <c r="AV131" s="13" t="s">
        <v>87</v>
      </c>
      <c r="AW131" s="13" t="s">
        <v>38</v>
      </c>
      <c r="AX131" s="13" t="s">
        <v>85</v>
      </c>
      <c r="AY131" s="240" t="s">
        <v>127</v>
      </c>
    </row>
    <row r="132" spans="1:63" s="12" customFormat="1" ht="22.8" customHeight="1">
      <c r="A132" s="12"/>
      <c r="B132" s="196"/>
      <c r="C132" s="197"/>
      <c r="D132" s="198" t="s">
        <v>76</v>
      </c>
      <c r="E132" s="210" t="s">
        <v>279</v>
      </c>
      <c r="F132" s="210" t="s">
        <v>280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P133</f>
        <v>0</v>
      </c>
      <c r="Q132" s="204"/>
      <c r="R132" s="205">
        <f>R133</f>
        <v>0</v>
      </c>
      <c r="S132" s="204"/>
      <c r="T132" s="20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85</v>
      </c>
      <c r="AT132" s="208" t="s">
        <v>76</v>
      </c>
      <c r="AU132" s="208" t="s">
        <v>85</v>
      </c>
      <c r="AY132" s="207" t="s">
        <v>127</v>
      </c>
      <c r="BK132" s="209">
        <f>BK133</f>
        <v>0</v>
      </c>
    </row>
    <row r="133" spans="1:65" s="2" customFormat="1" ht="14.4" customHeight="1">
      <c r="A133" s="38"/>
      <c r="B133" s="39"/>
      <c r="C133" s="212" t="s">
        <v>262</v>
      </c>
      <c r="D133" s="212" t="s">
        <v>131</v>
      </c>
      <c r="E133" s="213" t="s">
        <v>282</v>
      </c>
      <c r="F133" s="214" t="s">
        <v>283</v>
      </c>
      <c r="G133" s="215" t="s">
        <v>269</v>
      </c>
      <c r="H133" s="216">
        <v>4.749</v>
      </c>
      <c r="I133" s="217"/>
      <c r="J133" s="218">
        <f>ROUND(I133*H133,2)</f>
        <v>0</v>
      </c>
      <c r="K133" s="214" t="s">
        <v>270</v>
      </c>
      <c r="L133" s="44"/>
      <c r="M133" s="255" t="s">
        <v>21</v>
      </c>
      <c r="N133" s="256" t="s">
        <v>48</v>
      </c>
      <c r="O133" s="257"/>
      <c r="P133" s="258">
        <f>O133*H133</f>
        <v>0</v>
      </c>
      <c r="Q133" s="258">
        <v>0</v>
      </c>
      <c r="R133" s="258">
        <f>Q133*H133</f>
        <v>0</v>
      </c>
      <c r="S133" s="258">
        <v>0</v>
      </c>
      <c r="T133" s="25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130</v>
      </c>
      <c r="AT133" s="223" t="s">
        <v>131</v>
      </c>
      <c r="AU133" s="223" t="s">
        <v>87</v>
      </c>
      <c r="AY133" s="17" t="s">
        <v>127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85</v>
      </c>
      <c r="BK133" s="224">
        <f>ROUND(I133*H133,2)</f>
        <v>0</v>
      </c>
      <c r="BL133" s="17" t="s">
        <v>130</v>
      </c>
      <c r="BM133" s="223" t="s">
        <v>317</v>
      </c>
    </row>
    <row r="134" spans="1:31" s="2" customFormat="1" ht="6.95" customHeight="1">
      <c r="A134" s="38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88:K1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285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286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318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21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22</v>
      </c>
      <c r="E14" s="38"/>
      <c r="F14" s="133" t="s">
        <v>23</v>
      </c>
      <c r="G14" s="38"/>
      <c r="H14" s="38"/>
      <c r="I14" s="142" t="s">
        <v>24</v>
      </c>
      <c r="J14" s="146" t="str">
        <f>'Rekapitulace stavby'!AN8</f>
        <v>13. 9. 2019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26</v>
      </c>
      <c r="E16" s="38"/>
      <c r="F16" s="38"/>
      <c r="G16" s="38"/>
      <c r="H16" s="38"/>
      <c r="I16" s="142" t="s">
        <v>27</v>
      </c>
      <c r="J16" s="133" t="s">
        <v>28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29</v>
      </c>
      <c r="F17" s="38"/>
      <c r="G17" s="38"/>
      <c r="H17" s="38"/>
      <c r="I17" s="142" t="s">
        <v>30</v>
      </c>
      <c r="J17" s="133" t="s">
        <v>31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32</v>
      </c>
      <c r="E19" s="38"/>
      <c r="F19" s="38"/>
      <c r="G19" s="38"/>
      <c r="H19" s="38"/>
      <c r="I19" s="142" t="s">
        <v>27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30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34</v>
      </c>
      <c r="E22" s="38"/>
      <c r="F22" s="38"/>
      <c r="G22" s="38"/>
      <c r="H22" s="38"/>
      <c r="I22" s="142" t="s">
        <v>27</v>
      </c>
      <c r="J22" s="133" t="s">
        <v>35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30</v>
      </c>
      <c r="J23" s="133" t="s">
        <v>37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39</v>
      </c>
      <c r="E25" s="38"/>
      <c r="F25" s="38"/>
      <c r="G25" s="38"/>
      <c r="H25" s="38"/>
      <c r="I25" s="142" t="s">
        <v>27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30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41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43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45</v>
      </c>
      <c r="G34" s="38"/>
      <c r="H34" s="38"/>
      <c r="I34" s="154" t="s">
        <v>44</v>
      </c>
      <c r="J34" s="154" t="s">
        <v>46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47</v>
      </c>
      <c r="E35" s="142" t="s">
        <v>48</v>
      </c>
      <c r="F35" s="156">
        <f>ROUND((SUM(BE88:BE95)),2)</f>
        <v>0</v>
      </c>
      <c r="G35" s="38"/>
      <c r="H35" s="38"/>
      <c r="I35" s="157">
        <v>0.21</v>
      </c>
      <c r="J35" s="156">
        <f>ROUND(((SUM(BE88:BE95))*I35),2)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49</v>
      </c>
      <c r="F36" s="156">
        <f>ROUND((SUM(BF88:BF95)),2)</f>
        <v>0</v>
      </c>
      <c r="G36" s="38"/>
      <c r="H36" s="38"/>
      <c r="I36" s="157">
        <v>0.15</v>
      </c>
      <c r="J36" s="156">
        <f>ROUND(((SUM(BF88:BF95))*I36),2)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ROUND((SUM(BG88:BG95)),2)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51</v>
      </c>
      <c r="F38" s="156">
        <f>ROUND((SUM(BH88:BH95)),2)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52</v>
      </c>
      <c r="F39" s="156">
        <f>ROUND((SUM(BI88:BI95)),2)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53</v>
      </c>
      <c r="E41" s="160"/>
      <c r="F41" s="160"/>
      <c r="G41" s="161" t="s">
        <v>54</v>
      </c>
      <c r="H41" s="162" t="s">
        <v>55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VD Vrchlice - oprava vzdušného líce hráze - etapa I.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285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286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03.2 - I.etapa - Oprava chrličů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Vrchlice</v>
      </c>
      <c r="G56" s="40"/>
      <c r="H56" s="40"/>
      <c r="I56" s="32" t="s">
        <v>24</v>
      </c>
      <c r="J56" s="72" t="str">
        <f>IF(J14="","",J14)</f>
        <v>13. 9. 2019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26</v>
      </c>
      <c r="D58" s="40"/>
      <c r="E58" s="40"/>
      <c r="F58" s="27" t="str">
        <f>E17</f>
        <v>Povodí Labe, státní podnik</v>
      </c>
      <c r="G58" s="40"/>
      <c r="H58" s="40"/>
      <c r="I58" s="32" t="s">
        <v>34</v>
      </c>
      <c r="J58" s="36" t="str">
        <f>E23</f>
        <v>HG Partner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32</v>
      </c>
      <c r="D59" s="40"/>
      <c r="E59" s="40"/>
      <c r="F59" s="27" t="str">
        <f>IF(E20="","",E20)</f>
        <v>Vyplň údaj</v>
      </c>
      <c r="G59" s="40"/>
      <c r="H59" s="40"/>
      <c r="I59" s="32" t="s">
        <v>39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108</v>
      </c>
      <c r="D61" s="171"/>
      <c r="E61" s="171"/>
      <c r="F61" s="171"/>
      <c r="G61" s="171"/>
      <c r="H61" s="171"/>
      <c r="I61" s="171"/>
      <c r="J61" s="172" t="s">
        <v>109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75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110</v>
      </c>
    </row>
    <row r="64" spans="1:31" s="9" customFormat="1" ht="24.95" customHeight="1">
      <c r="A64" s="9"/>
      <c r="B64" s="174"/>
      <c r="C64" s="175"/>
      <c r="D64" s="176" t="s">
        <v>201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202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204</v>
      </c>
      <c r="E66" s="182"/>
      <c r="F66" s="182"/>
      <c r="G66" s="182"/>
      <c r="H66" s="182"/>
      <c r="I66" s="182"/>
      <c r="J66" s="183">
        <f>J94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113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>VD Vrchlice - oprava vzdušného líce hráze - etapa I.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285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286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SO 03.2 - I.etapa - Oprava chrličů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Vrchlice</v>
      </c>
      <c r="G82" s="40"/>
      <c r="H82" s="40"/>
      <c r="I82" s="32" t="s">
        <v>24</v>
      </c>
      <c r="J82" s="72" t="str">
        <f>IF(J14="","",J14)</f>
        <v>13. 9. 2019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26</v>
      </c>
      <c r="D84" s="40"/>
      <c r="E84" s="40"/>
      <c r="F84" s="27" t="str">
        <f>E17</f>
        <v>Povodí Labe, státní podnik</v>
      </c>
      <c r="G84" s="40"/>
      <c r="H84" s="40"/>
      <c r="I84" s="32" t="s">
        <v>34</v>
      </c>
      <c r="J84" s="36" t="str">
        <f>E23</f>
        <v>HG Partner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32</v>
      </c>
      <c r="D85" s="40"/>
      <c r="E85" s="40"/>
      <c r="F85" s="27" t="str">
        <f>IF(E20="","",E20)</f>
        <v>Vyplň údaj</v>
      </c>
      <c r="G85" s="40"/>
      <c r="H85" s="40"/>
      <c r="I85" s="32" t="s">
        <v>39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114</v>
      </c>
      <c r="D87" s="188" t="s">
        <v>62</v>
      </c>
      <c r="E87" s="188" t="s">
        <v>58</v>
      </c>
      <c r="F87" s="188" t="s">
        <v>59</v>
      </c>
      <c r="G87" s="188" t="s">
        <v>115</v>
      </c>
      <c r="H87" s="188" t="s">
        <v>116</v>
      </c>
      <c r="I87" s="188" t="s">
        <v>117</v>
      </c>
      <c r="J87" s="188" t="s">
        <v>109</v>
      </c>
      <c r="K87" s="189" t="s">
        <v>118</v>
      </c>
      <c r="L87" s="190"/>
      <c r="M87" s="92" t="s">
        <v>21</v>
      </c>
      <c r="N87" s="93" t="s">
        <v>47</v>
      </c>
      <c r="O87" s="93" t="s">
        <v>119</v>
      </c>
      <c r="P87" s="93" t="s">
        <v>120</v>
      </c>
      <c r="Q87" s="93" t="s">
        <v>121</v>
      </c>
      <c r="R87" s="93" t="s">
        <v>122</v>
      </c>
      <c r="S87" s="93" t="s">
        <v>123</v>
      </c>
      <c r="T87" s="94" t="s">
        <v>124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125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0.722425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76</v>
      </c>
      <c r="AU88" s="17" t="s">
        <v>110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76</v>
      </c>
      <c r="E89" s="199" t="s">
        <v>126</v>
      </c>
      <c r="F89" s="199" t="s">
        <v>205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P90+P94</f>
        <v>0</v>
      </c>
      <c r="Q89" s="204"/>
      <c r="R89" s="205">
        <f>R90+R94</f>
        <v>0.722425</v>
      </c>
      <c r="S89" s="204"/>
      <c r="T89" s="206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85</v>
      </c>
      <c r="AT89" s="208" t="s">
        <v>76</v>
      </c>
      <c r="AU89" s="208" t="s">
        <v>77</v>
      </c>
      <c r="AY89" s="207" t="s">
        <v>127</v>
      </c>
      <c r="BK89" s="209">
        <f>BK90+BK94</f>
        <v>0</v>
      </c>
    </row>
    <row r="90" spans="1:63" s="12" customFormat="1" ht="22.8" customHeight="1">
      <c r="A90" s="12"/>
      <c r="B90" s="196"/>
      <c r="C90" s="197"/>
      <c r="D90" s="198" t="s">
        <v>76</v>
      </c>
      <c r="E90" s="210" t="s">
        <v>174</v>
      </c>
      <c r="F90" s="210" t="s">
        <v>206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SUM(P91:P93)</f>
        <v>0</v>
      </c>
      <c r="Q90" s="204"/>
      <c r="R90" s="205">
        <f>SUM(R91:R93)</f>
        <v>0.722425</v>
      </c>
      <c r="S90" s="204"/>
      <c r="T90" s="206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85</v>
      </c>
      <c r="AT90" s="208" t="s">
        <v>76</v>
      </c>
      <c r="AU90" s="208" t="s">
        <v>85</v>
      </c>
      <c r="AY90" s="207" t="s">
        <v>127</v>
      </c>
      <c r="BK90" s="209">
        <f>SUM(BK91:BK93)</f>
        <v>0</v>
      </c>
    </row>
    <row r="91" spans="1:65" s="2" customFormat="1" ht="37.8" customHeight="1">
      <c r="A91" s="38"/>
      <c r="B91" s="39"/>
      <c r="C91" s="212" t="s">
        <v>85</v>
      </c>
      <c r="D91" s="212" t="s">
        <v>131</v>
      </c>
      <c r="E91" s="213" t="s">
        <v>319</v>
      </c>
      <c r="F91" s="214" t="s">
        <v>320</v>
      </c>
      <c r="G91" s="215" t="s">
        <v>170</v>
      </c>
      <c r="H91" s="216">
        <v>11</v>
      </c>
      <c r="I91" s="217"/>
      <c r="J91" s="218">
        <f>ROUND(I91*H91,2)</f>
        <v>0</v>
      </c>
      <c r="K91" s="214" t="s">
        <v>21</v>
      </c>
      <c r="L91" s="44"/>
      <c r="M91" s="219" t="s">
        <v>21</v>
      </c>
      <c r="N91" s="220" t="s">
        <v>48</v>
      </c>
      <c r="O91" s="84"/>
      <c r="P91" s="221">
        <f>O91*H91</f>
        <v>0</v>
      </c>
      <c r="Q91" s="221">
        <v>0.065675</v>
      </c>
      <c r="R91" s="221">
        <f>Q91*H91</f>
        <v>0.722425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130</v>
      </c>
      <c r="AT91" s="223" t="s">
        <v>131</v>
      </c>
      <c r="AU91" s="223" t="s">
        <v>87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85</v>
      </c>
      <c r="BK91" s="224">
        <f>ROUND(I91*H91,2)</f>
        <v>0</v>
      </c>
      <c r="BL91" s="17" t="s">
        <v>130</v>
      </c>
      <c r="BM91" s="223" t="s">
        <v>321</v>
      </c>
    </row>
    <row r="92" spans="1:47" s="2" customFormat="1" ht="12">
      <c r="A92" s="38"/>
      <c r="B92" s="39"/>
      <c r="C92" s="40"/>
      <c r="D92" s="225" t="s">
        <v>136</v>
      </c>
      <c r="E92" s="40"/>
      <c r="F92" s="226" t="s">
        <v>322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136</v>
      </c>
      <c r="AU92" s="17" t="s">
        <v>87</v>
      </c>
    </row>
    <row r="93" spans="1:51" s="13" customFormat="1" ht="12">
      <c r="A93" s="13"/>
      <c r="B93" s="230"/>
      <c r="C93" s="231"/>
      <c r="D93" s="225" t="s">
        <v>138</v>
      </c>
      <c r="E93" s="232" t="s">
        <v>21</v>
      </c>
      <c r="F93" s="233" t="s">
        <v>323</v>
      </c>
      <c r="G93" s="231"/>
      <c r="H93" s="234">
        <v>11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138</v>
      </c>
      <c r="AU93" s="240" t="s">
        <v>87</v>
      </c>
      <c r="AV93" s="13" t="s">
        <v>87</v>
      </c>
      <c r="AW93" s="13" t="s">
        <v>38</v>
      </c>
      <c r="AX93" s="13" t="s">
        <v>85</v>
      </c>
      <c r="AY93" s="240" t="s">
        <v>127</v>
      </c>
    </row>
    <row r="94" spans="1:63" s="12" customFormat="1" ht="22.8" customHeight="1">
      <c r="A94" s="12"/>
      <c r="B94" s="196"/>
      <c r="C94" s="197"/>
      <c r="D94" s="198" t="s">
        <v>76</v>
      </c>
      <c r="E94" s="210" t="s">
        <v>279</v>
      </c>
      <c r="F94" s="210" t="s">
        <v>280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P95</f>
        <v>0</v>
      </c>
      <c r="Q94" s="204"/>
      <c r="R94" s="205">
        <f>R95</f>
        <v>0</v>
      </c>
      <c r="S94" s="204"/>
      <c r="T94" s="206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85</v>
      </c>
      <c r="AT94" s="208" t="s">
        <v>76</v>
      </c>
      <c r="AU94" s="208" t="s">
        <v>85</v>
      </c>
      <c r="AY94" s="207" t="s">
        <v>127</v>
      </c>
      <c r="BK94" s="209">
        <f>BK95</f>
        <v>0</v>
      </c>
    </row>
    <row r="95" spans="1:65" s="2" customFormat="1" ht="14.4" customHeight="1">
      <c r="A95" s="38"/>
      <c r="B95" s="39"/>
      <c r="C95" s="212" t="s">
        <v>87</v>
      </c>
      <c r="D95" s="212" t="s">
        <v>131</v>
      </c>
      <c r="E95" s="213" t="s">
        <v>282</v>
      </c>
      <c r="F95" s="214" t="s">
        <v>283</v>
      </c>
      <c r="G95" s="215" t="s">
        <v>269</v>
      </c>
      <c r="H95" s="216">
        <v>0.722</v>
      </c>
      <c r="I95" s="217"/>
      <c r="J95" s="218">
        <f>ROUND(I95*H95,2)</f>
        <v>0</v>
      </c>
      <c r="K95" s="214" t="s">
        <v>21</v>
      </c>
      <c r="L95" s="44"/>
      <c r="M95" s="255" t="s">
        <v>21</v>
      </c>
      <c r="N95" s="256" t="s">
        <v>48</v>
      </c>
      <c r="O95" s="257"/>
      <c r="P95" s="258">
        <f>O95*H95</f>
        <v>0</v>
      </c>
      <c r="Q95" s="258">
        <v>0</v>
      </c>
      <c r="R95" s="258">
        <f>Q95*H95</f>
        <v>0</v>
      </c>
      <c r="S95" s="258">
        <v>0</v>
      </c>
      <c r="T95" s="259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130</v>
      </c>
      <c r="AT95" s="223" t="s">
        <v>131</v>
      </c>
      <c r="AU95" s="223" t="s">
        <v>87</v>
      </c>
      <c r="AY95" s="17" t="s">
        <v>127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85</v>
      </c>
      <c r="BK95" s="224">
        <f>ROUND(I95*H95,2)</f>
        <v>0</v>
      </c>
      <c r="BL95" s="17" t="s">
        <v>130</v>
      </c>
      <c r="BM95" s="223" t="s">
        <v>324</v>
      </c>
    </row>
    <row r="96" spans="1:31" s="2" customFormat="1" ht="6.95" customHeight="1">
      <c r="A96" s="3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7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325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21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33" t="s">
        <v>23</v>
      </c>
      <c r="G12" s="38"/>
      <c r="H12" s="38"/>
      <c r="I12" s="142" t="s">
        <v>24</v>
      </c>
      <c r="J12" s="146" t="str">
        <f>'Rekapitulace stavby'!AN8</f>
        <v>13. 9. 2019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26</v>
      </c>
      <c r="E14" s="38"/>
      <c r="F14" s="38"/>
      <c r="G14" s="38"/>
      <c r="H14" s="38"/>
      <c r="I14" s="142" t="s">
        <v>27</v>
      </c>
      <c r="J14" s="133" t="s">
        <v>28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42" t="s">
        <v>30</v>
      </c>
      <c r="J15" s="133" t="s">
        <v>31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32</v>
      </c>
      <c r="E17" s="38"/>
      <c r="F17" s="38"/>
      <c r="G17" s="38"/>
      <c r="H17" s="38"/>
      <c r="I17" s="142" t="s">
        <v>27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30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34</v>
      </c>
      <c r="E20" s="38"/>
      <c r="F20" s="38"/>
      <c r="G20" s="38"/>
      <c r="H20" s="38"/>
      <c r="I20" s="142" t="s">
        <v>27</v>
      </c>
      <c r="J20" s="133" t="s">
        <v>35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36</v>
      </c>
      <c r="F21" s="38"/>
      <c r="G21" s="38"/>
      <c r="H21" s="38"/>
      <c r="I21" s="142" t="s">
        <v>30</v>
      </c>
      <c r="J21" s="133" t="s">
        <v>37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2" t="s">
        <v>27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30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43</v>
      </c>
      <c r="E30" s="38"/>
      <c r="F30" s="38"/>
      <c r="G30" s="38"/>
      <c r="H30" s="38"/>
      <c r="I30" s="38"/>
      <c r="J30" s="153">
        <f>ROUND(J84,2)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45</v>
      </c>
      <c r="G32" s="38"/>
      <c r="H32" s="38"/>
      <c r="I32" s="154" t="s">
        <v>44</v>
      </c>
      <c r="J32" s="154" t="s">
        <v>46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47</v>
      </c>
      <c r="E33" s="142" t="s">
        <v>48</v>
      </c>
      <c r="F33" s="156">
        <f>ROUND((SUM(BE84:BE108)),2)</f>
        <v>0</v>
      </c>
      <c r="G33" s="38"/>
      <c r="H33" s="38"/>
      <c r="I33" s="157">
        <v>0.21</v>
      </c>
      <c r="J33" s="156">
        <f>ROUND(((SUM(BE84:BE108))*I33),2)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49</v>
      </c>
      <c r="F34" s="156">
        <f>ROUND((SUM(BF84:BF108)),2)</f>
        <v>0</v>
      </c>
      <c r="G34" s="38"/>
      <c r="H34" s="38"/>
      <c r="I34" s="157">
        <v>0.15</v>
      </c>
      <c r="J34" s="156">
        <f>ROUND(((SUM(BF84:BF108))*I34),2)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50</v>
      </c>
      <c r="F35" s="156">
        <f>ROUND((SUM(BG84:BG108)),2)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51</v>
      </c>
      <c r="F36" s="156">
        <f>ROUND((SUM(BH84:BH108)),2)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52</v>
      </c>
      <c r="F37" s="156">
        <f>ROUND((SUM(BI84:BI108)),2)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53</v>
      </c>
      <c r="E39" s="160"/>
      <c r="F39" s="160"/>
      <c r="G39" s="161" t="s">
        <v>54</v>
      </c>
      <c r="H39" s="162" t="s">
        <v>55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VD Vrchlice - oprava vzdušného líce hráze - etapa I.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VON1 - I. etapa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Vrchlice</v>
      </c>
      <c r="G52" s="40"/>
      <c r="H52" s="40"/>
      <c r="I52" s="32" t="s">
        <v>24</v>
      </c>
      <c r="J52" s="72" t="str">
        <f>IF(J12="","",J12)</f>
        <v>13. 9. 2019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34</v>
      </c>
      <c r="J54" s="36" t="str">
        <f>E21</f>
        <v>HG Partner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32" t="s">
        <v>39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108</v>
      </c>
      <c r="D57" s="171"/>
      <c r="E57" s="171"/>
      <c r="F57" s="171"/>
      <c r="G57" s="171"/>
      <c r="H57" s="171"/>
      <c r="I57" s="171"/>
      <c r="J57" s="172" t="s">
        <v>109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75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74"/>
      <c r="C60" s="175"/>
      <c r="D60" s="176" t="s">
        <v>326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327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328</v>
      </c>
      <c r="E62" s="182"/>
      <c r="F62" s="182"/>
      <c r="G62" s="182"/>
      <c r="H62" s="182"/>
      <c r="I62" s="182"/>
      <c r="J62" s="183">
        <f>J95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329</v>
      </c>
      <c r="E63" s="182"/>
      <c r="F63" s="182"/>
      <c r="G63" s="182"/>
      <c r="H63" s="182"/>
      <c r="I63" s="182"/>
      <c r="J63" s="183">
        <f>J101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330</v>
      </c>
      <c r="E64" s="182"/>
      <c r="F64" s="182"/>
      <c r="G64" s="182"/>
      <c r="H64" s="182"/>
      <c r="I64" s="182"/>
      <c r="J64" s="183">
        <f>J105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113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9" t="str">
        <f>E7</f>
        <v>VD Vrchlice - oprava vzdušného líce hráze - etapa I.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105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VON1 - I. etapa - Vedlejší a ostatní náklady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22</v>
      </c>
      <c r="D78" s="40"/>
      <c r="E78" s="40"/>
      <c r="F78" s="27" t="str">
        <f>F12</f>
        <v>Vrchlice</v>
      </c>
      <c r="G78" s="40"/>
      <c r="H78" s="40"/>
      <c r="I78" s="32" t="s">
        <v>24</v>
      </c>
      <c r="J78" s="72" t="str">
        <f>IF(J12="","",J12)</f>
        <v>13. 9. 2019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26</v>
      </c>
      <c r="D80" s="40"/>
      <c r="E80" s="40"/>
      <c r="F80" s="27" t="str">
        <f>E15</f>
        <v>Povodí Labe, státní podnik</v>
      </c>
      <c r="G80" s="40"/>
      <c r="H80" s="40"/>
      <c r="I80" s="32" t="s">
        <v>34</v>
      </c>
      <c r="J80" s="36" t="str">
        <f>E21</f>
        <v>HG Partner s.r.o.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32</v>
      </c>
      <c r="D81" s="40"/>
      <c r="E81" s="40"/>
      <c r="F81" s="27" t="str">
        <f>IF(E18="","",E18)</f>
        <v>Vyplň údaj</v>
      </c>
      <c r="G81" s="40"/>
      <c r="H81" s="40"/>
      <c r="I81" s="32" t="s">
        <v>39</v>
      </c>
      <c r="J81" s="36" t="str">
        <f>E24</f>
        <v xml:space="preserve"> 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5"/>
      <c r="B83" s="186"/>
      <c r="C83" s="187" t="s">
        <v>114</v>
      </c>
      <c r="D83" s="188" t="s">
        <v>62</v>
      </c>
      <c r="E83" s="188" t="s">
        <v>58</v>
      </c>
      <c r="F83" s="188" t="s">
        <v>59</v>
      </c>
      <c r="G83" s="188" t="s">
        <v>115</v>
      </c>
      <c r="H83" s="188" t="s">
        <v>116</v>
      </c>
      <c r="I83" s="188" t="s">
        <v>117</v>
      </c>
      <c r="J83" s="188" t="s">
        <v>109</v>
      </c>
      <c r="K83" s="189" t="s">
        <v>118</v>
      </c>
      <c r="L83" s="190"/>
      <c r="M83" s="92" t="s">
        <v>21</v>
      </c>
      <c r="N83" s="93" t="s">
        <v>47</v>
      </c>
      <c r="O83" s="93" t="s">
        <v>119</v>
      </c>
      <c r="P83" s="93" t="s">
        <v>120</v>
      </c>
      <c r="Q83" s="93" t="s">
        <v>121</v>
      </c>
      <c r="R83" s="93" t="s">
        <v>122</v>
      </c>
      <c r="S83" s="93" t="s">
        <v>123</v>
      </c>
      <c r="T83" s="94" t="s">
        <v>124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63" s="2" customFormat="1" ht="22.8" customHeight="1">
      <c r="A84" s="38"/>
      <c r="B84" s="39"/>
      <c r="C84" s="99" t="s">
        <v>125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76</v>
      </c>
      <c r="AU84" s="17" t="s">
        <v>110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76</v>
      </c>
      <c r="E85" s="199" t="s">
        <v>331</v>
      </c>
      <c r="F85" s="199" t="s">
        <v>332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P86+P95+P101+P105</f>
        <v>0</v>
      </c>
      <c r="Q85" s="204"/>
      <c r="R85" s="205">
        <f>R86+R95+R101+R105</f>
        <v>0</v>
      </c>
      <c r="S85" s="204"/>
      <c r="T85" s="206">
        <f>T86+T95+T101+T105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130</v>
      </c>
      <c r="AT85" s="208" t="s">
        <v>76</v>
      </c>
      <c r="AU85" s="208" t="s">
        <v>77</v>
      </c>
      <c r="AY85" s="207" t="s">
        <v>127</v>
      </c>
      <c r="BK85" s="209">
        <f>BK86+BK95+BK101+BK105</f>
        <v>0</v>
      </c>
    </row>
    <row r="86" spans="1:63" s="12" customFormat="1" ht="22.8" customHeight="1">
      <c r="A86" s="12"/>
      <c r="B86" s="196"/>
      <c r="C86" s="197"/>
      <c r="D86" s="198" t="s">
        <v>76</v>
      </c>
      <c r="E86" s="210" t="s">
        <v>333</v>
      </c>
      <c r="F86" s="210" t="s">
        <v>334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SUM(P87:P94)</f>
        <v>0</v>
      </c>
      <c r="Q86" s="204"/>
      <c r="R86" s="205">
        <f>SUM(R87:R94)</f>
        <v>0</v>
      </c>
      <c r="S86" s="204"/>
      <c r="T86" s="206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130</v>
      </c>
      <c r="AT86" s="208" t="s">
        <v>76</v>
      </c>
      <c r="AU86" s="208" t="s">
        <v>85</v>
      </c>
      <c r="AY86" s="207" t="s">
        <v>127</v>
      </c>
      <c r="BK86" s="209">
        <f>SUM(BK87:BK94)</f>
        <v>0</v>
      </c>
    </row>
    <row r="87" spans="1:65" s="2" customFormat="1" ht="24.15" customHeight="1">
      <c r="A87" s="38"/>
      <c r="B87" s="39"/>
      <c r="C87" s="212" t="s">
        <v>85</v>
      </c>
      <c r="D87" s="212" t="s">
        <v>131</v>
      </c>
      <c r="E87" s="213" t="s">
        <v>335</v>
      </c>
      <c r="F87" s="214" t="s">
        <v>336</v>
      </c>
      <c r="G87" s="215" t="s">
        <v>337</v>
      </c>
      <c r="H87" s="216">
        <v>1</v>
      </c>
      <c r="I87" s="217"/>
      <c r="J87" s="218">
        <f>ROUND(I87*H87,2)</f>
        <v>0</v>
      </c>
      <c r="K87" s="214" t="s">
        <v>21</v>
      </c>
      <c r="L87" s="44"/>
      <c r="M87" s="219" t="s">
        <v>21</v>
      </c>
      <c r="N87" s="220" t="s">
        <v>48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338</v>
      </c>
      <c r="AT87" s="223" t="s">
        <v>131</v>
      </c>
      <c r="AU87" s="223" t="s">
        <v>87</v>
      </c>
      <c r="AY87" s="17" t="s">
        <v>127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85</v>
      </c>
      <c r="BK87" s="224">
        <f>ROUND(I87*H87,2)</f>
        <v>0</v>
      </c>
      <c r="BL87" s="17" t="s">
        <v>338</v>
      </c>
      <c r="BM87" s="223" t="s">
        <v>339</v>
      </c>
    </row>
    <row r="88" spans="1:65" s="2" customFormat="1" ht="14.4" customHeight="1">
      <c r="A88" s="38"/>
      <c r="B88" s="39"/>
      <c r="C88" s="212" t="s">
        <v>87</v>
      </c>
      <c r="D88" s="212" t="s">
        <v>131</v>
      </c>
      <c r="E88" s="213" t="s">
        <v>340</v>
      </c>
      <c r="F88" s="214" t="s">
        <v>341</v>
      </c>
      <c r="G88" s="215" t="s">
        <v>337</v>
      </c>
      <c r="H88" s="216">
        <v>1</v>
      </c>
      <c r="I88" s="217"/>
      <c r="J88" s="218">
        <f>ROUND(I88*H88,2)</f>
        <v>0</v>
      </c>
      <c r="K88" s="214" t="s">
        <v>21</v>
      </c>
      <c r="L88" s="44"/>
      <c r="M88" s="219" t="s">
        <v>21</v>
      </c>
      <c r="N88" s="220" t="s">
        <v>48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338</v>
      </c>
      <c r="AT88" s="223" t="s">
        <v>131</v>
      </c>
      <c r="AU88" s="223" t="s">
        <v>87</v>
      </c>
      <c r="AY88" s="17" t="s">
        <v>127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85</v>
      </c>
      <c r="BK88" s="224">
        <f>ROUND(I88*H88,2)</f>
        <v>0</v>
      </c>
      <c r="BL88" s="17" t="s">
        <v>338</v>
      </c>
      <c r="BM88" s="223" t="s">
        <v>342</v>
      </c>
    </row>
    <row r="89" spans="1:65" s="2" customFormat="1" ht="14.4" customHeight="1">
      <c r="A89" s="38"/>
      <c r="B89" s="39"/>
      <c r="C89" s="212" t="s">
        <v>217</v>
      </c>
      <c r="D89" s="212" t="s">
        <v>131</v>
      </c>
      <c r="E89" s="213" t="s">
        <v>343</v>
      </c>
      <c r="F89" s="214" t="s">
        <v>344</v>
      </c>
      <c r="G89" s="215" t="s">
        <v>337</v>
      </c>
      <c r="H89" s="216">
        <v>1</v>
      </c>
      <c r="I89" s="217"/>
      <c r="J89" s="218">
        <f>ROUND(I89*H89,2)</f>
        <v>0</v>
      </c>
      <c r="K89" s="214" t="s">
        <v>21</v>
      </c>
      <c r="L89" s="44"/>
      <c r="M89" s="219" t="s">
        <v>21</v>
      </c>
      <c r="N89" s="220" t="s">
        <v>48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338</v>
      </c>
      <c r="AT89" s="223" t="s">
        <v>131</v>
      </c>
      <c r="AU89" s="223" t="s">
        <v>87</v>
      </c>
      <c r="AY89" s="17" t="s">
        <v>127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85</v>
      </c>
      <c r="BK89" s="224">
        <f>ROUND(I89*H89,2)</f>
        <v>0</v>
      </c>
      <c r="BL89" s="17" t="s">
        <v>338</v>
      </c>
      <c r="BM89" s="223" t="s">
        <v>345</v>
      </c>
    </row>
    <row r="90" spans="1:65" s="2" customFormat="1" ht="49.05" customHeight="1">
      <c r="A90" s="38"/>
      <c r="B90" s="39"/>
      <c r="C90" s="212" t="s">
        <v>150</v>
      </c>
      <c r="D90" s="212" t="s">
        <v>131</v>
      </c>
      <c r="E90" s="213" t="s">
        <v>346</v>
      </c>
      <c r="F90" s="214" t="s">
        <v>347</v>
      </c>
      <c r="G90" s="215" t="s">
        <v>337</v>
      </c>
      <c r="H90" s="216">
        <v>1</v>
      </c>
      <c r="I90" s="217"/>
      <c r="J90" s="218">
        <f>ROUND(I90*H90,2)</f>
        <v>0</v>
      </c>
      <c r="K90" s="214" t="s">
        <v>21</v>
      </c>
      <c r="L90" s="44"/>
      <c r="M90" s="219" t="s">
        <v>21</v>
      </c>
      <c r="N90" s="220" t="s">
        <v>48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338</v>
      </c>
      <c r="AT90" s="223" t="s">
        <v>131</v>
      </c>
      <c r="AU90" s="223" t="s">
        <v>87</v>
      </c>
      <c r="AY90" s="17" t="s">
        <v>127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85</v>
      </c>
      <c r="BK90" s="224">
        <f>ROUND(I90*H90,2)</f>
        <v>0</v>
      </c>
      <c r="BL90" s="17" t="s">
        <v>338</v>
      </c>
      <c r="BM90" s="223" t="s">
        <v>348</v>
      </c>
    </row>
    <row r="91" spans="1:65" s="2" customFormat="1" ht="24.15" customHeight="1">
      <c r="A91" s="38"/>
      <c r="B91" s="39"/>
      <c r="C91" s="212" t="s">
        <v>233</v>
      </c>
      <c r="D91" s="212" t="s">
        <v>131</v>
      </c>
      <c r="E91" s="213" t="s">
        <v>349</v>
      </c>
      <c r="F91" s="214" t="s">
        <v>350</v>
      </c>
      <c r="G91" s="215" t="s">
        <v>337</v>
      </c>
      <c r="H91" s="216">
        <v>1</v>
      </c>
      <c r="I91" s="217"/>
      <c r="J91" s="218">
        <f>ROUND(I91*H91,2)</f>
        <v>0</v>
      </c>
      <c r="K91" s="214" t="s">
        <v>21</v>
      </c>
      <c r="L91" s="44"/>
      <c r="M91" s="219" t="s">
        <v>21</v>
      </c>
      <c r="N91" s="220" t="s">
        <v>48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338</v>
      </c>
      <c r="AT91" s="223" t="s">
        <v>131</v>
      </c>
      <c r="AU91" s="223" t="s">
        <v>87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85</v>
      </c>
      <c r="BK91" s="224">
        <f>ROUND(I91*H91,2)</f>
        <v>0</v>
      </c>
      <c r="BL91" s="17" t="s">
        <v>338</v>
      </c>
      <c r="BM91" s="223" t="s">
        <v>351</v>
      </c>
    </row>
    <row r="92" spans="1:65" s="2" customFormat="1" ht="14.4" customHeight="1">
      <c r="A92" s="38"/>
      <c r="B92" s="39"/>
      <c r="C92" s="212" t="s">
        <v>237</v>
      </c>
      <c r="D92" s="212" t="s">
        <v>131</v>
      </c>
      <c r="E92" s="213" t="s">
        <v>352</v>
      </c>
      <c r="F92" s="214" t="s">
        <v>353</v>
      </c>
      <c r="G92" s="215" t="s">
        <v>337</v>
      </c>
      <c r="H92" s="216">
        <v>1</v>
      </c>
      <c r="I92" s="217"/>
      <c r="J92" s="218">
        <f>ROUND(I92*H92,2)</f>
        <v>0</v>
      </c>
      <c r="K92" s="214" t="s">
        <v>21</v>
      </c>
      <c r="L92" s="44"/>
      <c r="M92" s="219" t="s">
        <v>21</v>
      </c>
      <c r="N92" s="220" t="s">
        <v>48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338</v>
      </c>
      <c r="AT92" s="223" t="s">
        <v>131</v>
      </c>
      <c r="AU92" s="223" t="s">
        <v>87</v>
      </c>
      <c r="AY92" s="17" t="s">
        <v>127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85</v>
      </c>
      <c r="BK92" s="224">
        <f>ROUND(I92*H92,2)</f>
        <v>0</v>
      </c>
      <c r="BL92" s="17" t="s">
        <v>338</v>
      </c>
      <c r="BM92" s="223" t="s">
        <v>354</v>
      </c>
    </row>
    <row r="93" spans="1:65" s="2" customFormat="1" ht="14.4" customHeight="1">
      <c r="A93" s="38"/>
      <c r="B93" s="39"/>
      <c r="C93" s="212" t="s">
        <v>167</v>
      </c>
      <c r="D93" s="212" t="s">
        <v>131</v>
      </c>
      <c r="E93" s="213" t="s">
        <v>355</v>
      </c>
      <c r="F93" s="214" t="s">
        <v>356</v>
      </c>
      <c r="G93" s="215" t="s">
        <v>337</v>
      </c>
      <c r="H93" s="216">
        <v>1</v>
      </c>
      <c r="I93" s="217"/>
      <c r="J93" s="218">
        <f>ROUND(I93*H93,2)</f>
        <v>0</v>
      </c>
      <c r="K93" s="214" t="s">
        <v>21</v>
      </c>
      <c r="L93" s="44"/>
      <c r="M93" s="219" t="s">
        <v>21</v>
      </c>
      <c r="N93" s="220" t="s">
        <v>48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338</v>
      </c>
      <c r="AT93" s="223" t="s">
        <v>131</v>
      </c>
      <c r="AU93" s="223" t="s">
        <v>87</v>
      </c>
      <c r="AY93" s="17" t="s">
        <v>127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85</v>
      </c>
      <c r="BK93" s="224">
        <f>ROUND(I93*H93,2)</f>
        <v>0</v>
      </c>
      <c r="BL93" s="17" t="s">
        <v>338</v>
      </c>
      <c r="BM93" s="223" t="s">
        <v>357</v>
      </c>
    </row>
    <row r="94" spans="1:65" s="2" customFormat="1" ht="14.4" customHeight="1">
      <c r="A94" s="38"/>
      <c r="B94" s="39"/>
      <c r="C94" s="212" t="s">
        <v>174</v>
      </c>
      <c r="D94" s="212" t="s">
        <v>131</v>
      </c>
      <c r="E94" s="213" t="s">
        <v>358</v>
      </c>
      <c r="F94" s="214" t="s">
        <v>359</v>
      </c>
      <c r="G94" s="215" t="s">
        <v>337</v>
      </c>
      <c r="H94" s="216">
        <v>1</v>
      </c>
      <c r="I94" s="217"/>
      <c r="J94" s="218">
        <f>ROUND(I94*H94,2)</f>
        <v>0</v>
      </c>
      <c r="K94" s="214" t="s">
        <v>21</v>
      </c>
      <c r="L94" s="44"/>
      <c r="M94" s="219" t="s">
        <v>21</v>
      </c>
      <c r="N94" s="220" t="s">
        <v>48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338</v>
      </c>
      <c r="AT94" s="223" t="s">
        <v>131</v>
      </c>
      <c r="AU94" s="223" t="s">
        <v>87</v>
      </c>
      <c r="AY94" s="17" t="s">
        <v>127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85</v>
      </c>
      <c r="BK94" s="224">
        <f>ROUND(I94*H94,2)</f>
        <v>0</v>
      </c>
      <c r="BL94" s="17" t="s">
        <v>338</v>
      </c>
      <c r="BM94" s="223" t="s">
        <v>360</v>
      </c>
    </row>
    <row r="95" spans="1:63" s="12" customFormat="1" ht="22.8" customHeight="1">
      <c r="A95" s="12"/>
      <c r="B95" s="196"/>
      <c r="C95" s="197"/>
      <c r="D95" s="198" t="s">
        <v>76</v>
      </c>
      <c r="E95" s="210" t="s">
        <v>361</v>
      </c>
      <c r="F95" s="210" t="s">
        <v>362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SUM(P96:P100)</f>
        <v>0</v>
      </c>
      <c r="Q95" s="204"/>
      <c r="R95" s="205">
        <f>SUM(R96:R100)</f>
        <v>0</v>
      </c>
      <c r="S95" s="204"/>
      <c r="T95" s="206">
        <f>SUM(T96:T100)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130</v>
      </c>
      <c r="AT95" s="208" t="s">
        <v>76</v>
      </c>
      <c r="AU95" s="208" t="s">
        <v>85</v>
      </c>
      <c r="AY95" s="207" t="s">
        <v>127</v>
      </c>
      <c r="BK95" s="209">
        <f>SUM(BK96:BK100)</f>
        <v>0</v>
      </c>
    </row>
    <row r="96" spans="1:65" s="2" customFormat="1" ht="24.15" customHeight="1">
      <c r="A96" s="38"/>
      <c r="B96" s="39"/>
      <c r="C96" s="212" t="s">
        <v>180</v>
      </c>
      <c r="D96" s="212" t="s">
        <v>131</v>
      </c>
      <c r="E96" s="213" t="s">
        <v>363</v>
      </c>
      <c r="F96" s="214" t="s">
        <v>364</v>
      </c>
      <c r="G96" s="215" t="s">
        <v>365</v>
      </c>
      <c r="H96" s="216">
        <v>1</v>
      </c>
      <c r="I96" s="217"/>
      <c r="J96" s="218">
        <f>ROUND(I96*H96,2)</f>
        <v>0</v>
      </c>
      <c r="K96" s="214" t="s">
        <v>21</v>
      </c>
      <c r="L96" s="44"/>
      <c r="M96" s="219" t="s">
        <v>21</v>
      </c>
      <c r="N96" s="220" t="s">
        <v>48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338</v>
      </c>
      <c r="AT96" s="223" t="s">
        <v>131</v>
      </c>
      <c r="AU96" s="223" t="s">
        <v>87</v>
      </c>
      <c r="AY96" s="17" t="s">
        <v>127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85</v>
      </c>
      <c r="BK96" s="224">
        <f>ROUND(I96*H96,2)</f>
        <v>0</v>
      </c>
      <c r="BL96" s="17" t="s">
        <v>338</v>
      </c>
      <c r="BM96" s="223" t="s">
        <v>366</v>
      </c>
    </row>
    <row r="97" spans="1:65" s="2" customFormat="1" ht="24.15" customHeight="1">
      <c r="A97" s="38"/>
      <c r="B97" s="39"/>
      <c r="C97" s="212" t="s">
        <v>185</v>
      </c>
      <c r="D97" s="212" t="s">
        <v>131</v>
      </c>
      <c r="E97" s="213" t="s">
        <v>367</v>
      </c>
      <c r="F97" s="214" t="s">
        <v>368</v>
      </c>
      <c r="G97" s="215" t="s">
        <v>365</v>
      </c>
      <c r="H97" s="216">
        <v>1</v>
      </c>
      <c r="I97" s="217"/>
      <c r="J97" s="218">
        <f>ROUND(I97*H97,2)</f>
        <v>0</v>
      </c>
      <c r="K97" s="214" t="s">
        <v>21</v>
      </c>
      <c r="L97" s="44"/>
      <c r="M97" s="219" t="s">
        <v>21</v>
      </c>
      <c r="N97" s="220" t="s">
        <v>48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338</v>
      </c>
      <c r="AT97" s="223" t="s">
        <v>131</v>
      </c>
      <c r="AU97" s="223" t="s">
        <v>87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85</v>
      </c>
      <c r="BK97" s="224">
        <f>ROUND(I97*H97,2)</f>
        <v>0</v>
      </c>
      <c r="BL97" s="17" t="s">
        <v>338</v>
      </c>
      <c r="BM97" s="223" t="s">
        <v>369</v>
      </c>
    </row>
    <row r="98" spans="1:65" s="2" customFormat="1" ht="14.4" customHeight="1">
      <c r="A98" s="38"/>
      <c r="B98" s="39"/>
      <c r="C98" s="212" t="s">
        <v>190</v>
      </c>
      <c r="D98" s="212" t="s">
        <v>131</v>
      </c>
      <c r="E98" s="213" t="s">
        <v>370</v>
      </c>
      <c r="F98" s="214" t="s">
        <v>371</v>
      </c>
      <c r="G98" s="215" t="s">
        <v>365</v>
      </c>
      <c r="H98" s="216">
        <v>1</v>
      </c>
      <c r="I98" s="217"/>
      <c r="J98" s="218">
        <f>ROUND(I98*H98,2)</f>
        <v>0</v>
      </c>
      <c r="K98" s="214" t="s">
        <v>21</v>
      </c>
      <c r="L98" s="44"/>
      <c r="M98" s="219" t="s">
        <v>21</v>
      </c>
      <c r="N98" s="220" t="s">
        <v>48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338</v>
      </c>
      <c r="AT98" s="223" t="s">
        <v>131</v>
      </c>
      <c r="AU98" s="223" t="s">
        <v>87</v>
      </c>
      <c r="AY98" s="17" t="s">
        <v>127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85</v>
      </c>
      <c r="BK98" s="224">
        <f>ROUND(I98*H98,2)</f>
        <v>0</v>
      </c>
      <c r="BL98" s="17" t="s">
        <v>338</v>
      </c>
      <c r="BM98" s="223" t="s">
        <v>372</v>
      </c>
    </row>
    <row r="99" spans="1:65" s="2" customFormat="1" ht="14.4" customHeight="1">
      <c r="A99" s="38"/>
      <c r="B99" s="39"/>
      <c r="C99" s="212" t="s">
        <v>195</v>
      </c>
      <c r="D99" s="212" t="s">
        <v>131</v>
      </c>
      <c r="E99" s="213" t="s">
        <v>373</v>
      </c>
      <c r="F99" s="214" t="s">
        <v>374</v>
      </c>
      <c r="G99" s="215" t="s">
        <v>365</v>
      </c>
      <c r="H99" s="216">
        <v>1</v>
      </c>
      <c r="I99" s="217"/>
      <c r="J99" s="218">
        <f>ROUND(I99*H99,2)</f>
        <v>0</v>
      </c>
      <c r="K99" s="214" t="s">
        <v>21</v>
      </c>
      <c r="L99" s="44"/>
      <c r="M99" s="219" t="s">
        <v>21</v>
      </c>
      <c r="N99" s="220" t="s">
        <v>48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338</v>
      </c>
      <c r="AT99" s="223" t="s">
        <v>131</v>
      </c>
      <c r="AU99" s="223" t="s">
        <v>87</v>
      </c>
      <c r="AY99" s="17" t="s">
        <v>127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85</v>
      </c>
      <c r="BK99" s="224">
        <f>ROUND(I99*H99,2)</f>
        <v>0</v>
      </c>
      <c r="BL99" s="17" t="s">
        <v>338</v>
      </c>
      <c r="BM99" s="223" t="s">
        <v>375</v>
      </c>
    </row>
    <row r="100" spans="1:47" s="2" customFormat="1" ht="12">
      <c r="A100" s="38"/>
      <c r="B100" s="39"/>
      <c r="C100" s="40"/>
      <c r="D100" s="225" t="s">
        <v>136</v>
      </c>
      <c r="E100" s="40"/>
      <c r="F100" s="226" t="s">
        <v>376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136</v>
      </c>
      <c r="AU100" s="17" t="s">
        <v>87</v>
      </c>
    </row>
    <row r="101" spans="1:63" s="12" customFormat="1" ht="22.8" customHeight="1">
      <c r="A101" s="12"/>
      <c r="B101" s="196"/>
      <c r="C101" s="197"/>
      <c r="D101" s="198" t="s">
        <v>76</v>
      </c>
      <c r="E101" s="210" t="s">
        <v>377</v>
      </c>
      <c r="F101" s="210" t="s">
        <v>378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SUM(P102:P104)</f>
        <v>0</v>
      </c>
      <c r="Q101" s="204"/>
      <c r="R101" s="205">
        <f>SUM(R102:R104)</f>
        <v>0</v>
      </c>
      <c r="S101" s="204"/>
      <c r="T101" s="206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130</v>
      </c>
      <c r="AT101" s="208" t="s">
        <v>76</v>
      </c>
      <c r="AU101" s="208" t="s">
        <v>85</v>
      </c>
      <c r="AY101" s="207" t="s">
        <v>127</v>
      </c>
      <c r="BK101" s="209">
        <f>SUM(BK102:BK104)</f>
        <v>0</v>
      </c>
    </row>
    <row r="102" spans="1:65" s="2" customFormat="1" ht="14.4" customHeight="1">
      <c r="A102" s="38"/>
      <c r="B102" s="39"/>
      <c r="C102" s="212" t="s">
        <v>262</v>
      </c>
      <c r="D102" s="212" t="s">
        <v>131</v>
      </c>
      <c r="E102" s="213" t="s">
        <v>379</v>
      </c>
      <c r="F102" s="214" t="s">
        <v>380</v>
      </c>
      <c r="G102" s="215" t="s">
        <v>337</v>
      </c>
      <c r="H102" s="216">
        <v>1</v>
      </c>
      <c r="I102" s="217"/>
      <c r="J102" s="218">
        <f>ROUND(I102*H102,2)</f>
        <v>0</v>
      </c>
      <c r="K102" s="214" t="s">
        <v>21</v>
      </c>
      <c r="L102" s="44"/>
      <c r="M102" s="219" t="s">
        <v>21</v>
      </c>
      <c r="N102" s="220" t="s">
        <v>48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338</v>
      </c>
      <c r="AT102" s="223" t="s">
        <v>131</v>
      </c>
      <c r="AU102" s="223" t="s">
        <v>87</v>
      </c>
      <c r="AY102" s="17" t="s">
        <v>127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85</v>
      </c>
      <c r="BK102" s="224">
        <f>ROUND(I102*H102,2)</f>
        <v>0</v>
      </c>
      <c r="BL102" s="17" t="s">
        <v>338</v>
      </c>
      <c r="BM102" s="223" t="s">
        <v>381</v>
      </c>
    </row>
    <row r="103" spans="1:65" s="2" customFormat="1" ht="14.4" customHeight="1">
      <c r="A103" s="38"/>
      <c r="B103" s="39"/>
      <c r="C103" s="212" t="s">
        <v>8</v>
      </c>
      <c r="D103" s="212" t="s">
        <v>131</v>
      </c>
      <c r="E103" s="213" t="s">
        <v>382</v>
      </c>
      <c r="F103" s="214" t="s">
        <v>383</v>
      </c>
      <c r="G103" s="215" t="s">
        <v>337</v>
      </c>
      <c r="H103" s="216">
        <v>1</v>
      </c>
      <c r="I103" s="217"/>
      <c r="J103" s="218">
        <f>ROUND(I103*H103,2)</f>
        <v>0</v>
      </c>
      <c r="K103" s="214" t="s">
        <v>21</v>
      </c>
      <c r="L103" s="44"/>
      <c r="M103" s="219" t="s">
        <v>21</v>
      </c>
      <c r="N103" s="220" t="s">
        <v>48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338</v>
      </c>
      <c r="AT103" s="223" t="s">
        <v>131</v>
      </c>
      <c r="AU103" s="223" t="s">
        <v>87</v>
      </c>
      <c r="AY103" s="17" t="s">
        <v>127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85</v>
      </c>
      <c r="BK103" s="224">
        <f>ROUND(I103*H103,2)</f>
        <v>0</v>
      </c>
      <c r="BL103" s="17" t="s">
        <v>338</v>
      </c>
      <c r="BM103" s="223" t="s">
        <v>384</v>
      </c>
    </row>
    <row r="104" spans="1:47" s="2" customFormat="1" ht="12">
      <c r="A104" s="38"/>
      <c r="B104" s="39"/>
      <c r="C104" s="40"/>
      <c r="D104" s="225" t="s">
        <v>136</v>
      </c>
      <c r="E104" s="40"/>
      <c r="F104" s="226" t="s">
        <v>385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136</v>
      </c>
      <c r="AU104" s="17" t="s">
        <v>87</v>
      </c>
    </row>
    <row r="105" spans="1:63" s="12" customFormat="1" ht="22.8" customHeight="1">
      <c r="A105" s="12"/>
      <c r="B105" s="196"/>
      <c r="C105" s="197"/>
      <c r="D105" s="198" t="s">
        <v>76</v>
      </c>
      <c r="E105" s="210" t="s">
        <v>386</v>
      </c>
      <c r="F105" s="210" t="s">
        <v>387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SUM(P106:P108)</f>
        <v>0</v>
      </c>
      <c r="Q105" s="204"/>
      <c r="R105" s="205">
        <f>SUM(R106:R108)</f>
        <v>0</v>
      </c>
      <c r="S105" s="204"/>
      <c r="T105" s="206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150</v>
      </c>
      <c r="AT105" s="208" t="s">
        <v>76</v>
      </c>
      <c r="AU105" s="208" t="s">
        <v>85</v>
      </c>
      <c r="AY105" s="207" t="s">
        <v>127</v>
      </c>
      <c r="BK105" s="209">
        <f>SUM(BK106:BK108)</f>
        <v>0</v>
      </c>
    </row>
    <row r="106" spans="1:65" s="2" customFormat="1" ht="194.4" customHeight="1">
      <c r="A106" s="38"/>
      <c r="B106" s="39"/>
      <c r="C106" s="212" t="s">
        <v>274</v>
      </c>
      <c r="D106" s="212" t="s">
        <v>131</v>
      </c>
      <c r="E106" s="213" t="s">
        <v>388</v>
      </c>
      <c r="F106" s="214" t="s">
        <v>389</v>
      </c>
      <c r="G106" s="215" t="s">
        <v>337</v>
      </c>
      <c r="H106" s="216">
        <v>1</v>
      </c>
      <c r="I106" s="217"/>
      <c r="J106" s="218">
        <f>ROUND(I106*H106,2)</f>
        <v>0</v>
      </c>
      <c r="K106" s="214" t="s">
        <v>21</v>
      </c>
      <c r="L106" s="44"/>
      <c r="M106" s="219" t="s">
        <v>21</v>
      </c>
      <c r="N106" s="220" t="s">
        <v>48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338</v>
      </c>
      <c r="AT106" s="223" t="s">
        <v>131</v>
      </c>
      <c r="AU106" s="223" t="s">
        <v>87</v>
      </c>
      <c r="AY106" s="17" t="s">
        <v>127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85</v>
      </c>
      <c r="BK106" s="224">
        <f>ROUND(I106*H106,2)</f>
        <v>0</v>
      </c>
      <c r="BL106" s="17" t="s">
        <v>338</v>
      </c>
      <c r="BM106" s="223" t="s">
        <v>390</v>
      </c>
    </row>
    <row r="107" spans="1:65" s="2" customFormat="1" ht="14.4" customHeight="1">
      <c r="A107" s="38"/>
      <c r="B107" s="39"/>
      <c r="C107" s="212" t="s">
        <v>281</v>
      </c>
      <c r="D107" s="212" t="s">
        <v>131</v>
      </c>
      <c r="E107" s="213" t="s">
        <v>391</v>
      </c>
      <c r="F107" s="214" t="s">
        <v>392</v>
      </c>
      <c r="G107" s="215" t="s">
        <v>337</v>
      </c>
      <c r="H107" s="216">
        <v>1</v>
      </c>
      <c r="I107" s="217"/>
      <c r="J107" s="218">
        <f>ROUND(I107*H107,2)</f>
        <v>0</v>
      </c>
      <c r="K107" s="214" t="s">
        <v>21</v>
      </c>
      <c r="L107" s="44"/>
      <c r="M107" s="219" t="s">
        <v>21</v>
      </c>
      <c r="N107" s="220" t="s">
        <v>48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338</v>
      </c>
      <c r="AT107" s="223" t="s">
        <v>131</v>
      </c>
      <c r="AU107" s="223" t="s">
        <v>87</v>
      </c>
      <c r="AY107" s="17" t="s">
        <v>127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85</v>
      </c>
      <c r="BK107" s="224">
        <f>ROUND(I107*H107,2)</f>
        <v>0</v>
      </c>
      <c r="BL107" s="17" t="s">
        <v>338</v>
      </c>
      <c r="BM107" s="223" t="s">
        <v>393</v>
      </c>
    </row>
    <row r="108" spans="1:65" s="2" customFormat="1" ht="24.15" customHeight="1">
      <c r="A108" s="38"/>
      <c r="B108" s="39"/>
      <c r="C108" s="212" t="s">
        <v>394</v>
      </c>
      <c r="D108" s="212" t="s">
        <v>131</v>
      </c>
      <c r="E108" s="213" t="s">
        <v>395</v>
      </c>
      <c r="F108" s="214" t="s">
        <v>396</v>
      </c>
      <c r="G108" s="215" t="s">
        <v>365</v>
      </c>
      <c r="H108" s="216">
        <v>1</v>
      </c>
      <c r="I108" s="217"/>
      <c r="J108" s="218">
        <f>ROUND(I108*H108,2)</f>
        <v>0</v>
      </c>
      <c r="K108" s="214" t="s">
        <v>21</v>
      </c>
      <c r="L108" s="44"/>
      <c r="M108" s="255" t="s">
        <v>21</v>
      </c>
      <c r="N108" s="256" t="s">
        <v>48</v>
      </c>
      <c r="O108" s="257"/>
      <c r="P108" s="258">
        <f>O108*H108</f>
        <v>0</v>
      </c>
      <c r="Q108" s="258">
        <v>0</v>
      </c>
      <c r="R108" s="258">
        <f>Q108*H108</f>
        <v>0</v>
      </c>
      <c r="S108" s="258">
        <v>0</v>
      </c>
      <c r="T108" s="259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130</v>
      </c>
      <c r="AT108" s="223" t="s">
        <v>131</v>
      </c>
      <c r="AU108" s="223" t="s">
        <v>87</v>
      </c>
      <c r="AY108" s="17" t="s">
        <v>127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85</v>
      </c>
      <c r="BK108" s="224">
        <f>ROUND(I108*H108,2)</f>
        <v>0</v>
      </c>
      <c r="BL108" s="17" t="s">
        <v>130</v>
      </c>
      <c r="BM108" s="223" t="s">
        <v>397</v>
      </c>
    </row>
    <row r="109" spans="1:31" s="2" customFormat="1" ht="6.95" customHeight="1">
      <c r="A109" s="38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44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</sheetData>
  <sheetProtection password="CC35" sheet="1" objects="1" scenarios="1" formatColumns="0" formatRows="0" autoFilter="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398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399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400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401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402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403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404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405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406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407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408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84</v>
      </c>
      <c r="F18" s="271" t="s">
        <v>409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410</v>
      </c>
      <c r="F19" s="271" t="s">
        <v>411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412</v>
      </c>
      <c r="F20" s="271" t="s">
        <v>413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414</v>
      </c>
      <c r="F21" s="271" t="s">
        <v>415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416</v>
      </c>
      <c r="F22" s="271" t="s">
        <v>417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96</v>
      </c>
      <c r="F23" s="271" t="s">
        <v>418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419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420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421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422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423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424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425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426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427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114</v>
      </c>
      <c r="F36" s="271"/>
      <c r="G36" s="271" t="s">
        <v>428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429</v>
      </c>
      <c r="F37" s="271"/>
      <c r="G37" s="271" t="s">
        <v>430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58</v>
      </c>
      <c r="F38" s="271"/>
      <c r="G38" s="271" t="s">
        <v>431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59</v>
      </c>
      <c r="F39" s="271"/>
      <c r="G39" s="271" t="s">
        <v>432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115</v>
      </c>
      <c r="F40" s="271"/>
      <c r="G40" s="271" t="s">
        <v>433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116</v>
      </c>
      <c r="F41" s="271"/>
      <c r="G41" s="271" t="s">
        <v>434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435</v>
      </c>
      <c r="F42" s="271"/>
      <c r="G42" s="271" t="s">
        <v>436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437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438</v>
      </c>
      <c r="F44" s="271"/>
      <c r="G44" s="271" t="s">
        <v>439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118</v>
      </c>
      <c r="F45" s="271"/>
      <c r="G45" s="271" t="s">
        <v>440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441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442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443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444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445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446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447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448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449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450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451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452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453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454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455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456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457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458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459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460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461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462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463</v>
      </c>
      <c r="D76" s="289"/>
      <c r="E76" s="289"/>
      <c r="F76" s="289" t="s">
        <v>464</v>
      </c>
      <c r="G76" s="290"/>
      <c r="H76" s="289" t="s">
        <v>59</v>
      </c>
      <c r="I76" s="289" t="s">
        <v>62</v>
      </c>
      <c r="J76" s="289" t="s">
        <v>465</v>
      </c>
      <c r="K76" s="288"/>
    </row>
    <row r="77" spans="2:11" s="1" customFormat="1" ht="17.25" customHeight="1">
      <c r="B77" s="286"/>
      <c r="C77" s="291" t="s">
        <v>466</v>
      </c>
      <c r="D77" s="291"/>
      <c r="E77" s="291"/>
      <c r="F77" s="292" t="s">
        <v>467</v>
      </c>
      <c r="G77" s="293"/>
      <c r="H77" s="291"/>
      <c r="I77" s="291"/>
      <c r="J77" s="291" t="s">
        <v>468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58</v>
      </c>
      <c r="D79" s="296"/>
      <c r="E79" s="296"/>
      <c r="F79" s="297" t="s">
        <v>469</v>
      </c>
      <c r="G79" s="298"/>
      <c r="H79" s="274" t="s">
        <v>470</v>
      </c>
      <c r="I79" s="274" t="s">
        <v>471</v>
      </c>
      <c r="J79" s="274">
        <v>20</v>
      </c>
      <c r="K79" s="288"/>
    </row>
    <row r="80" spans="2:11" s="1" customFormat="1" ht="15" customHeight="1">
      <c r="B80" s="286"/>
      <c r="C80" s="274" t="s">
        <v>472</v>
      </c>
      <c r="D80" s="274"/>
      <c r="E80" s="274"/>
      <c r="F80" s="297" t="s">
        <v>469</v>
      </c>
      <c r="G80" s="298"/>
      <c r="H80" s="274" t="s">
        <v>473</v>
      </c>
      <c r="I80" s="274" t="s">
        <v>471</v>
      </c>
      <c r="J80" s="274">
        <v>120</v>
      </c>
      <c r="K80" s="288"/>
    </row>
    <row r="81" spans="2:11" s="1" customFormat="1" ht="15" customHeight="1">
      <c r="B81" s="299"/>
      <c r="C81" s="274" t="s">
        <v>474</v>
      </c>
      <c r="D81" s="274"/>
      <c r="E81" s="274"/>
      <c r="F81" s="297" t="s">
        <v>475</v>
      </c>
      <c r="G81" s="298"/>
      <c r="H81" s="274" t="s">
        <v>476</v>
      </c>
      <c r="I81" s="274" t="s">
        <v>471</v>
      </c>
      <c r="J81" s="274">
        <v>50</v>
      </c>
      <c r="K81" s="288"/>
    </row>
    <row r="82" spans="2:11" s="1" customFormat="1" ht="15" customHeight="1">
      <c r="B82" s="299"/>
      <c r="C82" s="274" t="s">
        <v>477</v>
      </c>
      <c r="D82" s="274"/>
      <c r="E82" s="274"/>
      <c r="F82" s="297" t="s">
        <v>469</v>
      </c>
      <c r="G82" s="298"/>
      <c r="H82" s="274" t="s">
        <v>478</v>
      </c>
      <c r="I82" s="274" t="s">
        <v>479</v>
      </c>
      <c r="J82" s="274"/>
      <c r="K82" s="288"/>
    </row>
    <row r="83" spans="2:11" s="1" customFormat="1" ht="15" customHeight="1">
      <c r="B83" s="299"/>
      <c r="C83" s="300" t="s">
        <v>480</v>
      </c>
      <c r="D83" s="300"/>
      <c r="E83" s="300"/>
      <c r="F83" s="301" t="s">
        <v>475</v>
      </c>
      <c r="G83" s="300"/>
      <c r="H83" s="300" t="s">
        <v>481</v>
      </c>
      <c r="I83" s="300" t="s">
        <v>471</v>
      </c>
      <c r="J83" s="300">
        <v>15</v>
      </c>
      <c r="K83" s="288"/>
    </row>
    <row r="84" spans="2:11" s="1" customFormat="1" ht="15" customHeight="1">
      <c r="B84" s="299"/>
      <c r="C84" s="300" t="s">
        <v>482</v>
      </c>
      <c r="D84" s="300"/>
      <c r="E84" s="300"/>
      <c r="F84" s="301" t="s">
        <v>475</v>
      </c>
      <c r="G84" s="300"/>
      <c r="H84" s="300" t="s">
        <v>483</v>
      </c>
      <c r="I84" s="300" t="s">
        <v>471</v>
      </c>
      <c r="J84" s="300">
        <v>15</v>
      </c>
      <c r="K84" s="288"/>
    </row>
    <row r="85" spans="2:11" s="1" customFormat="1" ht="15" customHeight="1">
      <c r="B85" s="299"/>
      <c r="C85" s="300" t="s">
        <v>484</v>
      </c>
      <c r="D85" s="300"/>
      <c r="E85" s="300"/>
      <c r="F85" s="301" t="s">
        <v>475</v>
      </c>
      <c r="G85" s="300"/>
      <c r="H85" s="300" t="s">
        <v>485</v>
      </c>
      <c r="I85" s="300" t="s">
        <v>471</v>
      </c>
      <c r="J85" s="300">
        <v>20</v>
      </c>
      <c r="K85" s="288"/>
    </row>
    <row r="86" spans="2:11" s="1" customFormat="1" ht="15" customHeight="1">
      <c r="B86" s="299"/>
      <c r="C86" s="300" t="s">
        <v>486</v>
      </c>
      <c r="D86" s="300"/>
      <c r="E86" s="300"/>
      <c r="F86" s="301" t="s">
        <v>475</v>
      </c>
      <c r="G86" s="300"/>
      <c r="H86" s="300" t="s">
        <v>487</v>
      </c>
      <c r="I86" s="300" t="s">
        <v>471</v>
      </c>
      <c r="J86" s="300">
        <v>20</v>
      </c>
      <c r="K86" s="288"/>
    </row>
    <row r="87" spans="2:11" s="1" customFormat="1" ht="15" customHeight="1">
      <c r="B87" s="299"/>
      <c r="C87" s="274" t="s">
        <v>488</v>
      </c>
      <c r="D87" s="274"/>
      <c r="E87" s="274"/>
      <c r="F87" s="297" t="s">
        <v>475</v>
      </c>
      <c r="G87" s="298"/>
      <c r="H87" s="274" t="s">
        <v>489</v>
      </c>
      <c r="I87" s="274" t="s">
        <v>471</v>
      </c>
      <c r="J87" s="274">
        <v>50</v>
      </c>
      <c r="K87" s="288"/>
    </row>
    <row r="88" spans="2:11" s="1" customFormat="1" ht="15" customHeight="1">
      <c r="B88" s="299"/>
      <c r="C88" s="274" t="s">
        <v>490</v>
      </c>
      <c r="D88" s="274"/>
      <c r="E88" s="274"/>
      <c r="F88" s="297" t="s">
        <v>475</v>
      </c>
      <c r="G88" s="298"/>
      <c r="H88" s="274" t="s">
        <v>491</v>
      </c>
      <c r="I88" s="274" t="s">
        <v>471</v>
      </c>
      <c r="J88" s="274">
        <v>20</v>
      </c>
      <c r="K88" s="288"/>
    </row>
    <row r="89" spans="2:11" s="1" customFormat="1" ht="15" customHeight="1">
      <c r="B89" s="299"/>
      <c r="C89" s="274" t="s">
        <v>492</v>
      </c>
      <c r="D89" s="274"/>
      <c r="E89" s="274"/>
      <c r="F89" s="297" t="s">
        <v>475</v>
      </c>
      <c r="G89" s="298"/>
      <c r="H89" s="274" t="s">
        <v>493</v>
      </c>
      <c r="I89" s="274" t="s">
        <v>471</v>
      </c>
      <c r="J89" s="274">
        <v>20</v>
      </c>
      <c r="K89" s="288"/>
    </row>
    <row r="90" spans="2:11" s="1" customFormat="1" ht="15" customHeight="1">
      <c r="B90" s="299"/>
      <c r="C90" s="274" t="s">
        <v>494</v>
      </c>
      <c r="D90" s="274"/>
      <c r="E90" s="274"/>
      <c r="F90" s="297" t="s">
        <v>475</v>
      </c>
      <c r="G90" s="298"/>
      <c r="H90" s="274" t="s">
        <v>495</v>
      </c>
      <c r="I90" s="274" t="s">
        <v>471</v>
      </c>
      <c r="J90" s="274">
        <v>50</v>
      </c>
      <c r="K90" s="288"/>
    </row>
    <row r="91" spans="2:11" s="1" customFormat="1" ht="15" customHeight="1">
      <c r="B91" s="299"/>
      <c r="C91" s="274" t="s">
        <v>496</v>
      </c>
      <c r="D91" s="274"/>
      <c r="E91" s="274"/>
      <c r="F91" s="297" t="s">
        <v>475</v>
      </c>
      <c r="G91" s="298"/>
      <c r="H91" s="274" t="s">
        <v>496</v>
      </c>
      <c r="I91" s="274" t="s">
        <v>471</v>
      </c>
      <c r="J91" s="274">
        <v>50</v>
      </c>
      <c r="K91" s="288"/>
    </row>
    <row r="92" spans="2:11" s="1" customFormat="1" ht="15" customHeight="1">
      <c r="B92" s="299"/>
      <c r="C92" s="274" t="s">
        <v>497</v>
      </c>
      <c r="D92" s="274"/>
      <c r="E92" s="274"/>
      <c r="F92" s="297" t="s">
        <v>475</v>
      </c>
      <c r="G92" s="298"/>
      <c r="H92" s="274" t="s">
        <v>498</v>
      </c>
      <c r="I92" s="274" t="s">
        <v>471</v>
      </c>
      <c r="J92" s="274">
        <v>255</v>
      </c>
      <c r="K92" s="288"/>
    </row>
    <row r="93" spans="2:11" s="1" customFormat="1" ht="15" customHeight="1">
      <c r="B93" s="299"/>
      <c r="C93" s="274" t="s">
        <v>499</v>
      </c>
      <c r="D93" s="274"/>
      <c r="E93" s="274"/>
      <c r="F93" s="297" t="s">
        <v>469</v>
      </c>
      <c r="G93" s="298"/>
      <c r="H93" s="274" t="s">
        <v>500</v>
      </c>
      <c r="I93" s="274" t="s">
        <v>501</v>
      </c>
      <c r="J93" s="274"/>
      <c r="K93" s="288"/>
    </row>
    <row r="94" spans="2:11" s="1" customFormat="1" ht="15" customHeight="1">
      <c r="B94" s="299"/>
      <c r="C94" s="274" t="s">
        <v>502</v>
      </c>
      <c r="D94" s="274"/>
      <c r="E94" s="274"/>
      <c r="F94" s="297" t="s">
        <v>469</v>
      </c>
      <c r="G94" s="298"/>
      <c r="H94" s="274" t="s">
        <v>503</v>
      </c>
      <c r="I94" s="274" t="s">
        <v>504</v>
      </c>
      <c r="J94" s="274"/>
      <c r="K94" s="288"/>
    </row>
    <row r="95" spans="2:11" s="1" customFormat="1" ht="15" customHeight="1">
      <c r="B95" s="299"/>
      <c r="C95" s="274" t="s">
        <v>505</v>
      </c>
      <c r="D95" s="274"/>
      <c r="E95" s="274"/>
      <c r="F95" s="297" t="s">
        <v>469</v>
      </c>
      <c r="G95" s="298"/>
      <c r="H95" s="274" t="s">
        <v>505</v>
      </c>
      <c r="I95" s="274" t="s">
        <v>504</v>
      </c>
      <c r="J95" s="274"/>
      <c r="K95" s="288"/>
    </row>
    <row r="96" spans="2:11" s="1" customFormat="1" ht="15" customHeight="1">
      <c r="B96" s="299"/>
      <c r="C96" s="274" t="s">
        <v>43</v>
      </c>
      <c r="D96" s="274"/>
      <c r="E96" s="274"/>
      <c r="F96" s="297" t="s">
        <v>469</v>
      </c>
      <c r="G96" s="298"/>
      <c r="H96" s="274" t="s">
        <v>506</v>
      </c>
      <c r="I96" s="274" t="s">
        <v>504</v>
      </c>
      <c r="J96" s="274"/>
      <c r="K96" s="288"/>
    </row>
    <row r="97" spans="2:11" s="1" customFormat="1" ht="15" customHeight="1">
      <c r="B97" s="299"/>
      <c r="C97" s="274" t="s">
        <v>53</v>
      </c>
      <c r="D97" s="274"/>
      <c r="E97" s="274"/>
      <c r="F97" s="297" t="s">
        <v>469</v>
      </c>
      <c r="G97" s="298"/>
      <c r="H97" s="274" t="s">
        <v>507</v>
      </c>
      <c r="I97" s="274" t="s">
        <v>504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508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463</v>
      </c>
      <c r="D103" s="289"/>
      <c r="E103" s="289"/>
      <c r="F103" s="289" t="s">
        <v>464</v>
      </c>
      <c r="G103" s="290"/>
      <c r="H103" s="289" t="s">
        <v>59</v>
      </c>
      <c r="I103" s="289" t="s">
        <v>62</v>
      </c>
      <c r="J103" s="289" t="s">
        <v>465</v>
      </c>
      <c r="K103" s="288"/>
    </row>
    <row r="104" spans="2:11" s="1" customFormat="1" ht="17.25" customHeight="1">
      <c r="B104" s="286"/>
      <c r="C104" s="291" t="s">
        <v>466</v>
      </c>
      <c r="D104" s="291"/>
      <c r="E104" s="291"/>
      <c r="F104" s="292" t="s">
        <v>467</v>
      </c>
      <c r="G104" s="293"/>
      <c r="H104" s="291"/>
      <c r="I104" s="291"/>
      <c r="J104" s="291" t="s">
        <v>468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58</v>
      </c>
      <c r="D106" s="296"/>
      <c r="E106" s="296"/>
      <c r="F106" s="297" t="s">
        <v>469</v>
      </c>
      <c r="G106" s="274"/>
      <c r="H106" s="274" t="s">
        <v>509</v>
      </c>
      <c r="I106" s="274" t="s">
        <v>471</v>
      </c>
      <c r="J106" s="274">
        <v>20</v>
      </c>
      <c r="K106" s="288"/>
    </row>
    <row r="107" spans="2:11" s="1" customFormat="1" ht="15" customHeight="1">
      <c r="B107" s="286"/>
      <c r="C107" s="274" t="s">
        <v>472</v>
      </c>
      <c r="D107" s="274"/>
      <c r="E107" s="274"/>
      <c r="F107" s="297" t="s">
        <v>469</v>
      </c>
      <c r="G107" s="274"/>
      <c r="H107" s="274" t="s">
        <v>509</v>
      </c>
      <c r="I107" s="274" t="s">
        <v>471</v>
      </c>
      <c r="J107" s="274">
        <v>120</v>
      </c>
      <c r="K107" s="288"/>
    </row>
    <row r="108" spans="2:11" s="1" customFormat="1" ht="15" customHeight="1">
      <c r="B108" s="299"/>
      <c r="C108" s="274" t="s">
        <v>474</v>
      </c>
      <c r="D108" s="274"/>
      <c r="E108" s="274"/>
      <c r="F108" s="297" t="s">
        <v>475</v>
      </c>
      <c r="G108" s="274"/>
      <c r="H108" s="274" t="s">
        <v>509</v>
      </c>
      <c r="I108" s="274" t="s">
        <v>471</v>
      </c>
      <c r="J108" s="274">
        <v>50</v>
      </c>
      <c r="K108" s="288"/>
    </row>
    <row r="109" spans="2:11" s="1" customFormat="1" ht="15" customHeight="1">
      <c r="B109" s="299"/>
      <c r="C109" s="274" t="s">
        <v>477</v>
      </c>
      <c r="D109" s="274"/>
      <c r="E109" s="274"/>
      <c r="F109" s="297" t="s">
        <v>469</v>
      </c>
      <c r="G109" s="274"/>
      <c r="H109" s="274" t="s">
        <v>509</v>
      </c>
      <c r="I109" s="274" t="s">
        <v>479</v>
      </c>
      <c r="J109" s="274"/>
      <c r="K109" s="288"/>
    </row>
    <row r="110" spans="2:11" s="1" customFormat="1" ht="15" customHeight="1">
      <c r="B110" s="299"/>
      <c r="C110" s="274" t="s">
        <v>488</v>
      </c>
      <c r="D110" s="274"/>
      <c r="E110" s="274"/>
      <c r="F110" s="297" t="s">
        <v>475</v>
      </c>
      <c r="G110" s="274"/>
      <c r="H110" s="274" t="s">
        <v>509</v>
      </c>
      <c r="I110" s="274" t="s">
        <v>471</v>
      </c>
      <c r="J110" s="274">
        <v>50</v>
      </c>
      <c r="K110" s="288"/>
    </row>
    <row r="111" spans="2:11" s="1" customFormat="1" ht="15" customHeight="1">
      <c r="B111" s="299"/>
      <c r="C111" s="274" t="s">
        <v>496</v>
      </c>
      <c r="D111" s="274"/>
      <c r="E111" s="274"/>
      <c r="F111" s="297" t="s">
        <v>475</v>
      </c>
      <c r="G111" s="274"/>
      <c r="H111" s="274" t="s">
        <v>509</v>
      </c>
      <c r="I111" s="274" t="s">
        <v>471</v>
      </c>
      <c r="J111" s="274">
        <v>50</v>
      </c>
      <c r="K111" s="288"/>
    </row>
    <row r="112" spans="2:11" s="1" customFormat="1" ht="15" customHeight="1">
      <c r="B112" s="299"/>
      <c r="C112" s="274" t="s">
        <v>494</v>
      </c>
      <c r="D112" s="274"/>
      <c r="E112" s="274"/>
      <c r="F112" s="297" t="s">
        <v>475</v>
      </c>
      <c r="G112" s="274"/>
      <c r="H112" s="274" t="s">
        <v>509</v>
      </c>
      <c r="I112" s="274" t="s">
        <v>471</v>
      </c>
      <c r="J112" s="274">
        <v>50</v>
      </c>
      <c r="K112" s="288"/>
    </row>
    <row r="113" spans="2:11" s="1" customFormat="1" ht="15" customHeight="1">
      <c r="B113" s="299"/>
      <c r="C113" s="274" t="s">
        <v>58</v>
      </c>
      <c r="D113" s="274"/>
      <c r="E113" s="274"/>
      <c r="F113" s="297" t="s">
        <v>469</v>
      </c>
      <c r="G113" s="274"/>
      <c r="H113" s="274" t="s">
        <v>510</v>
      </c>
      <c r="I113" s="274" t="s">
        <v>471</v>
      </c>
      <c r="J113" s="274">
        <v>20</v>
      </c>
      <c r="K113" s="288"/>
    </row>
    <row r="114" spans="2:11" s="1" customFormat="1" ht="15" customHeight="1">
      <c r="B114" s="299"/>
      <c r="C114" s="274" t="s">
        <v>511</v>
      </c>
      <c r="D114" s="274"/>
      <c r="E114" s="274"/>
      <c r="F114" s="297" t="s">
        <v>469</v>
      </c>
      <c r="G114" s="274"/>
      <c r="H114" s="274" t="s">
        <v>512</v>
      </c>
      <c r="I114" s="274" t="s">
        <v>471</v>
      </c>
      <c r="J114" s="274">
        <v>120</v>
      </c>
      <c r="K114" s="288"/>
    </row>
    <row r="115" spans="2:11" s="1" customFormat="1" ht="15" customHeight="1">
      <c r="B115" s="299"/>
      <c r="C115" s="274" t="s">
        <v>43</v>
      </c>
      <c r="D115" s="274"/>
      <c r="E115" s="274"/>
      <c r="F115" s="297" t="s">
        <v>469</v>
      </c>
      <c r="G115" s="274"/>
      <c r="H115" s="274" t="s">
        <v>513</v>
      </c>
      <c r="I115" s="274" t="s">
        <v>504</v>
      </c>
      <c r="J115" s="274"/>
      <c r="K115" s="288"/>
    </row>
    <row r="116" spans="2:11" s="1" customFormat="1" ht="15" customHeight="1">
      <c r="B116" s="299"/>
      <c r="C116" s="274" t="s">
        <v>53</v>
      </c>
      <c r="D116" s="274"/>
      <c r="E116" s="274"/>
      <c r="F116" s="297" t="s">
        <v>469</v>
      </c>
      <c r="G116" s="274"/>
      <c r="H116" s="274" t="s">
        <v>514</v>
      </c>
      <c r="I116" s="274" t="s">
        <v>504</v>
      </c>
      <c r="J116" s="274"/>
      <c r="K116" s="288"/>
    </row>
    <row r="117" spans="2:11" s="1" customFormat="1" ht="15" customHeight="1">
      <c r="B117" s="299"/>
      <c r="C117" s="274" t="s">
        <v>62</v>
      </c>
      <c r="D117" s="274"/>
      <c r="E117" s="274"/>
      <c r="F117" s="297" t="s">
        <v>469</v>
      </c>
      <c r="G117" s="274"/>
      <c r="H117" s="274" t="s">
        <v>515</v>
      </c>
      <c r="I117" s="274" t="s">
        <v>516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517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463</v>
      </c>
      <c r="D123" s="289"/>
      <c r="E123" s="289"/>
      <c r="F123" s="289" t="s">
        <v>464</v>
      </c>
      <c r="G123" s="290"/>
      <c r="H123" s="289" t="s">
        <v>59</v>
      </c>
      <c r="I123" s="289" t="s">
        <v>62</v>
      </c>
      <c r="J123" s="289" t="s">
        <v>465</v>
      </c>
      <c r="K123" s="318"/>
    </row>
    <row r="124" spans="2:11" s="1" customFormat="1" ht="17.25" customHeight="1">
      <c r="B124" s="317"/>
      <c r="C124" s="291" t="s">
        <v>466</v>
      </c>
      <c r="D124" s="291"/>
      <c r="E124" s="291"/>
      <c r="F124" s="292" t="s">
        <v>467</v>
      </c>
      <c r="G124" s="293"/>
      <c r="H124" s="291"/>
      <c r="I124" s="291"/>
      <c r="J124" s="291" t="s">
        <v>468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472</v>
      </c>
      <c r="D126" s="296"/>
      <c r="E126" s="296"/>
      <c r="F126" s="297" t="s">
        <v>469</v>
      </c>
      <c r="G126" s="274"/>
      <c r="H126" s="274" t="s">
        <v>509</v>
      </c>
      <c r="I126" s="274" t="s">
        <v>471</v>
      </c>
      <c r="J126" s="274">
        <v>120</v>
      </c>
      <c r="K126" s="322"/>
    </row>
    <row r="127" spans="2:11" s="1" customFormat="1" ht="15" customHeight="1">
      <c r="B127" s="319"/>
      <c r="C127" s="274" t="s">
        <v>518</v>
      </c>
      <c r="D127" s="274"/>
      <c r="E127" s="274"/>
      <c r="F127" s="297" t="s">
        <v>469</v>
      </c>
      <c r="G127" s="274"/>
      <c r="H127" s="274" t="s">
        <v>519</v>
      </c>
      <c r="I127" s="274" t="s">
        <v>471</v>
      </c>
      <c r="J127" s="274" t="s">
        <v>520</v>
      </c>
      <c r="K127" s="322"/>
    </row>
    <row r="128" spans="2:11" s="1" customFormat="1" ht="15" customHeight="1">
      <c r="B128" s="319"/>
      <c r="C128" s="274" t="s">
        <v>96</v>
      </c>
      <c r="D128" s="274"/>
      <c r="E128" s="274"/>
      <c r="F128" s="297" t="s">
        <v>469</v>
      </c>
      <c r="G128" s="274"/>
      <c r="H128" s="274" t="s">
        <v>521</v>
      </c>
      <c r="I128" s="274" t="s">
        <v>471</v>
      </c>
      <c r="J128" s="274" t="s">
        <v>520</v>
      </c>
      <c r="K128" s="322"/>
    </row>
    <row r="129" spans="2:11" s="1" customFormat="1" ht="15" customHeight="1">
      <c r="B129" s="319"/>
      <c r="C129" s="274" t="s">
        <v>480</v>
      </c>
      <c r="D129" s="274"/>
      <c r="E129" s="274"/>
      <c r="F129" s="297" t="s">
        <v>475</v>
      </c>
      <c r="G129" s="274"/>
      <c r="H129" s="274" t="s">
        <v>481</v>
      </c>
      <c r="I129" s="274" t="s">
        <v>471</v>
      </c>
      <c r="J129" s="274">
        <v>15</v>
      </c>
      <c r="K129" s="322"/>
    </row>
    <row r="130" spans="2:11" s="1" customFormat="1" ht="15" customHeight="1">
      <c r="B130" s="319"/>
      <c r="C130" s="300" t="s">
        <v>482</v>
      </c>
      <c r="D130" s="300"/>
      <c r="E130" s="300"/>
      <c r="F130" s="301" t="s">
        <v>475</v>
      </c>
      <c r="G130" s="300"/>
      <c r="H130" s="300" t="s">
        <v>483</v>
      </c>
      <c r="I130" s="300" t="s">
        <v>471</v>
      </c>
      <c r="J130" s="300">
        <v>15</v>
      </c>
      <c r="K130" s="322"/>
    </row>
    <row r="131" spans="2:11" s="1" customFormat="1" ht="15" customHeight="1">
      <c r="B131" s="319"/>
      <c r="C131" s="300" t="s">
        <v>484</v>
      </c>
      <c r="D131" s="300"/>
      <c r="E131" s="300"/>
      <c r="F131" s="301" t="s">
        <v>475</v>
      </c>
      <c r="G131" s="300"/>
      <c r="H131" s="300" t="s">
        <v>485</v>
      </c>
      <c r="I131" s="300" t="s">
        <v>471</v>
      </c>
      <c r="J131" s="300">
        <v>20</v>
      </c>
      <c r="K131" s="322"/>
    </row>
    <row r="132" spans="2:11" s="1" customFormat="1" ht="15" customHeight="1">
      <c r="B132" s="319"/>
      <c r="C132" s="300" t="s">
        <v>486</v>
      </c>
      <c r="D132" s="300"/>
      <c r="E132" s="300"/>
      <c r="F132" s="301" t="s">
        <v>475</v>
      </c>
      <c r="G132" s="300"/>
      <c r="H132" s="300" t="s">
        <v>487</v>
      </c>
      <c r="I132" s="300" t="s">
        <v>471</v>
      </c>
      <c r="J132" s="300">
        <v>20</v>
      </c>
      <c r="K132" s="322"/>
    </row>
    <row r="133" spans="2:11" s="1" customFormat="1" ht="15" customHeight="1">
      <c r="B133" s="319"/>
      <c r="C133" s="274" t="s">
        <v>474</v>
      </c>
      <c r="D133" s="274"/>
      <c r="E133" s="274"/>
      <c r="F133" s="297" t="s">
        <v>475</v>
      </c>
      <c r="G133" s="274"/>
      <c r="H133" s="274" t="s">
        <v>509</v>
      </c>
      <c r="I133" s="274" t="s">
        <v>471</v>
      </c>
      <c r="J133" s="274">
        <v>50</v>
      </c>
      <c r="K133" s="322"/>
    </row>
    <row r="134" spans="2:11" s="1" customFormat="1" ht="15" customHeight="1">
      <c r="B134" s="319"/>
      <c r="C134" s="274" t="s">
        <v>488</v>
      </c>
      <c r="D134" s="274"/>
      <c r="E134" s="274"/>
      <c r="F134" s="297" t="s">
        <v>475</v>
      </c>
      <c r="G134" s="274"/>
      <c r="H134" s="274" t="s">
        <v>509</v>
      </c>
      <c r="I134" s="274" t="s">
        <v>471</v>
      </c>
      <c r="J134" s="274">
        <v>50</v>
      </c>
      <c r="K134" s="322"/>
    </row>
    <row r="135" spans="2:11" s="1" customFormat="1" ht="15" customHeight="1">
      <c r="B135" s="319"/>
      <c r="C135" s="274" t="s">
        <v>494</v>
      </c>
      <c r="D135" s="274"/>
      <c r="E135" s="274"/>
      <c r="F135" s="297" t="s">
        <v>475</v>
      </c>
      <c r="G135" s="274"/>
      <c r="H135" s="274" t="s">
        <v>509</v>
      </c>
      <c r="I135" s="274" t="s">
        <v>471</v>
      </c>
      <c r="J135" s="274">
        <v>50</v>
      </c>
      <c r="K135" s="322"/>
    </row>
    <row r="136" spans="2:11" s="1" customFormat="1" ht="15" customHeight="1">
      <c r="B136" s="319"/>
      <c r="C136" s="274" t="s">
        <v>496</v>
      </c>
      <c r="D136" s="274"/>
      <c r="E136" s="274"/>
      <c r="F136" s="297" t="s">
        <v>475</v>
      </c>
      <c r="G136" s="274"/>
      <c r="H136" s="274" t="s">
        <v>509</v>
      </c>
      <c r="I136" s="274" t="s">
        <v>471</v>
      </c>
      <c r="J136" s="274">
        <v>50</v>
      </c>
      <c r="K136" s="322"/>
    </row>
    <row r="137" spans="2:11" s="1" customFormat="1" ht="15" customHeight="1">
      <c r="B137" s="319"/>
      <c r="C137" s="274" t="s">
        <v>497</v>
      </c>
      <c r="D137" s="274"/>
      <c r="E137" s="274"/>
      <c r="F137" s="297" t="s">
        <v>475</v>
      </c>
      <c r="G137" s="274"/>
      <c r="H137" s="274" t="s">
        <v>522</v>
      </c>
      <c r="I137" s="274" t="s">
        <v>471</v>
      </c>
      <c r="J137" s="274">
        <v>255</v>
      </c>
      <c r="K137" s="322"/>
    </row>
    <row r="138" spans="2:11" s="1" customFormat="1" ht="15" customHeight="1">
      <c r="B138" s="319"/>
      <c r="C138" s="274" t="s">
        <v>499</v>
      </c>
      <c r="D138" s="274"/>
      <c r="E138" s="274"/>
      <c r="F138" s="297" t="s">
        <v>469</v>
      </c>
      <c r="G138" s="274"/>
      <c r="H138" s="274" t="s">
        <v>523</v>
      </c>
      <c r="I138" s="274" t="s">
        <v>501</v>
      </c>
      <c r="J138" s="274"/>
      <c r="K138" s="322"/>
    </row>
    <row r="139" spans="2:11" s="1" customFormat="1" ht="15" customHeight="1">
      <c r="B139" s="319"/>
      <c r="C139" s="274" t="s">
        <v>502</v>
      </c>
      <c r="D139" s="274"/>
      <c r="E139" s="274"/>
      <c r="F139" s="297" t="s">
        <v>469</v>
      </c>
      <c r="G139" s="274"/>
      <c r="H139" s="274" t="s">
        <v>524</v>
      </c>
      <c r="I139" s="274" t="s">
        <v>504</v>
      </c>
      <c r="J139" s="274"/>
      <c r="K139" s="322"/>
    </row>
    <row r="140" spans="2:11" s="1" customFormat="1" ht="15" customHeight="1">
      <c r="B140" s="319"/>
      <c r="C140" s="274" t="s">
        <v>505</v>
      </c>
      <c r="D140" s="274"/>
      <c r="E140" s="274"/>
      <c r="F140" s="297" t="s">
        <v>469</v>
      </c>
      <c r="G140" s="274"/>
      <c r="H140" s="274" t="s">
        <v>505</v>
      </c>
      <c r="I140" s="274" t="s">
        <v>504</v>
      </c>
      <c r="J140" s="274"/>
      <c r="K140" s="322"/>
    </row>
    <row r="141" spans="2:11" s="1" customFormat="1" ht="15" customHeight="1">
      <c r="B141" s="319"/>
      <c r="C141" s="274" t="s">
        <v>43</v>
      </c>
      <c r="D141" s="274"/>
      <c r="E141" s="274"/>
      <c r="F141" s="297" t="s">
        <v>469</v>
      </c>
      <c r="G141" s="274"/>
      <c r="H141" s="274" t="s">
        <v>525</v>
      </c>
      <c r="I141" s="274" t="s">
        <v>504</v>
      </c>
      <c r="J141" s="274"/>
      <c r="K141" s="322"/>
    </row>
    <row r="142" spans="2:11" s="1" customFormat="1" ht="15" customHeight="1">
      <c r="B142" s="319"/>
      <c r="C142" s="274" t="s">
        <v>526</v>
      </c>
      <c r="D142" s="274"/>
      <c r="E142" s="274"/>
      <c r="F142" s="297" t="s">
        <v>469</v>
      </c>
      <c r="G142" s="274"/>
      <c r="H142" s="274" t="s">
        <v>527</v>
      </c>
      <c r="I142" s="274" t="s">
        <v>504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528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463</v>
      </c>
      <c r="D148" s="289"/>
      <c r="E148" s="289"/>
      <c r="F148" s="289" t="s">
        <v>464</v>
      </c>
      <c r="G148" s="290"/>
      <c r="H148" s="289" t="s">
        <v>59</v>
      </c>
      <c r="I148" s="289" t="s">
        <v>62</v>
      </c>
      <c r="J148" s="289" t="s">
        <v>465</v>
      </c>
      <c r="K148" s="288"/>
    </row>
    <row r="149" spans="2:11" s="1" customFormat="1" ht="17.25" customHeight="1">
      <c r="B149" s="286"/>
      <c r="C149" s="291" t="s">
        <v>466</v>
      </c>
      <c r="D149" s="291"/>
      <c r="E149" s="291"/>
      <c r="F149" s="292" t="s">
        <v>467</v>
      </c>
      <c r="G149" s="293"/>
      <c r="H149" s="291"/>
      <c r="I149" s="291"/>
      <c r="J149" s="291" t="s">
        <v>468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472</v>
      </c>
      <c r="D151" s="274"/>
      <c r="E151" s="274"/>
      <c r="F151" s="327" t="s">
        <v>469</v>
      </c>
      <c r="G151" s="274"/>
      <c r="H151" s="326" t="s">
        <v>509</v>
      </c>
      <c r="I151" s="326" t="s">
        <v>471</v>
      </c>
      <c r="J151" s="326">
        <v>120</v>
      </c>
      <c r="K151" s="322"/>
    </row>
    <row r="152" spans="2:11" s="1" customFormat="1" ht="15" customHeight="1">
      <c r="B152" s="299"/>
      <c r="C152" s="326" t="s">
        <v>518</v>
      </c>
      <c r="D152" s="274"/>
      <c r="E152" s="274"/>
      <c r="F152" s="327" t="s">
        <v>469</v>
      </c>
      <c r="G152" s="274"/>
      <c r="H152" s="326" t="s">
        <v>529</v>
      </c>
      <c r="I152" s="326" t="s">
        <v>471</v>
      </c>
      <c r="J152" s="326" t="s">
        <v>520</v>
      </c>
      <c r="K152" s="322"/>
    </row>
    <row r="153" spans="2:11" s="1" customFormat="1" ht="15" customHeight="1">
      <c r="B153" s="299"/>
      <c r="C153" s="326" t="s">
        <v>96</v>
      </c>
      <c r="D153" s="274"/>
      <c r="E153" s="274"/>
      <c r="F153" s="327" t="s">
        <v>469</v>
      </c>
      <c r="G153" s="274"/>
      <c r="H153" s="326" t="s">
        <v>530</v>
      </c>
      <c r="I153" s="326" t="s">
        <v>471</v>
      </c>
      <c r="J153" s="326" t="s">
        <v>520</v>
      </c>
      <c r="K153" s="322"/>
    </row>
    <row r="154" spans="2:11" s="1" customFormat="1" ht="15" customHeight="1">
      <c r="B154" s="299"/>
      <c r="C154" s="326" t="s">
        <v>474</v>
      </c>
      <c r="D154" s="274"/>
      <c r="E154" s="274"/>
      <c r="F154" s="327" t="s">
        <v>475</v>
      </c>
      <c r="G154" s="274"/>
      <c r="H154" s="326" t="s">
        <v>509</v>
      </c>
      <c r="I154" s="326" t="s">
        <v>471</v>
      </c>
      <c r="J154" s="326">
        <v>50</v>
      </c>
      <c r="K154" s="322"/>
    </row>
    <row r="155" spans="2:11" s="1" customFormat="1" ht="15" customHeight="1">
      <c r="B155" s="299"/>
      <c r="C155" s="326" t="s">
        <v>477</v>
      </c>
      <c r="D155" s="274"/>
      <c r="E155" s="274"/>
      <c r="F155" s="327" t="s">
        <v>469</v>
      </c>
      <c r="G155" s="274"/>
      <c r="H155" s="326" t="s">
        <v>509</v>
      </c>
      <c r="I155" s="326" t="s">
        <v>479</v>
      </c>
      <c r="J155" s="326"/>
      <c r="K155" s="322"/>
    </row>
    <row r="156" spans="2:11" s="1" customFormat="1" ht="15" customHeight="1">
      <c r="B156" s="299"/>
      <c r="C156" s="326" t="s">
        <v>488</v>
      </c>
      <c r="D156" s="274"/>
      <c r="E156" s="274"/>
      <c r="F156" s="327" t="s">
        <v>475</v>
      </c>
      <c r="G156" s="274"/>
      <c r="H156" s="326" t="s">
        <v>509</v>
      </c>
      <c r="I156" s="326" t="s">
        <v>471</v>
      </c>
      <c r="J156" s="326">
        <v>50</v>
      </c>
      <c r="K156" s="322"/>
    </row>
    <row r="157" spans="2:11" s="1" customFormat="1" ht="15" customHeight="1">
      <c r="B157" s="299"/>
      <c r="C157" s="326" t="s">
        <v>496</v>
      </c>
      <c r="D157" s="274"/>
      <c r="E157" s="274"/>
      <c r="F157" s="327" t="s">
        <v>475</v>
      </c>
      <c r="G157" s="274"/>
      <c r="H157" s="326" t="s">
        <v>509</v>
      </c>
      <c r="I157" s="326" t="s">
        <v>471</v>
      </c>
      <c r="J157" s="326">
        <v>50</v>
      </c>
      <c r="K157" s="322"/>
    </row>
    <row r="158" spans="2:11" s="1" customFormat="1" ht="15" customHeight="1">
      <c r="B158" s="299"/>
      <c r="C158" s="326" t="s">
        <v>494</v>
      </c>
      <c r="D158" s="274"/>
      <c r="E158" s="274"/>
      <c r="F158" s="327" t="s">
        <v>475</v>
      </c>
      <c r="G158" s="274"/>
      <c r="H158" s="326" t="s">
        <v>509</v>
      </c>
      <c r="I158" s="326" t="s">
        <v>471</v>
      </c>
      <c r="J158" s="326">
        <v>50</v>
      </c>
      <c r="K158" s="322"/>
    </row>
    <row r="159" spans="2:11" s="1" customFormat="1" ht="15" customHeight="1">
      <c r="B159" s="299"/>
      <c r="C159" s="326" t="s">
        <v>108</v>
      </c>
      <c r="D159" s="274"/>
      <c r="E159" s="274"/>
      <c r="F159" s="327" t="s">
        <v>469</v>
      </c>
      <c r="G159" s="274"/>
      <c r="H159" s="326" t="s">
        <v>531</v>
      </c>
      <c r="I159" s="326" t="s">
        <v>471</v>
      </c>
      <c r="J159" s="326" t="s">
        <v>532</v>
      </c>
      <c r="K159" s="322"/>
    </row>
    <row r="160" spans="2:11" s="1" customFormat="1" ht="15" customHeight="1">
      <c r="B160" s="299"/>
      <c r="C160" s="326" t="s">
        <v>533</v>
      </c>
      <c r="D160" s="274"/>
      <c r="E160" s="274"/>
      <c r="F160" s="327" t="s">
        <v>469</v>
      </c>
      <c r="G160" s="274"/>
      <c r="H160" s="326" t="s">
        <v>534</v>
      </c>
      <c r="I160" s="326" t="s">
        <v>504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535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463</v>
      </c>
      <c r="D166" s="289"/>
      <c r="E166" s="289"/>
      <c r="F166" s="289" t="s">
        <v>464</v>
      </c>
      <c r="G166" s="331"/>
      <c r="H166" s="332" t="s">
        <v>59</v>
      </c>
      <c r="I166" s="332" t="s">
        <v>62</v>
      </c>
      <c r="J166" s="289" t="s">
        <v>465</v>
      </c>
      <c r="K166" s="266"/>
    </row>
    <row r="167" spans="2:11" s="1" customFormat="1" ht="17.25" customHeight="1">
      <c r="B167" s="267"/>
      <c r="C167" s="291" t="s">
        <v>466</v>
      </c>
      <c r="D167" s="291"/>
      <c r="E167" s="291"/>
      <c r="F167" s="292" t="s">
        <v>467</v>
      </c>
      <c r="G167" s="333"/>
      <c r="H167" s="334"/>
      <c r="I167" s="334"/>
      <c r="J167" s="291" t="s">
        <v>468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472</v>
      </c>
      <c r="D169" s="274"/>
      <c r="E169" s="274"/>
      <c r="F169" s="297" t="s">
        <v>469</v>
      </c>
      <c r="G169" s="274"/>
      <c r="H169" s="274" t="s">
        <v>509</v>
      </c>
      <c r="I169" s="274" t="s">
        <v>471</v>
      </c>
      <c r="J169" s="274">
        <v>120</v>
      </c>
      <c r="K169" s="322"/>
    </row>
    <row r="170" spans="2:11" s="1" customFormat="1" ht="15" customHeight="1">
      <c r="B170" s="299"/>
      <c r="C170" s="274" t="s">
        <v>518</v>
      </c>
      <c r="D170" s="274"/>
      <c r="E170" s="274"/>
      <c r="F170" s="297" t="s">
        <v>469</v>
      </c>
      <c r="G170" s="274"/>
      <c r="H170" s="274" t="s">
        <v>519</v>
      </c>
      <c r="I170" s="274" t="s">
        <v>471</v>
      </c>
      <c r="J170" s="274" t="s">
        <v>520</v>
      </c>
      <c r="K170" s="322"/>
    </row>
    <row r="171" spans="2:11" s="1" customFormat="1" ht="15" customHeight="1">
      <c r="B171" s="299"/>
      <c r="C171" s="274" t="s">
        <v>96</v>
      </c>
      <c r="D171" s="274"/>
      <c r="E171" s="274"/>
      <c r="F171" s="297" t="s">
        <v>469</v>
      </c>
      <c r="G171" s="274"/>
      <c r="H171" s="274" t="s">
        <v>536</v>
      </c>
      <c r="I171" s="274" t="s">
        <v>471</v>
      </c>
      <c r="J171" s="274" t="s">
        <v>520</v>
      </c>
      <c r="K171" s="322"/>
    </row>
    <row r="172" spans="2:11" s="1" customFormat="1" ht="15" customHeight="1">
      <c r="B172" s="299"/>
      <c r="C172" s="274" t="s">
        <v>474</v>
      </c>
      <c r="D172" s="274"/>
      <c r="E172" s="274"/>
      <c r="F172" s="297" t="s">
        <v>475</v>
      </c>
      <c r="G172" s="274"/>
      <c r="H172" s="274" t="s">
        <v>536</v>
      </c>
      <c r="I172" s="274" t="s">
        <v>471</v>
      </c>
      <c r="J172" s="274">
        <v>50</v>
      </c>
      <c r="K172" s="322"/>
    </row>
    <row r="173" spans="2:11" s="1" customFormat="1" ht="15" customHeight="1">
      <c r="B173" s="299"/>
      <c r="C173" s="274" t="s">
        <v>477</v>
      </c>
      <c r="D173" s="274"/>
      <c r="E173" s="274"/>
      <c r="F173" s="297" t="s">
        <v>469</v>
      </c>
      <c r="G173" s="274"/>
      <c r="H173" s="274" t="s">
        <v>536</v>
      </c>
      <c r="I173" s="274" t="s">
        <v>479</v>
      </c>
      <c r="J173" s="274"/>
      <c r="K173" s="322"/>
    </row>
    <row r="174" spans="2:11" s="1" customFormat="1" ht="15" customHeight="1">
      <c r="B174" s="299"/>
      <c r="C174" s="274" t="s">
        <v>488</v>
      </c>
      <c r="D174" s="274"/>
      <c r="E174" s="274"/>
      <c r="F174" s="297" t="s">
        <v>475</v>
      </c>
      <c r="G174" s="274"/>
      <c r="H174" s="274" t="s">
        <v>536</v>
      </c>
      <c r="I174" s="274" t="s">
        <v>471</v>
      </c>
      <c r="J174" s="274">
        <v>50</v>
      </c>
      <c r="K174" s="322"/>
    </row>
    <row r="175" spans="2:11" s="1" customFormat="1" ht="15" customHeight="1">
      <c r="B175" s="299"/>
      <c r="C175" s="274" t="s">
        <v>496</v>
      </c>
      <c r="D175" s="274"/>
      <c r="E175" s="274"/>
      <c r="F175" s="297" t="s">
        <v>475</v>
      </c>
      <c r="G175" s="274"/>
      <c r="H175" s="274" t="s">
        <v>536</v>
      </c>
      <c r="I175" s="274" t="s">
        <v>471</v>
      </c>
      <c r="J175" s="274">
        <v>50</v>
      </c>
      <c r="K175" s="322"/>
    </row>
    <row r="176" spans="2:11" s="1" customFormat="1" ht="15" customHeight="1">
      <c r="B176" s="299"/>
      <c r="C176" s="274" t="s">
        <v>494</v>
      </c>
      <c r="D176" s="274"/>
      <c r="E176" s="274"/>
      <c r="F176" s="297" t="s">
        <v>475</v>
      </c>
      <c r="G176" s="274"/>
      <c r="H176" s="274" t="s">
        <v>536</v>
      </c>
      <c r="I176" s="274" t="s">
        <v>471</v>
      </c>
      <c r="J176" s="274">
        <v>50</v>
      </c>
      <c r="K176" s="322"/>
    </row>
    <row r="177" spans="2:11" s="1" customFormat="1" ht="15" customHeight="1">
      <c r="B177" s="299"/>
      <c r="C177" s="274" t="s">
        <v>114</v>
      </c>
      <c r="D177" s="274"/>
      <c r="E177" s="274"/>
      <c r="F177" s="297" t="s">
        <v>469</v>
      </c>
      <c r="G177" s="274"/>
      <c r="H177" s="274" t="s">
        <v>537</v>
      </c>
      <c r="I177" s="274" t="s">
        <v>538</v>
      </c>
      <c r="J177" s="274"/>
      <c r="K177" s="322"/>
    </row>
    <row r="178" spans="2:11" s="1" customFormat="1" ht="15" customHeight="1">
      <c r="B178" s="299"/>
      <c r="C178" s="274" t="s">
        <v>62</v>
      </c>
      <c r="D178" s="274"/>
      <c r="E178" s="274"/>
      <c r="F178" s="297" t="s">
        <v>469</v>
      </c>
      <c r="G178" s="274"/>
      <c r="H178" s="274" t="s">
        <v>539</v>
      </c>
      <c r="I178" s="274" t="s">
        <v>540</v>
      </c>
      <c r="J178" s="274">
        <v>1</v>
      </c>
      <c r="K178" s="322"/>
    </row>
    <row r="179" spans="2:11" s="1" customFormat="1" ht="15" customHeight="1">
      <c r="B179" s="299"/>
      <c r="C179" s="274" t="s">
        <v>58</v>
      </c>
      <c r="D179" s="274"/>
      <c r="E179" s="274"/>
      <c r="F179" s="297" t="s">
        <v>469</v>
      </c>
      <c r="G179" s="274"/>
      <c r="H179" s="274" t="s">
        <v>541</v>
      </c>
      <c r="I179" s="274" t="s">
        <v>471</v>
      </c>
      <c r="J179" s="274">
        <v>20</v>
      </c>
      <c r="K179" s="322"/>
    </row>
    <row r="180" spans="2:11" s="1" customFormat="1" ht="15" customHeight="1">
      <c r="B180" s="299"/>
      <c r="C180" s="274" t="s">
        <v>59</v>
      </c>
      <c r="D180" s="274"/>
      <c r="E180" s="274"/>
      <c r="F180" s="297" t="s">
        <v>469</v>
      </c>
      <c r="G180" s="274"/>
      <c r="H180" s="274" t="s">
        <v>542</v>
      </c>
      <c r="I180" s="274" t="s">
        <v>471</v>
      </c>
      <c r="J180" s="274">
        <v>255</v>
      </c>
      <c r="K180" s="322"/>
    </row>
    <row r="181" spans="2:11" s="1" customFormat="1" ht="15" customHeight="1">
      <c r="B181" s="299"/>
      <c r="C181" s="274" t="s">
        <v>115</v>
      </c>
      <c r="D181" s="274"/>
      <c r="E181" s="274"/>
      <c r="F181" s="297" t="s">
        <v>469</v>
      </c>
      <c r="G181" s="274"/>
      <c r="H181" s="274" t="s">
        <v>433</v>
      </c>
      <c r="I181" s="274" t="s">
        <v>471</v>
      </c>
      <c r="J181" s="274">
        <v>10</v>
      </c>
      <c r="K181" s="322"/>
    </row>
    <row r="182" spans="2:11" s="1" customFormat="1" ht="15" customHeight="1">
      <c r="B182" s="299"/>
      <c r="C182" s="274" t="s">
        <v>116</v>
      </c>
      <c r="D182" s="274"/>
      <c r="E182" s="274"/>
      <c r="F182" s="297" t="s">
        <v>469</v>
      </c>
      <c r="G182" s="274"/>
      <c r="H182" s="274" t="s">
        <v>543</v>
      </c>
      <c r="I182" s="274" t="s">
        <v>504</v>
      </c>
      <c r="J182" s="274"/>
      <c r="K182" s="322"/>
    </row>
    <row r="183" spans="2:11" s="1" customFormat="1" ht="15" customHeight="1">
      <c r="B183" s="299"/>
      <c r="C183" s="274" t="s">
        <v>544</v>
      </c>
      <c r="D183" s="274"/>
      <c r="E183" s="274"/>
      <c r="F183" s="297" t="s">
        <v>469</v>
      </c>
      <c r="G183" s="274"/>
      <c r="H183" s="274" t="s">
        <v>545</v>
      </c>
      <c r="I183" s="274" t="s">
        <v>504</v>
      </c>
      <c r="J183" s="274"/>
      <c r="K183" s="322"/>
    </row>
    <row r="184" spans="2:11" s="1" customFormat="1" ht="15" customHeight="1">
      <c r="B184" s="299"/>
      <c r="C184" s="274" t="s">
        <v>533</v>
      </c>
      <c r="D184" s="274"/>
      <c r="E184" s="274"/>
      <c r="F184" s="297" t="s">
        <v>469</v>
      </c>
      <c r="G184" s="274"/>
      <c r="H184" s="274" t="s">
        <v>546</v>
      </c>
      <c r="I184" s="274" t="s">
        <v>504</v>
      </c>
      <c r="J184" s="274"/>
      <c r="K184" s="322"/>
    </row>
    <row r="185" spans="2:11" s="1" customFormat="1" ht="15" customHeight="1">
      <c r="B185" s="299"/>
      <c r="C185" s="274" t="s">
        <v>118</v>
      </c>
      <c r="D185" s="274"/>
      <c r="E185" s="274"/>
      <c r="F185" s="297" t="s">
        <v>475</v>
      </c>
      <c r="G185" s="274"/>
      <c r="H185" s="274" t="s">
        <v>547</v>
      </c>
      <c r="I185" s="274" t="s">
        <v>471</v>
      </c>
      <c r="J185" s="274">
        <v>50</v>
      </c>
      <c r="K185" s="322"/>
    </row>
    <row r="186" spans="2:11" s="1" customFormat="1" ht="15" customHeight="1">
      <c r="B186" s="299"/>
      <c r="C186" s="274" t="s">
        <v>548</v>
      </c>
      <c r="D186" s="274"/>
      <c r="E186" s="274"/>
      <c r="F186" s="297" t="s">
        <v>475</v>
      </c>
      <c r="G186" s="274"/>
      <c r="H186" s="274" t="s">
        <v>549</v>
      </c>
      <c r="I186" s="274" t="s">
        <v>550</v>
      </c>
      <c r="J186" s="274"/>
      <c r="K186" s="322"/>
    </row>
    <row r="187" spans="2:11" s="1" customFormat="1" ht="15" customHeight="1">
      <c r="B187" s="299"/>
      <c r="C187" s="274" t="s">
        <v>551</v>
      </c>
      <c r="D187" s="274"/>
      <c r="E187" s="274"/>
      <c r="F187" s="297" t="s">
        <v>475</v>
      </c>
      <c r="G187" s="274"/>
      <c r="H187" s="274" t="s">
        <v>552</v>
      </c>
      <c r="I187" s="274" t="s">
        <v>550</v>
      </c>
      <c r="J187" s="274"/>
      <c r="K187" s="322"/>
    </row>
    <row r="188" spans="2:11" s="1" customFormat="1" ht="15" customHeight="1">
      <c r="B188" s="299"/>
      <c r="C188" s="274" t="s">
        <v>553</v>
      </c>
      <c r="D188" s="274"/>
      <c r="E188" s="274"/>
      <c r="F188" s="297" t="s">
        <v>475</v>
      </c>
      <c r="G188" s="274"/>
      <c r="H188" s="274" t="s">
        <v>554</v>
      </c>
      <c r="I188" s="274" t="s">
        <v>550</v>
      </c>
      <c r="J188" s="274"/>
      <c r="K188" s="322"/>
    </row>
    <row r="189" spans="2:11" s="1" customFormat="1" ht="15" customHeight="1">
      <c r="B189" s="299"/>
      <c r="C189" s="335" t="s">
        <v>555</v>
      </c>
      <c r="D189" s="274"/>
      <c r="E189" s="274"/>
      <c r="F189" s="297" t="s">
        <v>475</v>
      </c>
      <c r="G189" s="274"/>
      <c r="H189" s="274" t="s">
        <v>556</v>
      </c>
      <c r="I189" s="274" t="s">
        <v>557</v>
      </c>
      <c r="J189" s="336" t="s">
        <v>558</v>
      </c>
      <c r="K189" s="322"/>
    </row>
    <row r="190" spans="2:11" s="1" customFormat="1" ht="15" customHeight="1">
      <c r="B190" s="299"/>
      <c r="C190" s="335" t="s">
        <v>47</v>
      </c>
      <c r="D190" s="274"/>
      <c r="E190" s="274"/>
      <c r="F190" s="297" t="s">
        <v>469</v>
      </c>
      <c r="G190" s="274"/>
      <c r="H190" s="271" t="s">
        <v>559</v>
      </c>
      <c r="I190" s="274" t="s">
        <v>560</v>
      </c>
      <c r="J190" s="274"/>
      <c r="K190" s="322"/>
    </row>
    <row r="191" spans="2:11" s="1" customFormat="1" ht="15" customHeight="1">
      <c r="B191" s="299"/>
      <c r="C191" s="335" t="s">
        <v>561</v>
      </c>
      <c r="D191" s="274"/>
      <c r="E191" s="274"/>
      <c r="F191" s="297" t="s">
        <v>469</v>
      </c>
      <c r="G191" s="274"/>
      <c r="H191" s="274" t="s">
        <v>562</v>
      </c>
      <c r="I191" s="274" t="s">
        <v>504</v>
      </c>
      <c r="J191" s="274"/>
      <c r="K191" s="322"/>
    </row>
    <row r="192" spans="2:11" s="1" customFormat="1" ht="15" customHeight="1">
      <c r="B192" s="299"/>
      <c r="C192" s="335" t="s">
        <v>563</v>
      </c>
      <c r="D192" s="274"/>
      <c r="E192" s="274"/>
      <c r="F192" s="297" t="s">
        <v>469</v>
      </c>
      <c r="G192" s="274"/>
      <c r="H192" s="274" t="s">
        <v>564</v>
      </c>
      <c r="I192" s="274" t="s">
        <v>504</v>
      </c>
      <c r="J192" s="274"/>
      <c r="K192" s="322"/>
    </row>
    <row r="193" spans="2:11" s="1" customFormat="1" ht="15" customHeight="1">
      <c r="B193" s="299"/>
      <c r="C193" s="335" t="s">
        <v>565</v>
      </c>
      <c r="D193" s="274"/>
      <c r="E193" s="274"/>
      <c r="F193" s="297" t="s">
        <v>475</v>
      </c>
      <c r="G193" s="274"/>
      <c r="H193" s="274" t="s">
        <v>566</v>
      </c>
      <c r="I193" s="274" t="s">
        <v>504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567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568</v>
      </c>
      <c r="D200" s="338"/>
      <c r="E200" s="338"/>
      <c r="F200" s="338" t="s">
        <v>569</v>
      </c>
      <c r="G200" s="339"/>
      <c r="H200" s="338" t="s">
        <v>570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560</v>
      </c>
      <c r="D202" s="274"/>
      <c r="E202" s="274"/>
      <c r="F202" s="297" t="s">
        <v>48</v>
      </c>
      <c r="G202" s="274"/>
      <c r="H202" s="274" t="s">
        <v>571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49</v>
      </c>
      <c r="G203" s="274"/>
      <c r="H203" s="274" t="s">
        <v>572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52</v>
      </c>
      <c r="G204" s="274"/>
      <c r="H204" s="274" t="s">
        <v>573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50</v>
      </c>
      <c r="G205" s="274"/>
      <c r="H205" s="274" t="s">
        <v>574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51</v>
      </c>
      <c r="G206" s="274"/>
      <c r="H206" s="274" t="s">
        <v>575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516</v>
      </c>
      <c r="D208" s="274"/>
      <c r="E208" s="274"/>
      <c r="F208" s="297" t="s">
        <v>84</v>
      </c>
      <c r="G208" s="274"/>
      <c r="H208" s="274" t="s">
        <v>576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412</v>
      </c>
      <c r="G209" s="274"/>
      <c r="H209" s="274" t="s">
        <v>413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410</v>
      </c>
      <c r="G210" s="274"/>
      <c r="H210" s="274" t="s">
        <v>577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414</v>
      </c>
      <c r="G211" s="335"/>
      <c r="H211" s="326" t="s">
        <v>415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416</v>
      </c>
      <c r="G212" s="335"/>
      <c r="H212" s="326" t="s">
        <v>334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540</v>
      </c>
      <c r="D214" s="274"/>
      <c r="E214" s="274"/>
      <c r="F214" s="297">
        <v>1</v>
      </c>
      <c r="G214" s="335"/>
      <c r="H214" s="326" t="s">
        <v>578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579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580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581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Honner</dc:creator>
  <cp:keywords/>
  <dc:description/>
  <cp:lastModifiedBy>Jindřich Honner</cp:lastModifiedBy>
  <dcterms:created xsi:type="dcterms:W3CDTF">2020-08-10T06:58:57Z</dcterms:created>
  <dcterms:modified xsi:type="dcterms:W3CDTF">2020-08-10T06:59:03Z</dcterms:modified>
  <cp:category/>
  <cp:version/>
  <cp:contentType/>
  <cp:contentStatus/>
</cp:coreProperties>
</file>