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5170" windowHeight="13140" activeTab="0"/>
  </bookViews>
  <sheets>
    <sheet name="Rekapitulace stavby" sheetId="1" r:id="rId1"/>
    <sheet name="SO 01 - 1. Oprava úpravy" sheetId="2" r:id="rId2"/>
    <sheet name="VON.01 - Soupis prací - V..." sheetId="3" r:id="rId3"/>
    <sheet name="Pokyny pro vyplnění" sheetId="4" r:id="rId4"/>
  </sheets>
  <definedNames>
    <definedName name="_xlnm._FilterDatabase" localSheetId="1" hidden="1">'SO 01 - 1. Oprava úpravy'!$C$88:$K$390</definedName>
    <definedName name="_xlnm._FilterDatabase" localSheetId="2" hidden="1">'VON.01 - Soupis prací - V...'!$C$83:$K$174</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Area" localSheetId="1">'SO 01 - 1. Oprava úpravy'!$C$4:$J$39,'SO 01 - 1. Oprava úpravy'!$C$45:$J$70,'SO 01 - 1. Oprava úpravy'!$C$76:$K$390</definedName>
    <definedName name="_xlnm.Print_Area" localSheetId="2">'VON.01 - Soupis prací - V...'!$C$4:$J$39,'VON.01 - Soupis prací - V...'!$C$45:$J$65,'VON.01 - Soupis prací - V...'!$C$71:$K$174</definedName>
    <definedName name="_xlnm.Print_Titles" localSheetId="0">'Rekapitulace stavby'!$52:$52</definedName>
    <definedName name="_xlnm.Print_Titles" localSheetId="1">'SO 01 - 1. Oprava úpravy'!$88:$88</definedName>
    <definedName name="_xlnm.Print_Titles" localSheetId="2">'VON.01 - Soupis prací - V...'!$83:$83</definedName>
  </definedNames>
  <calcPr calcId="162913"/>
</workbook>
</file>

<file path=xl/sharedStrings.xml><?xml version="1.0" encoding="utf-8"?>
<sst xmlns="http://schemas.openxmlformats.org/spreadsheetml/2006/main" count="4351" uniqueCount="764">
  <si>
    <t>Export Komplet</t>
  </si>
  <si>
    <t>VZ</t>
  </si>
  <si>
    <t>2.0</t>
  </si>
  <si>
    <t>ZAMOK</t>
  </si>
  <si>
    <t>False</t>
  </si>
  <si>
    <t>{04d051cd-1640-4f72-a521-788e02e37000}</t>
  </si>
  <si>
    <t>0,01</t>
  </si>
  <si>
    <t>21</t>
  </si>
  <si>
    <t>15</t>
  </si>
  <si>
    <t>REKAPITULACE STAVBY</t>
  </si>
  <si>
    <t>v ---  níže se nacházejí doplnkové a pomocné údaje k sestavám  --- v</t>
  </si>
  <si>
    <t>Návod na vyplnění</t>
  </si>
  <si>
    <t>0,001</t>
  </si>
  <si>
    <t>Kód:</t>
  </si>
  <si>
    <t>3594vv</t>
  </si>
  <si>
    <t>Měnit lze pouze buňky se žlutým podbarvením!
1) v Rekapitulaci stavby vyplňte údaje o Uchazeči (přenesou se do ostatních sestav i v jiných listech)
2) na vybraných listech vyplňte v sestavě Soupis prací ceny u položek</t>
  </si>
  <si>
    <t>Stavba:</t>
  </si>
  <si>
    <t>Chrudimka, Hlinsko, oprava úpravy ř. km 87,429 - 87,550</t>
  </si>
  <si>
    <t>KSO:</t>
  </si>
  <si>
    <t>833 2</t>
  </si>
  <si>
    <t>CC-CZ:</t>
  </si>
  <si>
    <t>215</t>
  </si>
  <si>
    <t>Místo:</t>
  </si>
  <si>
    <t>Hlinsko</t>
  </si>
  <si>
    <t>Datum:</t>
  </si>
  <si>
    <t>15. 4. 2020</t>
  </si>
  <si>
    <t>Zadavatel:</t>
  </si>
  <si>
    <t>IČ:</t>
  </si>
  <si>
    <t/>
  </si>
  <si>
    <t>Povodí Labe, státní podnik, závod Pardubice</t>
  </si>
  <si>
    <t>DIČ:</t>
  </si>
  <si>
    <t>Uchazeč:</t>
  </si>
  <si>
    <t>Vyplň údaj</t>
  </si>
  <si>
    <t>Projektant:</t>
  </si>
  <si>
    <t>Povodí Labe, státní podnik, OIČ, Hradec Králové</t>
  </si>
  <si>
    <t>True</t>
  </si>
  <si>
    <t>Zpracovatel:</t>
  </si>
  <si>
    <t>Ing. Eva Morkesová</t>
  </si>
  <si>
    <t>Poznámka:</t>
  </si>
  <si>
    <t>Rozpočtováno v CÚ 2020/I
Neomezený dálkový přístup k úvodním částem katalogů ÚRS na http:/www.cs-urs.cz.
Ostatní informace položek ÚRS budou součástí soupisu prací.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</si>
  <si>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</si>
  <si>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</si>
  <si>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</si>
  <si>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</si>
  <si>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</si>
  <si>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</si>
  <si>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</si>
  <si>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</si>
  <si>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</si>
  <si>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</si>
  <si>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</si>
  <si>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</si>
  <si>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</si>
  <si>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</si>
  <si>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</si>
  <si>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</si>
  <si>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</si>
  <si>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</si>
  <si>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</si>
  <si>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</si>
  <si>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</si>
  <si>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</si>
  <si>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</si>
  <si>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</si>
  <si>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</si>
  <si>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</si>
  <si>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</si>
  <si>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</si>
  <si>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</si>
  <si>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</si>
  <si>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</si>
  <si>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</si>
  <si>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</si>
  <si>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</si>
  <si>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</si>
  <si>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</si>
  <si>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</si>
  <si>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</si>
  <si>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</si>
  <si>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t>
  </si>
  <si>
    <t>1. Oprava úpravy</t>
  </si>
  <si>
    <t>STA</t>
  </si>
  <si>
    <t>1</t>
  </si>
  <si>
    <t>{c28a0409-1304-4c22-bc31-1e509e227253}</t>
  </si>
  <si>
    <t>2</t>
  </si>
  <si>
    <t>VON.01</t>
  </si>
  <si>
    <t>Soupis prací - Vedlejší a ostatní náklady</t>
  </si>
  <si>
    <t>VON</t>
  </si>
  <si>
    <t>{9ccfa267-2ad4-442a-86aa-4f0979f57df6}</t>
  </si>
  <si>
    <t>833 15</t>
  </si>
  <si>
    <t>KRYCÍ LIST SOUPISU PRACÍ</t>
  </si>
  <si>
    <t>Objekt:</t>
  </si>
  <si>
    <t>SO 01 - 1. Oprava úpravy</t>
  </si>
  <si>
    <t>Rozpočtováno v CÚ 2020/I Neomezený dálkový přístup k úvodním částem katalogů ÚRS na http:/www.cs-urs.cz. Ostatní informace položek ÚRS budou součástí soupisu prací.</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</si>
  <si>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</si>
  <si>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</si>
  <si>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</si>
  <si>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</si>
  <si>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</si>
  <si>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</si>
  <si>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</si>
  <si>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</si>
  <si>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</si>
  <si>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</si>
  <si>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</si>
  <si>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</si>
  <si>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</si>
  <si>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</si>
  <si>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</si>
  <si>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</si>
  <si>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</si>
  <si>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</si>
  <si>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</si>
  <si>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</si>
  <si>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</si>
  <si>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</si>
  <si>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</si>
  <si>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</si>
  <si>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</si>
  <si>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</si>
  <si>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</si>
  <si>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</si>
  <si>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</si>
  <si>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</si>
  <si>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</si>
  <si>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</si>
  <si>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</si>
  <si>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z betonových nebo kamenných dlaždic komunikací pro pěší ručně</t>
  </si>
  <si>
    <t>m2</t>
  </si>
  <si>
    <t>CS ÚRS 2020 01</t>
  </si>
  <si>
    <t>4</t>
  </si>
  <si>
    <t>227569185</t>
  </si>
  <si>
    <t>PP</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</si>
  <si>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</si>
  <si>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</si>
  <si>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</si>
  <si>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</si>
  <si>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"rozebrání chodníku za zdí, viz příloha C.3"</t>
  </si>
  <si>
    <t>15,0*2,0</t>
  </si>
  <si>
    <t>114203201</t>
  </si>
  <si>
    <t>Očištění lomového kamene nebo betonových tvárnic od hlíny nebo písku</t>
  </si>
  <si>
    <t>m3</t>
  </si>
  <si>
    <t>1905227051</t>
  </si>
  <si>
    <t>Očištění lomového kamene nebo betonových tvárnic získaných při rozebrání dlažeb, záhozů, rovnanin a soustřeďovacích staveb od hlíny nebo písku</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</si>
  <si>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</si>
  <si>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"dlaždice z rozebraného chodníku pro opětovné použití, viz příloha C.3"</t>
  </si>
  <si>
    <t>15,0*2,0*0,4</t>
  </si>
  <si>
    <t>3</t>
  </si>
  <si>
    <t>114203202</t>
  </si>
  <si>
    <t>Očištění lomového kamene nebo betonových tvárnic od malty</t>
  </si>
  <si>
    <t>1357210057</t>
  </si>
  <si>
    <t>Očištění lomového kamene nebo betonových tvárnic získaných při rozebrání dlažeb, záhozů, rovnanin a soustřeďovacích staveb od malty</t>
  </si>
  <si>
    <t>"kámen pro opětovné použití, viz příloha B, C.3, D.1 - D.4"</t>
  </si>
  <si>
    <t>"kámen z rozebrané PB zdi (úsek V.A)"</t>
  </si>
  <si>
    <t>13,50</t>
  </si>
  <si>
    <t>"kámen z rozebraných schodů"</t>
  </si>
  <si>
    <t>(13+7)*1,0*0,35*0,15</t>
  </si>
  <si>
    <t>Součet</t>
  </si>
  <si>
    <t>129253201</t>
  </si>
  <si>
    <t>Čištění otevřených koryt vodotečí šíře dna přes 5 m hl do 5 m v hornině třídy těžitelnosti I skupiny 3 strojně</t>
  </si>
  <si>
    <t>53756893</t>
  </si>
  <si>
    <t>Čištění otevřených koryt vodotečí strojně s přehozením rozpojeného nánosu do 3 m nebo s naložením na dopravní prostředek při šířce původního dna přes 5 m a hloubce koryta do 5 m v hornině třídy těžitelnosti I skupiny 3</t>
  </si>
  <si>
    <t xml:space="preserve">Poznámka k souboru cen:
1. Ceny jsou určeny pro čištění vodních koryt upravených i neupravených na suchu nebo při hloubce vody do 300 mm nad původním dnem.
2. V cenách jsou započteny i náklady na svislé přehození výkopku.
3. V cenách nejsou započteny náklady pro vodorovné přemístění nánosu na vzdálenost přes 3 m ; toto přemístění se oceňuje cenami souborů cen 162 ... Vodorovné přemístění výkopku katalogu 800-1 Zemní práce.
4. Ceny nelze použít pro:
a) čištění vodních koryt, které nejsou omezeny po obou stranách zdmi při průměrné tloušťce nánosu přes 500 mm; tyto práce se oceňují podle své povahy cenami souborů cen 124.. Vykopávky pro koryta vodotečí nebo 127 ... Vykopávky pod vodou zářezů pro shybky a jiná podzemní vedení katalogu 800-1 Zemní práce,
b) čištění vodních koryt při hloubce vody přes 300 mm; tyto práce se oceňují cenami souboru cen 127... Vykopávky pod vodou zářezů pro shybky a jiná podzemní vedení katalogu 800-1 Zemní práce,
c) čištění uzavřených koryt vodotečí; tyto zemní práce se oceňují individuálně;
d) shrabání organických naplavenin na břehových plochách po velké vodě; tyto práce se oceňují cenami souboru cen 185 ... Shrabání pokoseného porostu a organických naplavenin.
5.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 Přehození neulehlého výkopku katalogu 800-1 Zemní práce.
6. Množství jednotek se určuje v m3 nánosu z anorganických nebo organických hmot.
</t>
  </si>
  <si>
    <t>"odstranění nánosů z koryta, viz příloha B, C.3, D.1 - D.4"</t>
  </si>
  <si>
    <t>50,0</t>
  </si>
  <si>
    <t>5</t>
  </si>
  <si>
    <t>131213102</t>
  </si>
  <si>
    <t>Hloubení jam v nesoudržných horninách třídy těžitelnosti I, skupiny 3 ručně</t>
  </si>
  <si>
    <t>420264216</t>
  </si>
  <si>
    <t>Hloubení jam ručně zapažených i nezapažených s urovnáním dna do předepsaného profilu a spádu v hornině třídy těžitelnosti I skupiny 3 nesoudržných</t>
  </si>
  <si>
    <t xml:space="preserve">Poznámka k souboru cen:
1. V cenách jsou započteny i náklady na přehození výkopku na přilehlém terénu na vzdálenost do 3 m od okraje jámy nebo naložení na dopravní prostředek.
</t>
  </si>
  <si>
    <t>"výkop za zdí (úsek V.A) , viz PD, viz příloha B, C.3, D.1 - D.4"</t>
  </si>
  <si>
    <t>15,0*0,2*1,5</t>
  </si>
  <si>
    <t>6</t>
  </si>
  <si>
    <t>139001101</t>
  </si>
  <si>
    <t>Příplatek za ztížení vykopávky v blízkosti podzemního vedení</t>
  </si>
  <si>
    <t>471044263</t>
  </si>
  <si>
    <t>Příplatek k cenám hloubených vykopávek za ztížení vykopávky v blízkosti podzemního vedení nebo výbušnin pro jakoukoliv třídu horniny</t>
  </si>
  <si>
    <t xml:space="preserve">Poznámka k souboru cen:
1. Cena je určena:
a) pro podzemní vedení procházející hloubenou vykopávkou nebo uložené ve stěně výkopu při jakékoliv hloubce vedení pod původním terénem nebo jeho výšce nade dnem výkopu a jakémkoliv směru vedení ke stranám výkopu;
b)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3.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4. Je-li vedení uloženo ve výkopišti tak, že se vykopávka v celém výše popsaném objemu nevykopává, např. blízko stěn nebo dna výkopu, oceňuje se ztížení vykopávky jen pro tu část objemu, v níž se ztížená vykopávka provádí.
5. Jsou-li ve výkopišti dvě vedení položena tak blízko sebe, že se výše uvedené objemy pro obě vedení pronikají, určí se množství ztížení vykopávky tak, aby se pronik započetl jen jednou.
6. Objem ztížení vykopávky se od celkového objemu výkopu neodečítá.
7. Dočasné zajištění různých podzemních vedení ve výkopišti se oceňuje cenami souboru cen 119 00-14 Dočasné zajištění podzemního potrubí nebo vedení ve výkopišti.
</t>
  </si>
  <si>
    <t>"ztížené práce v ochranném pásmu vodovodu, viz příloha B."</t>
  </si>
  <si>
    <t>10,0</t>
  </si>
  <si>
    <t>7</t>
  </si>
  <si>
    <t>151101201R</t>
  </si>
  <si>
    <t>Zřízení příložného pažení stěn hl do 4 m</t>
  </si>
  <si>
    <t>53142402</t>
  </si>
  <si>
    <t>Zřízení pažení stěn bez rozepření nebo vzepření příložné, hloubky do 4 m</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</si>
  <si>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</si>
  <si>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"viz příloha B, D.1, D.4"</t>
  </si>
  <si>
    <t>"zapažení výkopu po rozebrání stávající zdi (úsek V.A) , viz PD"</t>
  </si>
  <si>
    <t>15,0*1,5</t>
  </si>
  <si>
    <t>"zapažení stávající zdi při hloubkovém přespárování (úsek IV.)"</t>
  </si>
  <si>
    <t>15,0*2,8</t>
  </si>
  <si>
    <t>8</t>
  </si>
  <si>
    <t>151101211R</t>
  </si>
  <si>
    <t>Odstranění příložného pažení stěn hl do 4 m</t>
  </si>
  <si>
    <t>-1302568074</t>
  </si>
  <si>
    <t>Odstranění pažení stěn výkopu bez rozepření nebo vzepření s uložením pažin na vzdálenost do 3 m od okraje výkopu příložné, hloubky do 4 m</t>
  </si>
  <si>
    <t>9</t>
  </si>
  <si>
    <t>151101401R</t>
  </si>
  <si>
    <t>Zřízení vzepření stěn při pažení příložném hl do 4 m</t>
  </si>
  <si>
    <t>-853588441</t>
  </si>
  <si>
    <t>Zřízení vzepření zapažených stěn výkopů s potřebným přepažováním při pažení příložném, hloubky do 4 m</t>
  </si>
  <si>
    <t xml:space="preserve">Poznámka k souboru cen:
1. Ceny nelze použít pro kotvení zapažených stěn zvenku; toto kotvení se oceňuje příslušnými cenami katalogu 800-2 Zvláštní zakládání objektů.
</t>
  </si>
  <si>
    <t>10</t>
  </si>
  <si>
    <t>151101411R</t>
  </si>
  <si>
    <t>Odstranění vzepření stěn při pažení příložném hl do 4 m</t>
  </si>
  <si>
    <t>-1795053278</t>
  </si>
  <si>
    <t>Odstranění vzepření stěn výkopů s uložením materiálu na vzdálenost do 3 m od kraje výkopu při pažení příložném, hloubky do 4 m</t>
  </si>
  <si>
    <t>11</t>
  </si>
  <si>
    <t>162251102</t>
  </si>
  <si>
    <t>Vodorovné přemístění do 50 m výkopku/sypaniny z horniny třídy těžitelnosti I, skupiny 1 až 3</t>
  </si>
  <si>
    <t>1617282179</t>
  </si>
  <si>
    <t>Vodorovné přemístění výkopku nebo sypaniny po suchu na obvyklém dopravním prostředku, bez naložení výkopku, avšak se složením bez rozhrnutí z horniny třídy těžitelnosti I skupiny 1 až 3 na vzdálenost přes 20 do 50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</si>
  <si>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</si>
  <si>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"zemní materiál z nánosů ke břehu k vysáknutí, výkaz, viz příloha B."</t>
  </si>
  <si>
    <t>12</t>
  </si>
  <si>
    <t>167151101</t>
  </si>
  <si>
    <t>Nakládání výkopku z hornin třídy těžitelnosti I, skupiny 1 až 3 do 100 m3</t>
  </si>
  <si>
    <t>348220868</t>
  </si>
  <si>
    <t>Nakládání, skládání a překládání neulehlého výkopku nebo sypaniny strojně nakládání, množství do 100 m3, z horniny třídy těžitelnosti I, skupiny 1 až 3</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</si>
  <si>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</si>
  <si>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"vysáknutý materiál z nánosů pro odvoz na skládku, viz příloha B, D.1"</t>
  </si>
  <si>
    <t>13</t>
  </si>
  <si>
    <t>171201231R1</t>
  </si>
  <si>
    <t>Likvidace zeminy a kamení</t>
  </si>
  <si>
    <t>t</t>
  </si>
  <si>
    <t>-1546582578</t>
  </si>
  <si>
    <t>Likvidace stavebního odpadu zeminy a kamení, včetně svislé a vodorovné dopravy, uložení a případného poplatku za uložení</t>
  </si>
  <si>
    <t>"přebytečný zemní materiál, viz příloha B."</t>
  </si>
  <si>
    <t>"materiál z nánosů"</t>
  </si>
  <si>
    <t>"materiál z jámy"</t>
  </si>
  <si>
    <t>4,5</t>
  </si>
  <si>
    <t>Zakládání</t>
  </si>
  <si>
    <t>14</t>
  </si>
  <si>
    <t>M</t>
  </si>
  <si>
    <t>R- 2021</t>
  </si>
  <si>
    <t>Převedení vody včetně zajímkování a čerpání vody - technologie dle dodavatele</t>
  </si>
  <si>
    <t>soubor</t>
  </si>
  <si>
    <t>-158621824</t>
  </si>
  <si>
    <t>"převod vody po celou dobu stavby, viz příloha B., D.1"</t>
  </si>
  <si>
    <t>"předpoklad projektanta - zajímkování stavebního prostoru podélnými jímkami, včetně čerpání (zřízení i likvidace)"</t>
  </si>
  <si>
    <t xml:space="preserve">"zajímkován bude LB a PB po úsecích podélnou jímkou" </t>
  </si>
  <si>
    <t>"dl. jímek vč. křídel: 67+5 m (v=0,6 m); 33 + 5 (v=0,4 m); 24 + 5 (v=0,4 m); 15+ 5 (v=0,4 m); 15 + 5 (v=0,4 m); 31+5 (v=0,4 m);16 + 5 (v=0,6 m);</t>
  </si>
  <si>
    <t>"zřízení a odstranění jímek bude provedeno včetně fólie na návodní stranu jímky pro dotěsnění"</t>
  </si>
  <si>
    <t>"čerpání během stavby"</t>
  </si>
  <si>
    <t>"zřízení a zasypání šachet pro čerpání v celém úseku"</t>
  </si>
  <si>
    <t>273313811</t>
  </si>
  <si>
    <t>Základové desky z betonu tř. C 25/30</t>
  </si>
  <si>
    <t>1812728773</t>
  </si>
  <si>
    <t>Základy z betonu prostého desky z betonu kamenem neprokládaného tř. C 25/30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</si>
  <si>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</si>
  <si>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"podesta schodů, 2 ks, viz příloha B, D.1"</t>
  </si>
  <si>
    <t>2*1,5*1,0*0,3</t>
  </si>
  <si>
    <t>16</t>
  </si>
  <si>
    <t>273351121</t>
  </si>
  <si>
    <t>Zřízení bednění základových desek</t>
  </si>
  <si>
    <t>914829621</t>
  </si>
  <si>
    <t>Bednění základů desek zřízení</t>
  </si>
  <si>
    <t xml:space="preserve">Poznámka k souboru cen:
1. Ceny jsou určeny pro bednění ve volném prostranství, ve volných nebo zapažených jamách, rýhách a šachtách.
2. Kruhové nebo obloukové bednění poloměru do 1 m se oceňuje individuálně.
</t>
  </si>
  <si>
    <t>2*1,0*0,3</t>
  </si>
  <si>
    <t>17</t>
  </si>
  <si>
    <t>273351122</t>
  </si>
  <si>
    <t>Odstranění bednění základových desek</t>
  </si>
  <si>
    <t>-1202046769</t>
  </si>
  <si>
    <t>Bednění základů desek odstranění</t>
  </si>
  <si>
    <t>Svislé a kompletní konstrukce</t>
  </si>
  <si>
    <t>18</t>
  </si>
  <si>
    <t>312311961</t>
  </si>
  <si>
    <t>Výplňová zeď z betonu prostého tř. C 25/30</t>
  </si>
  <si>
    <t>-1432128293</t>
  </si>
  <si>
    <t>Nadzákladové zdi z betonu prostého výplňové bez zvláštních nároků na vliv prostředí tř. C 25/30</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</si>
  <si>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bednění; tyto se oceňují cenami souboru cen:
a) 31* 35-11 Bednění nadzákladových zdí,
b) 31* 35-12 Ztracené bednění nadzákladových zdí ze štěpkocementových desek.
</t>
  </si>
  <si>
    <t>"výplň možných kaveren za obkladem zdi, odborný odhad, viz příloha B, C.3, D.1 - D.4"</t>
  </si>
  <si>
    <t>5,0</t>
  </si>
  <si>
    <t>19</t>
  </si>
  <si>
    <t>321222111</t>
  </si>
  <si>
    <t>Zdění obkladního zdiva vodních staveb řádkového</t>
  </si>
  <si>
    <t>-56240651</t>
  </si>
  <si>
    <t>Zdění obkladního zdiva vodních staveb přehrad, jezů a plavebních komor, spodní stavby vodních elektráren, odběrných věží a výpustných zařízení, opěrných zdí, šachet, šachtic a ostatních konstrukcí řádkového hrubého i čistého na maltu cementovou tl. od 250 do 450 mm</t>
  </si>
  <si>
    <t xml:space="preserve">Poznámka k souboru cen:
1. Ceny -2311, -2312 lze použít i pro:
a) osazení kamenných desek největší tl. přes 300 mm,
b) zdivo kvádrové z šablonových kvádrů.
2. Ceny neplatí pro obklady zdí kamennými deskami; tyto se oceňují cenami katalogu 800-782 – Obklady z kamene.
3. Pro volbu cen -2311 a -2312 je rozhodující objem nejmenšího pravoúhlého rovnoběžnostěnu opsaného jednotlivým šablonovým kvádrům.
4. V cenách jsou započteny i náklady na vypracování lícních ploch.
5. Objem se stanoví:
a) u ceny -2111 v m3 zdiva s tím, že objem dutin do 0,20 m3 jednotlivě se neodečítá,
b) u cen -2311, -2312 v m3 součinem skutečného objemu kvádru a součinitele 1,057.
6. V cenách nejsou započteny náklady na dodávku kamene a kvádrů. Tyto se oceňují ve specifikaci. Ztratné lze dohodnout u řádkového zdiva hrubého ve výši 8 %, u řádkového zdiva čistého ve výši 10 % a u zdiva kvádrového ve výši 0,75 %.
</t>
  </si>
  <si>
    <t>"obnova PB zdi po úsecích - úsek V.A, viz příloha B, D.1 - D.4"</t>
  </si>
  <si>
    <t>"z původního očištěného kamene"</t>
  </si>
  <si>
    <t>5*3,0*1,5*0,60-(0,2*0,2*0,3)</t>
  </si>
  <si>
    <t>"z dovezeného kamene"</t>
  </si>
  <si>
    <t>0,2*0,2*0,3</t>
  </si>
  <si>
    <t>20</t>
  </si>
  <si>
    <t>58381079</t>
  </si>
  <si>
    <t>hranoly lámané pro řádkové zdivo 20x20x40cm</t>
  </si>
  <si>
    <t>1481023043</t>
  </si>
  <si>
    <t>"dodávka chybějícího kamene v patě zdi - obnova PB zdi po úsecích - úsek V.A, viz příloha B, D.1 - D.4"</t>
  </si>
  <si>
    <t>0,2*0,2*0,3*2,6</t>
  </si>
  <si>
    <t>321311115</t>
  </si>
  <si>
    <t>Konstrukce vodních staveb z betonu prostého mrazuvzdorného tř. C 25/30</t>
  </si>
  <si>
    <t>295320027</t>
  </si>
  <si>
    <t>Konstrukce vodních staveb z betonu přehrad, jezů a plavebních komor, spodní stavby vodních elektráren, jader přehrad, odběrných věží a výpustných zařízení, opěrných zdí, šachet, šachtic a ostatních konstrukcí prostého pro prostředí s mrazovými cykly tř. C 25/30</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</si>
  <si>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</si>
  <si>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"výplň za rubem zdi suchým betonem C 25/30 XF3, viz příloha B, C.3, D.1 - D.4"</t>
  </si>
  <si>
    <t>Vodorovné konstrukce</t>
  </si>
  <si>
    <t>22</t>
  </si>
  <si>
    <t>451317112</t>
  </si>
  <si>
    <t>Podklad pod dlažbu z betonu prostého pro prostředí s mrazovými cykly C 25/30 tl přes 100 do 150 mm</t>
  </si>
  <si>
    <t>-752765998</t>
  </si>
  <si>
    <t>Podklad pod dlažbu z betonu prostého pro prostředí s mrazovými cykly tř. C 25/30 tl. přes 100 do 150 mm</t>
  </si>
  <si>
    <t xml:space="preserve">Poznámka k souboru cen:
1. Ceny nelze použít pro beton pod dlažbu dna vývaru; tento beton se oceňuje cenami souboru cen 27 . 31- . . Základové pásy z betonu prostého.
2. V cenách jsou započteny i náklady na zvětšení objemu betonu způsobené nerovností podloží.
</t>
  </si>
  <si>
    <t>"podkladní betonové lože pod stupně schodů, viz příloha B, D.1"</t>
  </si>
  <si>
    <t>(13+7)*1,0*0,35</t>
  </si>
  <si>
    <t>23</t>
  </si>
  <si>
    <t>465210141R</t>
  </si>
  <si>
    <t>Schodyz upraveného  kamene do betonového lože C 25/30 s vyplněním spár MC</t>
  </si>
  <si>
    <t>-62918692</t>
  </si>
  <si>
    <t>Schody z upraveného kamene do betonového lože s vyplněním spár MC lože z betonu C 25/30</t>
  </si>
  <si>
    <t>"obnovení původních rozebraných schodů s použitím původního očištěného kamene, 2 ks, viz příloha B., D.1 - D.4"</t>
  </si>
  <si>
    <t>Komunikace pozemní</t>
  </si>
  <si>
    <t>24</t>
  </si>
  <si>
    <t>596811120R</t>
  </si>
  <si>
    <t>Kladení betonové dlažby komunikací pro pěší do lože z betonu vel do 0,09 m2 plochy do 50 m2</t>
  </si>
  <si>
    <t>474503927</t>
  </si>
  <si>
    <t>Kladení dlažby z betonových nebo kameninových dlaždic komunikací pro pěší s vyplněním spár a se smetením přebytečného materiálu na vzdálenost do 3 m s ložem z betonu velikosti dlaždic do 0,09 m2 (bez zámku), pro plochy do 50 m2</t>
  </si>
  <si>
    <t>"obnova chodníku ze stávajících dlaždic, kladených do betonu, viz příloha C.3"</t>
  </si>
  <si>
    <t>Úpravy povrchů, podlahy a osazování výplní</t>
  </si>
  <si>
    <t>25</t>
  </si>
  <si>
    <t>628635552</t>
  </si>
  <si>
    <t>Vyplnění spár zdiva z lomového kamene maltou cementovou na hl nad 70 do 120 mm s vyspárováním</t>
  </si>
  <si>
    <t>-1065259123</t>
  </si>
  <si>
    <t>Vyplnění spár dosavadních konstrukcí zdiva cementovou maltou s vyčištěním spár hloubky přes 70 do 120 mm, zdiva z lomového kamene s vyspárováním</t>
  </si>
  <si>
    <t xml:space="preserve">Poznámka k souboru cen:
1. V cenách nejsou započteny náklady na vysekání spár; tyto práce se oceňují cenami souboru cen 938 90-31 Dokončovací práce na dosavadních konstrukcích - vysekání spár.
2. Množství jednotek se stanoví v m2 rozvinuté upravované plochy.
</t>
  </si>
  <si>
    <t>"přespárování MC 25- obnovení spár, viz příloha B, D.1 - D.4"</t>
  </si>
  <si>
    <t>"úsek I."</t>
  </si>
  <si>
    <t>67,0</t>
  </si>
  <si>
    <t>"úsek II."</t>
  </si>
  <si>
    <t>33,0</t>
  </si>
  <si>
    <t>"úsek III."</t>
  </si>
  <si>
    <t>38,40</t>
  </si>
  <si>
    <t>"úsek IV."</t>
  </si>
  <si>
    <t>42,0</t>
  </si>
  <si>
    <t>"úsek V.B"</t>
  </si>
  <si>
    <t>46,50</t>
  </si>
  <si>
    <t>"úsek VI."</t>
  </si>
  <si>
    <t>19,20</t>
  </si>
  <si>
    <t>26</t>
  </si>
  <si>
    <t>R6</t>
  </si>
  <si>
    <t>Hloubkové spárování zdiva aktivovanou nízkosmrštitelnou maltou spára hl do 300 mm</t>
  </si>
  <si>
    <t>275697402</t>
  </si>
  <si>
    <t xml:space="preserve">Poznámka k souboru cen:
1. Ceny jsou určeny pro spárování cihelného nebo kamenného zdiva.
2. V cenách jsou započteny i náklady na:
a) dodání potřebných hmot,
b) vypáchnutí spár vodou před spárováním a očištění okolního zdiva po spárování.
3. V cenách nejsou započteny náklady na:
a) vysekání a vyčištění spár; tyto práce se oceňují cenami souboru cen 985 14-2 Vysekání spojovací hmoty ze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</si>
  <si>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"viz příloha D.4"</t>
  </si>
  <si>
    <t>"strojní spárování nízkosmrštivou maltou MC 25 paropropustná mrazuvzdorná T50  (deklarované smrštění pod 0,4 mm/m) s omezením váp. výkvětů"</t>
  </si>
  <si>
    <t>Ostatní konstrukce a práce, bourání</t>
  </si>
  <si>
    <t>27</t>
  </si>
  <si>
    <t>938903211</t>
  </si>
  <si>
    <t>Vysekání spár hl nad 70 do 120 mm ve zdivu z lomového kamene</t>
  </si>
  <si>
    <t>-1374786137</t>
  </si>
  <si>
    <t>Dokončovací práce na dosavadních konstrukcích vysekání spár s očištěním zdiva nebo dlažby, s naložením suti na dopravní prostředek nebo s odklizením na hromady do vzdálenosti 50 m při hloubce spáry přes 70 do 120 mm ve zdivu z lomového kamene</t>
  </si>
  <si>
    <t xml:space="preserve">Poznámka k souboru cen:
1. Příplatek -4911 lze použít i pro další svislé přemístění odstraňovaného porostu, jehož odstranění se oceňuje cenami -2131 a -2132.
2. V cenách nejsou započteny náklady na odstranění porostu, suti nebo bahna na hromady ve vzdálenosti přes 50 m; tyto se oceňují cenami souboru cen 997 32-1 Vodorovná doprava suti a vybouraných hmot části B01 katalogu.
3. Množství měrných jednotek se stanoví:
a) u cen -1101 až -3211 v m2 rozvinuté upravované plochy,
b) u cen -4111 a -4911 v m3 prostoru, z něhož bylo odstraněno bahno,
c) u ceny -8311 v ks mezníků nebo značek.
</t>
  </si>
  <si>
    <t>"přespárování, viz příloha B, D.1 - D.4"</t>
  </si>
  <si>
    <t>28</t>
  </si>
  <si>
    <t>938903211R</t>
  </si>
  <si>
    <t>Vysekání spár hl nad 120 mm do 300 mm ve zdivu z lomového kamene</t>
  </si>
  <si>
    <t>-1614853920</t>
  </si>
  <si>
    <t>Dokončovací práce na dosavadních konstrukcích vysekání spár s očištěním zdiva nebo dlažby, s naložením suti na dopravní prostředek nebo s odklizením na hromady do vzdálenosti 50 m při hloubce spáry přes 120 do 300 mm ve zdivu z lomového kamene</t>
  </si>
  <si>
    <t>"úsek I. (zbytek výplně spár 40 %)"</t>
  </si>
  <si>
    <t>67,0*0,4</t>
  </si>
  <si>
    <t>29</t>
  </si>
  <si>
    <t>941111111</t>
  </si>
  <si>
    <t>Montáž lešení řadového trubkového lehkého s podlahami zatížení do 200 kg/m2 š do 0,9 m v do 10 m</t>
  </si>
  <si>
    <t>1483615223</t>
  </si>
  <si>
    <t>Montáž lešení řadového trubkového lehkého pracovního s podlahami s provozním zatížením tř. 3 do 200 kg/m2 šířky tř. W06 od 0,6 do 0,9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</si>
  <si>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</si>
  <si>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76,80</t>
  </si>
  <si>
    <t>30</t>
  </si>
  <si>
    <t>941111211</t>
  </si>
  <si>
    <t>Příplatek k lešení řadovému trubkovému lehkému s podlahami š 0,9 m v 10 m za první a ZKD den použití</t>
  </si>
  <si>
    <t>-1470456710</t>
  </si>
  <si>
    <t>Montáž lešení řadového trubkového lehkého pracovního s podlahami s provozním zatížením tř. 3 do 200 kg/m2 Příplatek za první a každý další den použití lešení k ceně -1111</t>
  </si>
  <si>
    <t>"viz příloha B., D.1"</t>
  </si>
  <si>
    <t>14*76,80</t>
  </si>
  <si>
    <t>20*42,0</t>
  </si>
  <si>
    <t>31</t>
  </si>
  <si>
    <t>941111811</t>
  </si>
  <si>
    <t>Demontáž lešení řadového trubkového lehkého s podlahami zatížení do 200 kg/m2 š do 0,9 m v do 10 m</t>
  </si>
  <si>
    <t>1765768914</t>
  </si>
  <si>
    <t>Demontáž lešení řadového trubkového lehkého pracovního s podlahami s provozním zatížením tř. 3 do 200 kg/m2 šířky tř. W06 od 0,6 do 0,9 m, výšky do 10 m</t>
  </si>
  <si>
    <t xml:space="preserve">Poznámka k souboru cen:
1. Demontáž lešení řadového trubkového lehkého výšky přes 25 m se oceňuje individuálně.
</t>
  </si>
  <si>
    <t>118,80</t>
  </si>
  <si>
    <t>32</t>
  </si>
  <si>
    <t>981511116</t>
  </si>
  <si>
    <t>Demolice konstrukcí objektů z betonu prostého postupným rozebíráním</t>
  </si>
  <si>
    <t>-1325381642</t>
  </si>
  <si>
    <t>Demolice konstrukcí objektů postupným rozebíráním konstrukcí z betonu prostého</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</si>
  <si>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</si>
  <si>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"odstanění beton. lože pod schodama (pro obnovu schodů), viz příloha B, D.1 - D.4"</t>
  </si>
  <si>
    <t>"lože pod schodnicemi"</t>
  </si>
  <si>
    <t>(13+7)*1,0*0,35*0,10</t>
  </si>
  <si>
    <t>"podesta"</t>
  </si>
  <si>
    <t>33</t>
  </si>
  <si>
    <t>985121122R</t>
  </si>
  <si>
    <t>Tryskání stěn a rubu kleneb vodou pod tlakem do 1250 barů</t>
  </si>
  <si>
    <t>-1209727511</t>
  </si>
  <si>
    <t>Tryskání stěn, rubu kleneb a podlah vodou pod tlakem přes 300 do 1 250 barů</t>
  </si>
  <si>
    <t xml:space="preserve">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</si>
  <si>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"čištění líce zdí včetně kaveren, viz příloha B, D.1 - D.4"</t>
  </si>
  <si>
    <t>113,90</t>
  </si>
  <si>
    <t>72,60</t>
  </si>
  <si>
    <t>34</t>
  </si>
  <si>
    <t>985211111R1</t>
  </si>
  <si>
    <t>Vyklínování uvolněných kamenů ve zdivu se spárami dl do 6 m/m2</t>
  </si>
  <si>
    <t>1458523119</t>
  </si>
  <si>
    <t>Vyklínování uvolněných kamenů zdiva úlomky kamene, popřípadě cihel délky spáry na 1 m2 upravované plochy do 6 m</t>
  </si>
  <si>
    <t xml:space="preserve">Poznámka k souboru cen:
1. Množství měrných jednotek se určuje v m2 pohledové plochy skutečně vyklínovaného zdiva.
2. V cenách nejsou započteny náklady vyčištění trhlin a dutin ve zdivu, které se oceňují cenami souboru cen 985 14-1.
3. Délce spáry na 1 m2 upravované plochy odpovídají tyto počty kamenů:
a) do 6 m - do 10 kusů na 1 m2,
b) přes 6 do 12 m - přes 10 do 35 kusů na 1 m2,
c) do 12 m - přes 35 kusů na 1 m2.
</t>
  </si>
  <si>
    <t>"plocha přespárování u hloubky spár do 120 mm, viz příloha B, D.1 - D.4"</t>
  </si>
  <si>
    <t>35</t>
  </si>
  <si>
    <t>985211111R2</t>
  </si>
  <si>
    <t>-829379260</t>
  </si>
  <si>
    <t>"přespárovávaná plocha - hloubkové spárování u hloubkové výplně spar, viz příloha B, D.1 - D.4"</t>
  </si>
  <si>
    <t>36</t>
  </si>
  <si>
    <t>985221013</t>
  </si>
  <si>
    <t>Postupné rozebírání kamenného zdiva pro další použití přes 3 m3</t>
  </si>
  <si>
    <t>1962140061</t>
  </si>
  <si>
    <t>Postupné rozebírání zdiva pro další použití kamenného, objemu přes 3 m3</t>
  </si>
  <si>
    <t xml:space="preserve">Poznámka k souboru cen:
1. V cenách jsou započteny i náklady na očištění cihel nebo kamene.
</t>
  </si>
  <si>
    <t>"viz příloha B, D.1 - D.4"</t>
  </si>
  <si>
    <t>"rozebrání PB zdi po úsecích - úsek V.A"</t>
  </si>
  <si>
    <t>5*3,0*1,5*0,60</t>
  </si>
  <si>
    <t>"rozebrání schodů, 2 ks"</t>
  </si>
  <si>
    <t>37</t>
  </si>
  <si>
    <t>985331119R</t>
  </si>
  <si>
    <t>Dodatečné vlepování betonářské výztuže D 24 mm do cementové aktivované malty včetně vyvrtání otvoru</t>
  </si>
  <si>
    <t>m</t>
  </si>
  <si>
    <t>-2003418477</t>
  </si>
  <si>
    <t>Dodatečné vlepování betonářské výztuže včetně vyvrtání a vyčištění otvoru cementovou aktivovanou maltou průměr výztuže 24 mm</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</si>
  <si>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</si>
  <si>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"obnova PB zdi - úsek V. A (propojení nadzákladového zdiva se základem zdi), 16 ks, viz příloha B, D.1 - D.4"</t>
  </si>
  <si>
    <t>16*0,5</t>
  </si>
  <si>
    <t>38</t>
  </si>
  <si>
    <t>13021019R</t>
  </si>
  <si>
    <t>tyč ocelová žebírková jakost BSt 500S výztuž do betonu D 24 mm</t>
  </si>
  <si>
    <t>-427725241</t>
  </si>
  <si>
    <t>"pro kotvy - obnova PB zdi - úsek V. A (propojení nadzákladového zdiva se základem zdi), 16 ks, viz příloha B, D.1 - D.4"</t>
  </si>
  <si>
    <t>16*1,0*3,56/1000</t>
  </si>
  <si>
    <t>997</t>
  </si>
  <si>
    <t>Přesun sutě</t>
  </si>
  <si>
    <t>39</t>
  </si>
  <si>
    <t>997221861R10</t>
  </si>
  <si>
    <t xml:space="preserve">Likvidace stavebního odpadu z prostého betonu </t>
  </si>
  <si>
    <t>458383753</t>
  </si>
  <si>
    <t>Likvidaceí stavebního odpadu z prostého betonu včetně naložení, svislé a vodorovné dopravy, uložení a případného poplatku za uložení</t>
  </si>
  <si>
    <t>"materiál z vysekání spár - přespárování"</t>
  </si>
  <si>
    <t>17,776+7,43</t>
  </si>
  <si>
    <t>"materiál z očištění kamenů (vybourané zdivo)"</t>
  </si>
  <si>
    <t>0,6</t>
  </si>
  <si>
    <t>"odstaněné beton. lože pod schodama (pro obnovu schodů)"</t>
  </si>
  <si>
    <t>"z lože pod schodnicemi"</t>
  </si>
  <si>
    <t>((13+7)*1,0*0,35*0,10)*2,2</t>
  </si>
  <si>
    <t>"z podesty"</t>
  </si>
  <si>
    <t>(2*1,5*1,0*0,3)*2,2</t>
  </si>
  <si>
    <t>998</t>
  </si>
  <si>
    <t>Přesun hmot</t>
  </si>
  <si>
    <t>40</t>
  </si>
  <si>
    <t>998332011</t>
  </si>
  <si>
    <t>Přesun hmot pro úpravy vodních toků a kanály</t>
  </si>
  <si>
    <t>1901962748</t>
  </si>
  <si>
    <t>Přesun hmot pro úpravy vodních toků a kanály, hráze rybníků apod. dopravní vzdálenost do 500 m</t>
  </si>
  <si>
    <t xml:space="preserve">Poznámka k souboru cen:
1. Ceny jsou určeny pro jakoukoliv konstrukčně-materiálovou charakteristiku.
</t>
  </si>
  <si>
    <t>VON.01 - Soupis prací - Vedlejší a ostatní náklady</t>
  </si>
  <si>
    <t>OST - Vedlejší a ostatní rozpočtové náklady</t>
  </si>
  <si>
    <t xml:space="preserve">    01 - Vedlejší rozpočtové náklady</t>
  </si>
  <si>
    <t xml:space="preserve">    02 - Projektová dokumentace - ostatní náklady</t>
  </si>
  <si>
    <t xml:space="preserve">    03 - Geodetické práce a vytýčení - ostatní náklady</t>
  </si>
  <si>
    <t xml:space="preserve">    09 - Ostatní náklady</t>
  </si>
  <si>
    <t>OST</t>
  </si>
  <si>
    <t>Vedlejší a ostatní rozpočtové náklady</t>
  </si>
  <si>
    <t>01</t>
  </si>
  <si>
    <t>Vedlejší rozpočtové náklady</t>
  </si>
  <si>
    <t>011</t>
  </si>
  <si>
    <t>Zajištění kompletního zařízení staveniště a jeho připojení na sítě</t>
  </si>
  <si>
    <t>1024</t>
  </si>
  <si>
    <t>-1272471975</t>
  </si>
  <si>
    <t>- zajištění místnosti pro TDI v ZS vč. jejího vybavení</t>
  </si>
  <si>
    <t>- zajištění ohlášení všech staveb zařízení staveniště dle §104 odst. (2) zákona č. 183/2006 Sb.</t>
  </si>
  <si>
    <t>- zajištění oplocení prostoru ZS, jeho napojení na inž. sítě</t>
  </si>
  <si>
    <t>- zajištění následné likvidace všech objektů ZS včetně připojení na sítě</t>
  </si>
  <si>
    <t>- zajištění zřízení a odstranění dočasných komunikací, sjezdů a nájezdů pro realizaci stavby</t>
  </si>
  <si>
    <t>- zajištění ostrahy stavby a staveniště po dobu realizace stavby</t>
  </si>
  <si>
    <t>- zajištění podmínek pro použití přístupových komunikací dotčených stavbou s příslušnými vlastníky či správci a zajištění jejich splnění</t>
  </si>
  <si>
    <t>- zřízení čisticích zón před výjezdem z obvodu staveniště</t>
  </si>
  <si>
    <t>- provedení takových opatření, aby plochy obvodu staveniště nebyly znečištěny ropnými látkami a jinými podobnými produkty</t>
  </si>
  <si>
    <t>- provedení takových opatření, aby nebyly překročeny limity prašnosti a hlučnosti dané obecně závaznou vyhláškou</t>
  </si>
  <si>
    <t>- zajištění ochrany veškeré zeleně v prostoru staveniště a v jeho bezprostřední blízkosti pro poškození během realizace stavby</t>
  </si>
  <si>
    <t>- urovnání a osetí zeleného pásu podél zájmového úseku</t>
  </si>
  <si>
    <t>0112</t>
  </si>
  <si>
    <t>Zajištění obnovy asfaltové komunikace</t>
  </si>
  <si>
    <t>2036502464</t>
  </si>
  <si>
    <t>Zajištění obnovy stávající příjezdové asfaltové komunikace</t>
  </si>
  <si>
    <t>"obnova stávající příjezdové komunikace při jejím případném porušení"</t>
  </si>
  <si>
    <t>011301</t>
  </si>
  <si>
    <t>Zajištění obnovy dlážděného chodníku</t>
  </si>
  <si>
    <t>536996470</t>
  </si>
  <si>
    <t>Zajištění obnovy stávajícího dlážděného chodníku</t>
  </si>
  <si>
    <t>"obnova stávajícího chodnílu při jeho případném porušení"</t>
  </si>
  <si>
    <t>02</t>
  </si>
  <si>
    <t>Projektová dokumentace - ostatní náklady</t>
  </si>
  <si>
    <t>0210</t>
  </si>
  <si>
    <t>Vypracování Plánu opatření pro případ havárie</t>
  </si>
  <si>
    <t>kus</t>
  </si>
  <si>
    <t>8192</t>
  </si>
  <si>
    <t>-1483895297</t>
  </si>
  <si>
    <t>Zhotovitelem vypracovaný Plán opatření pro případ havárie, pro případ úniku závadných látek (např. ropné produkty, cementové výluhy, odpadní vody z těsnících clon, atd.)</t>
  </si>
  <si>
    <t>0221</t>
  </si>
  <si>
    <t>Zpracování povodňového plánu stavby dle §71 zákona č. 254/2001 Sb. včetně zajištění schválení příslušnými orgány správy a Povodím Labe, státní podnik</t>
  </si>
  <si>
    <t>-1195982980</t>
  </si>
  <si>
    <t>023</t>
  </si>
  <si>
    <t>Vypracování projektu skutečného provedení díla</t>
  </si>
  <si>
    <t>1387835463</t>
  </si>
  <si>
    <t>"3 paré + 1 x CD, viz příloha B."</t>
  </si>
  <si>
    <t>03</t>
  </si>
  <si>
    <t>Geodetické práce a vytýčení - ostatní náklady</t>
  </si>
  <si>
    <t>031</t>
  </si>
  <si>
    <t>Vypracování geodetického zaměření skutečného stavu</t>
  </si>
  <si>
    <t>262144</t>
  </si>
  <si>
    <t>-291942203</t>
  </si>
  <si>
    <t>"zaměření stavby zpracované ve 2 paré + 1 x CD"</t>
  </si>
  <si>
    <t>035</t>
  </si>
  <si>
    <t>Zajištění veškerých geodetických prací souvisejících s realizací díla</t>
  </si>
  <si>
    <t>-1939734288</t>
  </si>
  <si>
    <t>09</t>
  </si>
  <si>
    <t>Ostatní náklady</t>
  </si>
  <si>
    <t>037</t>
  </si>
  <si>
    <t>Zajištění písemných souhlasných vyjádření všech dotčených vlastníků a případných uživatelů všech pozemků dotčených stavbou s jejich konečnou úpravou po dokončení prací</t>
  </si>
  <si>
    <t>96643726</t>
  </si>
  <si>
    <t>092</t>
  </si>
  <si>
    <t>Zajištění souhlasů se zvláštním užíváním komunikací</t>
  </si>
  <si>
    <t>1148085314</t>
  </si>
  <si>
    <t>0931</t>
  </si>
  <si>
    <t>Provedení pasportizace stávajících nemovitostí (vč. pozemků) a jejich příslušenství, zajištění fotodokumentace stávajícího stavu přístupových komunikací</t>
  </si>
  <si>
    <t>293512868</t>
  </si>
  <si>
    <t>094</t>
  </si>
  <si>
    <t>Zajištění vytyčení veškerých podzemních zařízení</t>
  </si>
  <si>
    <t>-505395578</t>
  </si>
  <si>
    <t>Zajištění vytýčení veškerých podzemních zařízení</t>
  </si>
  <si>
    <t>095</t>
  </si>
  <si>
    <t>Zajištění šetření o podzemních sítích vč. zajištění nových vyjádření v případě, že před realizací pozbyly platnosti</t>
  </si>
  <si>
    <t>1743806527</t>
  </si>
  <si>
    <t>09920</t>
  </si>
  <si>
    <t>Odborné odlovení rybí obsádky z prostoru staveniště</t>
  </si>
  <si>
    <t>-1600121824</t>
  </si>
  <si>
    <t>09921</t>
  </si>
  <si>
    <t>Zajištění biologického dozoru odborně způsobilou osobou</t>
  </si>
  <si>
    <t>436120805</t>
  </si>
  <si>
    <t>"viz příloha E."</t>
  </si>
  <si>
    <t>"biologický dozor"</t>
  </si>
  <si>
    <t>"sledování výskytu ochranářsky významných organismů"</t>
  </si>
  <si>
    <t>"zajištění plnění podmínek orgánu ochrany přírody"</t>
  </si>
  <si>
    <t>"koordinace prací biologického servisu"</t>
  </si>
  <si>
    <t>"zpracování zprávy o výsledcích biologického dozoru"</t>
  </si>
  <si>
    <t>09922</t>
  </si>
  <si>
    <t>Zajištění biologického servisu odborně způsobilou osobou</t>
  </si>
  <si>
    <t>-2019650756</t>
  </si>
  <si>
    <t>"biologický servis, transfer"</t>
  </si>
  <si>
    <t>"zajištění opakovaného záchranného odlovu a přesunu živočichů"</t>
  </si>
  <si>
    <t>0993</t>
  </si>
  <si>
    <t>Zajištění dopravně inženýrských opatření</t>
  </si>
  <si>
    <t>-1591137930</t>
  </si>
  <si>
    <t>- zajištění dopravně inženýrských opatření</t>
  </si>
  <si>
    <t>- zajištění zřízení a likvidace dopravního značení včetně případné světelné signalizace</t>
  </si>
  <si>
    <t>- zajištění vydání dopravně inženýrského rozhodnutí</t>
  </si>
  <si>
    <t>099300</t>
  </si>
  <si>
    <t>Aktualizace plánu bezpečnosti a ochrany zdraví při práci</t>
  </si>
  <si>
    <t>131759993</t>
  </si>
  <si>
    <t>099661</t>
  </si>
  <si>
    <t>Zajištění jeřábu pro snesení mechanizace do koryta a jejího vynesení</t>
  </si>
  <si>
    <t>-2091243823</t>
  </si>
  <si>
    <t>zajištění jeřábu včetně jeho dopravy na stavbu na začátku stavby a při jejím ukončení, práce jeřábu (snesení mechanizace do koryta a jeho vynesení)</t>
  </si>
  <si>
    <t>09968</t>
  </si>
  <si>
    <t>Čištění vozovek splachováním vodou povrchu podkladu nebo krytu živičného, betonového nebo dlážděného</t>
  </si>
  <si>
    <t>-162749407</t>
  </si>
  <si>
    <t>"čištění během stavby vodou z mobilních zdrojů (150,0 x 6,0 m)"</t>
  </si>
  <si>
    <t>09991</t>
  </si>
  <si>
    <t>Zajištění fotodokumentace veškerých konstrukcí, které budou v průběhu výstavby skryty nebo zakryty</t>
  </si>
  <si>
    <t>554662226</t>
  </si>
  <si>
    <t>099911</t>
  </si>
  <si>
    <t>Zajištění vedení průběžné evidence odpadů</t>
  </si>
  <si>
    <t>-487133706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</si>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</sst>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8"/>
      <color rgb="FF969696"/>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9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20" fillId="0" borderId="0" xfId="0" applyFont="1" applyAlignment="1" applyProtection="1">
      <alignment horizontal="left" vertical="center"/>
      <protection/>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6"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39" fillId="0" borderId="23" xfId="0" applyFont="1" applyBorder="1" applyAlignment="1">
      <alignment vertical="center" wrapText="1"/>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horizontal="center" vertical="center" wrapText="1"/>
    </xf>
    <xf numFmtId="0" fontId="39" fillId="0" borderId="27" xfId="0" applyFont="1" applyBorder="1" applyAlignment="1">
      <alignment horizontal="center" vertical="center" wrapText="1"/>
    </xf>
    <xf numFmtId="0" fontId="39" fillId="0" borderId="26" xfId="0" applyFont="1" applyBorder="1" applyAlignment="1">
      <alignment vertical="center" wrapText="1"/>
    </xf>
    <xf numFmtId="0" fontId="39"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vertical="center" wrapText="1"/>
    </xf>
    <xf numFmtId="0" fontId="39" fillId="0" borderId="28" xfId="0" applyFont="1" applyBorder="1" applyAlignment="1">
      <alignment vertical="center" wrapText="1"/>
    </xf>
    <xf numFmtId="0" fontId="43" fillId="0" borderId="29" xfId="0" applyFont="1" applyBorder="1" applyAlignment="1">
      <alignment vertical="center" wrapText="1"/>
    </xf>
    <xf numFmtId="0" fontId="39" fillId="0" borderId="30" xfId="0" applyFont="1" applyBorder="1" applyAlignment="1">
      <alignment vertical="center" wrapText="1"/>
    </xf>
    <xf numFmtId="0" fontId="39" fillId="0" borderId="0" xfId="0" applyFont="1" applyBorder="1" applyAlignment="1">
      <alignment vertical="top"/>
    </xf>
    <xf numFmtId="0" fontId="39" fillId="0" borderId="0" xfId="0" applyFont="1" applyAlignment="1">
      <alignment vertical="top"/>
    </xf>
    <xf numFmtId="0" fontId="39" fillId="0" borderId="23" xfId="0" applyFont="1" applyBorder="1" applyAlignment="1">
      <alignment horizontal="left" vertical="center"/>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39" fillId="0" borderId="28" xfId="0" applyFont="1" applyBorder="1" applyAlignment="1">
      <alignment horizontal="left" vertical="center"/>
    </xf>
    <xf numFmtId="0" fontId="43" fillId="0" borderId="29" xfId="0" applyFont="1" applyBorder="1" applyAlignment="1">
      <alignment horizontal="left" vertical="center"/>
    </xf>
    <xf numFmtId="0" fontId="39" fillId="0" borderId="30" xfId="0" applyFont="1" applyBorder="1" applyAlignment="1">
      <alignment horizontal="left" vertical="center"/>
    </xf>
    <xf numFmtId="0" fontId="39"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9" xfId="0" applyFont="1" applyBorder="1" applyAlignment="1">
      <alignment horizontal="left" vertical="center"/>
    </xf>
    <xf numFmtId="0" fontId="39" fillId="0" borderId="0" xfId="0" applyFont="1" applyBorder="1" applyAlignment="1">
      <alignment horizontal="left" vertical="center" wrapText="1"/>
    </xf>
    <xf numFmtId="0" fontId="42" fillId="0" borderId="0" xfId="0" applyFont="1" applyBorder="1" applyAlignment="1">
      <alignment horizontal="center" vertical="center" wrapText="1"/>
    </xf>
    <xf numFmtId="0" fontId="39"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8" xfId="0" applyFont="1" applyBorder="1" applyAlignment="1">
      <alignment horizontal="left" vertical="center" wrapText="1"/>
    </xf>
    <xf numFmtId="0" fontId="42" fillId="0" borderId="29"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alignment/>
    </xf>
    <xf numFmtId="0" fontId="39" fillId="0" borderId="26" xfId="0" applyFont="1" applyBorder="1" applyAlignment="1">
      <alignment vertical="top"/>
    </xf>
    <xf numFmtId="0" fontId="39" fillId="0" borderId="27" xfId="0" applyFont="1" applyBorder="1" applyAlignment="1">
      <alignment vertical="top"/>
    </xf>
    <xf numFmtId="0" fontId="39" fillId="0" borderId="0" xfId="0" applyFont="1" applyBorder="1" applyAlignment="1">
      <alignment horizontal="center" vertical="center"/>
    </xf>
    <xf numFmtId="0" fontId="39" fillId="0" borderId="0" xfId="0" applyFont="1" applyBorder="1" applyAlignment="1">
      <alignment horizontal="left" vertical="top"/>
    </xf>
    <xf numFmtId="0" fontId="39" fillId="0" borderId="28" xfId="0" applyFont="1" applyBorder="1" applyAlignment="1">
      <alignment vertical="top"/>
    </xf>
    <xf numFmtId="0" fontId="39" fillId="0" borderId="29" xfId="0" applyFont="1" applyBorder="1" applyAlignment="1">
      <alignment vertical="top"/>
    </xf>
    <xf numFmtId="0" fontId="39" fillId="0" borderId="30" xfId="0" applyFont="1" applyBorder="1" applyAlignment="1">
      <alignment vertical="top"/>
    </xf>
    <xf numFmtId="0" fontId="0" fillId="0" borderId="0" xfId="0"/>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42" fillId="0" borderId="0" xfId="0" applyFont="1" applyBorder="1" applyAlignment="1">
      <alignment horizontal="left" vertical="center" wrapText="1"/>
    </xf>
    <xf numFmtId="0" fontId="40" fillId="0" borderId="0" xfId="0" applyFont="1" applyBorder="1" applyAlignment="1">
      <alignment horizontal="center" vertical="center" wrapText="1"/>
    </xf>
    <xf numFmtId="0" fontId="41" fillId="0" borderId="29" xfId="0" applyFont="1" applyBorder="1" applyAlignment="1">
      <alignment horizontal="left" wrapText="1"/>
    </xf>
    <xf numFmtId="0" fontId="40" fillId="0" borderId="0" xfId="0" applyFont="1" applyBorder="1" applyAlignment="1">
      <alignment horizontal="center" vertical="center"/>
    </xf>
    <xf numFmtId="49" fontId="42" fillId="0" borderId="0" xfId="0" applyNumberFormat="1"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left" vertical="center"/>
    </xf>
    <xf numFmtId="0" fontId="41"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selection activeCell="K6" sqref="K6:AO6"/>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34"/>
      <c r="AS2" s="334"/>
      <c r="AT2" s="334"/>
      <c r="AU2" s="334"/>
      <c r="AV2" s="334"/>
      <c r="AW2" s="334"/>
      <c r="AX2" s="334"/>
      <c r="AY2" s="334"/>
      <c r="AZ2" s="334"/>
      <c r="BA2" s="334"/>
      <c r="BB2" s="334"/>
      <c r="BC2" s="334"/>
      <c r="BD2" s="334"/>
      <c r="BE2" s="334"/>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65" t="s">
        <v>14</v>
      </c>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23"/>
      <c r="AQ5" s="23"/>
      <c r="AR5" s="21"/>
      <c r="BE5" s="362" t="s">
        <v>15</v>
      </c>
      <c r="BS5" s="18" t="s">
        <v>6</v>
      </c>
    </row>
    <row r="6" spans="2:71" s="1" customFormat="1" ht="36.95" customHeight="1">
      <c r="B6" s="22"/>
      <c r="C6" s="23"/>
      <c r="D6" s="29" t="s">
        <v>16</v>
      </c>
      <c r="E6" s="23"/>
      <c r="F6" s="23"/>
      <c r="G6" s="23"/>
      <c r="H6" s="23"/>
      <c r="I6" s="23"/>
      <c r="J6" s="23"/>
      <c r="K6" s="367" t="s">
        <v>17</v>
      </c>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23"/>
      <c r="AQ6" s="23"/>
      <c r="AR6" s="21"/>
      <c r="BE6" s="363"/>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63"/>
      <c r="BS7" s="18" t="s">
        <v>6</v>
      </c>
    </row>
    <row r="8" spans="2:71"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63"/>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63"/>
      <c r="BS9" s="18" t="s">
        <v>6</v>
      </c>
    </row>
    <row r="10" spans="2:71" s="1" customFormat="1" ht="12" customHeight="1">
      <c r="B10" s="22"/>
      <c r="C10" s="23"/>
      <c r="D10" s="30"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27</v>
      </c>
      <c r="AL10" s="23"/>
      <c r="AM10" s="23"/>
      <c r="AN10" s="28" t="s">
        <v>28</v>
      </c>
      <c r="AO10" s="23"/>
      <c r="AP10" s="23"/>
      <c r="AQ10" s="23"/>
      <c r="AR10" s="21"/>
      <c r="BE10" s="363"/>
      <c r="BS10" s="18" t="s">
        <v>6</v>
      </c>
    </row>
    <row r="11" spans="2:71" s="1" customFormat="1" ht="18.4" customHeight="1">
      <c r="B11" s="22"/>
      <c r="C11" s="23"/>
      <c r="D11" s="23"/>
      <c r="E11" s="28" t="s">
        <v>29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30</v>
      </c>
      <c r="AL11" s="23"/>
      <c r="AM11" s="23"/>
      <c r="AN11" s="28" t="s">
        <v>28</v>
      </c>
      <c r="AO11" s="23"/>
      <c r="AP11" s="23"/>
      <c r="AQ11" s="23"/>
      <c r="AR11" s="21"/>
      <c r="BE11" s="363"/>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63"/>
      <c r="BS12" s="18" t="s">
        <v>6</v>
      </c>
    </row>
    <row r="13" spans="2:71" s="1" customFormat="1" ht="12" customHeight="1">
      <c r="B13" s="22"/>
      <c r="C13" s="23"/>
      <c r="D13" s="30"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27</v>
      </c>
      <c r="AL13" s="23"/>
      <c r="AM13" s="23"/>
      <c r="AN13" s="32" t="s">
        <v>32</v>
      </c>
      <c r="AO13" s="23"/>
      <c r="AP13" s="23"/>
      <c r="AQ13" s="23"/>
      <c r="AR13" s="21"/>
      <c r="BE13" s="363"/>
      <c r="BS13" s="18" t="s">
        <v>6</v>
      </c>
    </row>
    <row r="14" spans="2:71" ht="12.75">
      <c r="B14" s="22"/>
      <c r="C14" s="23"/>
      <c r="D14" s="23"/>
      <c r="E14" s="368" t="s">
        <v>32</v>
      </c>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0" t="s">
        <v>30</v>
      </c>
      <c r="AL14" s="23"/>
      <c r="AM14" s="23"/>
      <c r="AN14" s="32" t="s">
        <v>32</v>
      </c>
      <c r="AO14" s="23"/>
      <c r="AP14" s="23"/>
      <c r="AQ14" s="23"/>
      <c r="AR14" s="21"/>
      <c r="BE14" s="363"/>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63"/>
      <c r="BS15" s="18" t="s">
        <v>4</v>
      </c>
    </row>
    <row r="16" spans="2:71" s="1" customFormat="1" ht="12" customHeight="1">
      <c r="B16" s="22"/>
      <c r="C16" s="23"/>
      <c r="D16" s="30"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27</v>
      </c>
      <c r="AL16" s="23"/>
      <c r="AM16" s="23"/>
      <c r="AN16" s="28" t="s">
        <v>28</v>
      </c>
      <c r="AO16" s="23"/>
      <c r="AP16" s="23"/>
      <c r="AQ16" s="23"/>
      <c r="AR16" s="21"/>
      <c r="BE16" s="363"/>
      <c r="BS16" s="18" t="s">
        <v>4</v>
      </c>
    </row>
    <row r="17" spans="2:71" s="1" customFormat="1" ht="18.4"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30</v>
      </c>
      <c r="AL17" s="23"/>
      <c r="AM17" s="23"/>
      <c r="AN17" s="28" t="s">
        <v>28</v>
      </c>
      <c r="AO17" s="23"/>
      <c r="AP17" s="23"/>
      <c r="AQ17" s="23"/>
      <c r="AR17" s="21"/>
      <c r="BE17" s="363"/>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63"/>
      <c r="BS18" s="18" t="s">
        <v>6</v>
      </c>
    </row>
    <row r="19" spans="2:71" s="1" customFormat="1" ht="12" customHeight="1">
      <c r="B19" s="22"/>
      <c r="C19" s="23"/>
      <c r="D19" s="30"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27</v>
      </c>
      <c r="AL19" s="23"/>
      <c r="AM19" s="23"/>
      <c r="AN19" s="28" t="s">
        <v>28</v>
      </c>
      <c r="AO19" s="23"/>
      <c r="AP19" s="23"/>
      <c r="AQ19" s="23"/>
      <c r="AR19" s="21"/>
      <c r="BE19" s="363"/>
      <c r="BS19" s="18" t="s">
        <v>6</v>
      </c>
    </row>
    <row r="20" spans="2:71" s="1" customFormat="1" ht="18.4" customHeight="1">
      <c r="B20" s="22"/>
      <c r="C20" s="23"/>
      <c r="D20" s="23"/>
      <c r="E20" s="28" t="s">
        <v>37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30</v>
      </c>
      <c r="AL20" s="23"/>
      <c r="AM20" s="23"/>
      <c r="AN20" s="28" t="s">
        <v>28</v>
      </c>
      <c r="AO20" s="23"/>
      <c r="AP20" s="23"/>
      <c r="AQ20" s="23"/>
      <c r="AR20" s="21"/>
      <c r="BE20" s="363"/>
      <c r="BS20" s="18" t="s">
        <v>35</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63"/>
    </row>
    <row r="22" spans="2:57" s="1" customFormat="1" ht="12" customHeight="1">
      <c r="B22" s="22"/>
      <c r="C22" s="23"/>
      <c r="D22" s="30"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63"/>
    </row>
    <row r="23" spans="2:57" s="1" customFormat="1" ht="35.25" customHeight="1">
      <c r="B23" s="22"/>
      <c r="C23" s="23"/>
      <c r="D23" s="23"/>
      <c r="E23" s="370" t="s">
        <v>39</v>
      </c>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23"/>
      <c r="AP23" s="23"/>
      <c r="AQ23" s="23"/>
      <c r="AR23" s="21"/>
      <c r="BE23" s="363"/>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63"/>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63"/>
    </row>
    <row r="26" spans="1:57" s="2" customFormat="1" ht="25.9" customHeight="1">
      <c r="A26" s="35"/>
      <c r="B26" s="36"/>
      <c r="C26" s="37"/>
      <c r="D26" s="38" t="s">
        <v>40</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71">
        <f>ROUND(AG54,2)</f>
        <v>0</v>
      </c>
      <c r="AL26" s="372"/>
      <c r="AM26" s="372"/>
      <c r="AN26" s="372"/>
      <c r="AO26" s="372"/>
      <c r="AP26" s="37"/>
      <c r="AQ26" s="37"/>
      <c r="AR26" s="40"/>
      <c r="BE26" s="363"/>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63"/>
    </row>
    <row r="28" spans="1:57" s="2" customFormat="1" ht="12.75">
      <c r="A28" s="35"/>
      <c r="B28" s="36"/>
      <c r="C28" s="37"/>
      <c r="D28" s="37"/>
      <c r="E28" s="37"/>
      <c r="F28" s="37"/>
      <c r="G28" s="37"/>
      <c r="H28" s="37"/>
      <c r="I28" s="37"/>
      <c r="J28" s="37"/>
      <c r="K28" s="37"/>
      <c r="L28" s="373" t="s">
        <v>41</v>
      </c>
      <c r="M28" s="373"/>
      <c r="N28" s="373"/>
      <c r="O28" s="373"/>
      <c r="P28" s="373"/>
      <c r="Q28" s="37"/>
      <c r="R28" s="37"/>
      <c r="S28" s="37"/>
      <c r="T28" s="37"/>
      <c r="U28" s="37"/>
      <c r="V28" s="37"/>
      <c r="W28" s="373" t="s">
        <v>42</v>
      </c>
      <c r="X28" s="373"/>
      <c r="Y28" s="373"/>
      <c r="Z28" s="373"/>
      <c r="AA28" s="373"/>
      <c r="AB28" s="373"/>
      <c r="AC28" s="373"/>
      <c r="AD28" s="373"/>
      <c r="AE28" s="373"/>
      <c r="AF28" s="37"/>
      <c r="AG28" s="37"/>
      <c r="AH28" s="37"/>
      <c r="AI28" s="37"/>
      <c r="AJ28" s="37"/>
      <c r="AK28" s="373" t="s">
        <v>43</v>
      </c>
      <c r="AL28" s="373"/>
      <c r="AM28" s="373"/>
      <c r="AN28" s="373"/>
      <c r="AO28" s="373"/>
      <c r="AP28" s="37"/>
      <c r="AQ28" s="37"/>
      <c r="AR28" s="40"/>
      <c r="BE28" s="363"/>
    </row>
    <row r="29" spans="2:57" s="3" customFormat="1" ht="14.45" customHeight="1" hidden="1">
      <c r="B29" s="41"/>
      <c r="C29" s="42"/>
      <c r="D29" s="30" t="s">
        <v>44</v>
      </c>
      <c r="E29" s="42"/>
      <c r="F29" s="30" t="s">
        <v>45</v>
      </c>
      <c r="G29" s="42"/>
      <c r="H29" s="42"/>
      <c r="I29" s="42"/>
      <c r="J29" s="42"/>
      <c r="K29" s="42"/>
      <c r="L29" s="357">
        <v>0.21</v>
      </c>
      <c r="M29" s="356"/>
      <c r="N29" s="356"/>
      <c r="O29" s="356"/>
      <c r="P29" s="356"/>
      <c r="Q29" s="42"/>
      <c r="R29" s="42"/>
      <c r="S29" s="42"/>
      <c r="T29" s="42"/>
      <c r="U29" s="42"/>
      <c r="V29" s="42"/>
      <c r="W29" s="355">
        <f>ROUND(AZ54,2)</f>
        <v>0</v>
      </c>
      <c r="X29" s="356"/>
      <c r="Y29" s="356"/>
      <c r="Z29" s="356"/>
      <c r="AA29" s="356"/>
      <c r="AB29" s="356"/>
      <c r="AC29" s="356"/>
      <c r="AD29" s="356"/>
      <c r="AE29" s="356"/>
      <c r="AF29" s="42"/>
      <c r="AG29" s="42"/>
      <c r="AH29" s="42"/>
      <c r="AI29" s="42"/>
      <c r="AJ29" s="42"/>
      <c r="AK29" s="355">
        <f>ROUND(AV54,2)</f>
        <v>0</v>
      </c>
      <c r="AL29" s="356"/>
      <c r="AM29" s="356"/>
      <c r="AN29" s="356"/>
      <c r="AO29" s="356"/>
      <c r="AP29" s="42"/>
      <c r="AQ29" s="42"/>
      <c r="AR29" s="43"/>
      <c r="BE29" s="364"/>
    </row>
    <row r="30" spans="2:57" s="3" customFormat="1" ht="14.45" customHeight="1" hidden="1">
      <c r="B30" s="41"/>
      <c r="C30" s="42"/>
      <c r="D30" s="42"/>
      <c r="E30" s="42"/>
      <c r="F30" s="30" t="s">
        <v>46</v>
      </c>
      <c r="G30" s="42"/>
      <c r="H30" s="42"/>
      <c r="I30" s="42"/>
      <c r="J30" s="42"/>
      <c r="K30" s="42"/>
      <c r="L30" s="357">
        <v>0.15</v>
      </c>
      <c r="M30" s="356"/>
      <c r="N30" s="356"/>
      <c r="O30" s="356"/>
      <c r="P30" s="356"/>
      <c r="Q30" s="42"/>
      <c r="R30" s="42"/>
      <c r="S30" s="42"/>
      <c r="T30" s="42"/>
      <c r="U30" s="42"/>
      <c r="V30" s="42"/>
      <c r="W30" s="355">
        <f>ROUND(BA54,2)</f>
        <v>0</v>
      </c>
      <c r="X30" s="356"/>
      <c r="Y30" s="356"/>
      <c r="Z30" s="356"/>
      <c r="AA30" s="356"/>
      <c r="AB30" s="356"/>
      <c r="AC30" s="356"/>
      <c r="AD30" s="356"/>
      <c r="AE30" s="356"/>
      <c r="AF30" s="42"/>
      <c r="AG30" s="42"/>
      <c r="AH30" s="42"/>
      <c r="AI30" s="42"/>
      <c r="AJ30" s="42"/>
      <c r="AK30" s="355">
        <f>ROUND(AW54,2)</f>
        <v>0</v>
      </c>
      <c r="AL30" s="356"/>
      <c r="AM30" s="356"/>
      <c r="AN30" s="356"/>
      <c r="AO30" s="356"/>
      <c r="AP30" s="42"/>
      <c r="AQ30" s="42"/>
      <c r="AR30" s="43"/>
      <c r="BE30" s="364"/>
    </row>
    <row r="31" spans="2:57" s="3" customFormat="1" ht="14.45" customHeight="1">
      <c r="B31" s="41"/>
      <c r="C31" s="42"/>
      <c r="D31" s="44" t="s">
        <v>44</v>
      </c>
      <c r="E31" s="42"/>
      <c r="F31" s="30" t="s">
        <v>47</v>
      </c>
      <c r="G31" s="42"/>
      <c r="H31" s="42"/>
      <c r="I31" s="42"/>
      <c r="J31" s="42"/>
      <c r="K31" s="42"/>
      <c r="L31" s="357">
        <v>0.21</v>
      </c>
      <c r="M31" s="356"/>
      <c r="N31" s="356"/>
      <c r="O31" s="356"/>
      <c r="P31" s="356"/>
      <c r="Q31" s="42"/>
      <c r="R31" s="42"/>
      <c r="S31" s="42"/>
      <c r="T31" s="42"/>
      <c r="U31" s="42"/>
      <c r="V31" s="42"/>
      <c r="W31" s="355">
        <f>ROUND(BB54,2)</f>
        <v>0</v>
      </c>
      <c r="X31" s="356"/>
      <c r="Y31" s="356"/>
      <c r="Z31" s="356"/>
      <c r="AA31" s="356"/>
      <c r="AB31" s="356"/>
      <c r="AC31" s="356"/>
      <c r="AD31" s="356"/>
      <c r="AE31" s="356"/>
      <c r="AF31" s="42"/>
      <c r="AG31" s="42"/>
      <c r="AH31" s="42"/>
      <c r="AI31" s="42"/>
      <c r="AJ31" s="42"/>
      <c r="AK31" s="355">
        <v>0</v>
      </c>
      <c r="AL31" s="356"/>
      <c r="AM31" s="356"/>
      <c r="AN31" s="356"/>
      <c r="AO31" s="356"/>
      <c r="AP31" s="42"/>
      <c r="AQ31" s="42"/>
      <c r="AR31" s="43"/>
      <c r="BE31" s="364"/>
    </row>
    <row r="32" spans="2:57" s="3" customFormat="1" ht="14.45" customHeight="1">
      <c r="B32" s="41"/>
      <c r="C32" s="42"/>
      <c r="D32" s="42"/>
      <c r="E32" s="42"/>
      <c r="F32" s="30" t="s">
        <v>48</v>
      </c>
      <c r="G32" s="42"/>
      <c r="H32" s="42"/>
      <c r="I32" s="42"/>
      <c r="J32" s="42"/>
      <c r="K32" s="42"/>
      <c r="L32" s="357">
        <v>0.15</v>
      </c>
      <c r="M32" s="356"/>
      <c r="N32" s="356"/>
      <c r="O32" s="356"/>
      <c r="P32" s="356"/>
      <c r="Q32" s="42"/>
      <c r="R32" s="42"/>
      <c r="S32" s="42"/>
      <c r="T32" s="42"/>
      <c r="U32" s="42"/>
      <c r="V32" s="42"/>
      <c r="W32" s="355">
        <f>ROUND(BC54,2)</f>
        <v>0</v>
      </c>
      <c r="X32" s="356"/>
      <c r="Y32" s="356"/>
      <c r="Z32" s="356"/>
      <c r="AA32" s="356"/>
      <c r="AB32" s="356"/>
      <c r="AC32" s="356"/>
      <c r="AD32" s="356"/>
      <c r="AE32" s="356"/>
      <c r="AF32" s="42"/>
      <c r="AG32" s="42"/>
      <c r="AH32" s="42"/>
      <c r="AI32" s="42"/>
      <c r="AJ32" s="42"/>
      <c r="AK32" s="355">
        <v>0</v>
      </c>
      <c r="AL32" s="356"/>
      <c r="AM32" s="356"/>
      <c r="AN32" s="356"/>
      <c r="AO32" s="356"/>
      <c r="AP32" s="42"/>
      <c r="AQ32" s="42"/>
      <c r="AR32" s="43"/>
      <c r="BE32" s="364"/>
    </row>
    <row r="33" spans="2:44" s="3" customFormat="1" ht="14.45" customHeight="1" hidden="1">
      <c r="B33" s="41"/>
      <c r="C33" s="42"/>
      <c r="D33" s="42"/>
      <c r="E33" s="42"/>
      <c r="F33" s="30" t="s">
        <v>49</v>
      </c>
      <c r="G33" s="42"/>
      <c r="H33" s="42"/>
      <c r="I33" s="42"/>
      <c r="J33" s="42"/>
      <c r="K33" s="42"/>
      <c r="L33" s="357">
        <v>0</v>
      </c>
      <c r="M33" s="356"/>
      <c r="N33" s="356"/>
      <c r="O33" s="356"/>
      <c r="P33" s="356"/>
      <c r="Q33" s="42"/>
      <c r="R33" s="42"/>
      <c r="S33" s="42"/>
      <c r="T33" s="42"/>
      <c r="U33" s="42"/>
      <c r="V33" s="42"/>
      <c r="W33" s="355">
        <f>ROUND(BD54,2)</f>
        <v>0</v>
      </c>
      <c r="X33" s="356"/>
      <c r="Y33" s="356"/>
      <c r="Z33" s="356"/>
      <c r="AA33" s="356"/>
      <c r="AB33" s="356"/>
      <c r="AC33" s="356"/>
      <c r="AD33" s="356"/>
      <c r="AE33" s="356"/>
      <c r="AF33" s="42"/>
      <c r="AG33" s="42"/>
      <c r="AH33" s="42"/>
      <c r="AI33" s="42"/>
      <c r="AJ33" s="42"/>
      <c r="AK33" s="355">
        <v>0</v>
      </c>
      <c r="AL33" s="356"/>
      <c r="AM33" s="356"/>
      <c r="AN33" s="356"/>
      <c r="AO33" s="356"/>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5"/>
      <c r="D35" s="46" t="s">
        <v>50</v>
      </c>
      <c r="E35" s="47"/>
      <c r="F35" s="47"/>
      <c r="G35" s="47"/>
      <c r="H35" s="47"/>
      <c r="I35" s="47"/>
      <c r="J35" s="47"/>
      <c r="K35" s="47"/>
      <c r="L35" s="47"/>
      <c r="M35" s="47"/>
      <c r="N35" s="47"/>
      <c r="O35" s="47"/>
      <c r="P35" s="47"/>
      <c r="Q35" s="47"/>
      <c r="R35" s="47"/>
      <c r="S35" s="47"/>
      <c r="T35" s="48" t="s">
        <v>51</v>
      </c>
      <c r="U35" s="47"/>
      <c r="V35" s="47"/>
      <c r="W35" s="47"/>
      <c r="X35" s="358" t="s">
        <v>52</v>
      </c>
      <c r="Y35" s="359"/>
      <c r="Z35" s="359"/>
      <c r="AA35" s="359"/>
      <c r="AB35" s="359"/>
      <c r="AC35" s="47"/>
      <c r="AD35" s="47"/>
      <c r="AE35" s="47"/>
      <c r="AF35" s="47"/>
      <c r="AG35" s="47"/>
      <c r="AH35" s="47"/>
      <c r="AI35" s="47"/>
      <c r="AJ35" s="47"/>
      <c r="AK35" s="360">
        <f>SUM(AK26:AK33)</f>
        <v>0</v>
      </c>
      <c r="AL35" s="359"/>
      <c r="AM35" s="359"/>
      <c r="AN35" s="359"/>
      <c r="AO35" s="361"/>
      <c r="AP35" s="45"/>
      <c r="AQ35" s="45"/>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0"/>
      <c r="BE37" s="35"/>
    </row>
    <row r="41" spans="1:57" s="2" customFormat="1" ht="6.95" customHeight="1">
      <c r="A41" s="35"/>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0"/>
      <c r="BE41" s="35"/>
    </row>
    <row r="42" spans="1:57" s="2" customFormat="1" ht="24.95" customHeight="1">
      <c r="A42" s="35"/>
      <c r="B42" s="36"/>
      <c r="C42" s="24" t="s">
        <v>53</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3"/>
      <c r="C44" s="30" t="s">
        <v>13</v>
      </c>
      <c r="D44" s="54"/>
      <c r="E44" s="54"/>
      <c r="F44" s="54"/>
      <c r="G44" s="54"/>
      <c r="H44" s="54"/>
      <c r="I44" s="54"/>
      <c r="J44" s="54"/>
      <c r="K44" s="54"/>
      <c r="L44" s="54" t="str">
        <f>K5</f>
        <v>3594vv</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44" t="str">
        <f>K6</f>
        <v>Chrudimka, Hlinsko, oprava úpravy ř. km 87,429 - 87,550</v>
      </c>
      <c r="M45" s="345"/>
      <c r="N45" s="345"/>
      <c r="O45" s="345"/>
      <c r="P45" s="345"/>
      <c r="Q45" s="345"/>
      <c r="R45" s="345"/>
      <c r="S45" s="345"/>
      <c r="T45" s="345"/>
      <c r="U45" s="345"/>
      <c r="V45" s="345"/>
      <c r="W45" s="345"/>
      <c r="X45" s="345"/>
      <c r="Y45" s="345"/>
      <c r="Z45" s="345"/>
      <c r="AA45" s="345"/>
      <c r="AB45" s="345"/>
      <c r="AC45" s="345"/>
      <c r="AD45" s="345"/>
      <c r="AE45" s="345"/>
      <c r="AF45" s="345"/>
      <c r="AG45" s="345"/>
      <c r="AH45" s="345"/>
      <c r="AI45" s="345"/>
      <c r="AJ45" s="345"/>
      <c r="AK45" s="345"/>
      <c r="AL45" s="345"/>
      <c r="AM45" s="345"/>
      <c r="AN45" s="345"/>
      <c r="AO45" s="345"/>
      <c r="AP45" s="58"/>
      <c r="AQ45" s="58"/>
      <c r="AR45" s="59"/>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22</v>
      </c>
      <c r="D47" s="37"/>
      <c r="E47" s="37"/>
      <c r="F47" s="37"/>
      <c r="G47" s="37"/>
      <c r="H47" s="37"/>
      <c r="I47" s="37"/>
      <c r="J47" s="37"/>
      <c r="K47" s="37"/>
      <c r="L47" s="60" t="str">
        <f>IF(K8="","",K8)</f>
        <v>Hlinsko</v>
      </c>
      <c r="M47" s="37"/>
      <c r="N47" s="37"/>
      <c r="O47" s="37"/>
      <c r="P47" s="37"/>
      <c r="Q47" s="37"/>
      <c r="R47" s="37"/>
      <c r="S47" s="37"/>
      <c r="T47" s="37"/>
      <c r="U47" s="37"/>
      <c r="V47" s="37"/>
      <c r="W47" s="37"/>
      <c r="X47" s="37"/>
      <c r="Y47" s="37"/>
      <c r="Z47" s="37"/>
      <c r="AA47" s="37"/>
      <c r="AB47" s="37"/>
      <c r="AC47" s="37"/>
      <c r="AD47" s="37"/>
      <c r="AE47" s="37"/>
      <c r="AF47" s="37"/>
      <c r="AG47" s="37"/>
      <c r="AH47" s="37"/>
      <c r="AI47" s="30" t="s">
        <v>24</v>
      </c>
      <c r="AJ47" s="37"/>
      <c r="AK47" s="37"/>
      <c r="AL47" s="37"/>
      <c r="AM47" s="346" t="str">
        <f>IF(AN8="","",AN8)</f>
        <v>15. 4. 2020</v>
      </c>
      <c r="AN47" s="346"/>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25.7" customHeight="1">
      <c r="A49" s="35"/>
      <c r="B49" s="36"/>
      <c r="C49" s="30" t="s">
        <v>26</v>
      </c>
      <c r="D49" s="37"/>
      <c r="E49" s="37"/>
      <c r="F49" s="37"/>
      <c r="G49" s="37"/>
      <c r="H49" s="37"/>
      <c r="I49" s="37"/>
      <c r="J49" s="37"/>
      <c r="K49" s="37"/>
      <c r="L49" s="54" t="str">
        <f>IF(E11="","",E11)</f>
        <v>Povodí Labe, státní podnik, závod Pardubice</v>
      </c>
      <c r="M49" s="37"/>
      <c r="N49" s="37"/>
      <c r="O49" s="37"/>
      <c r="P49" s="37"/>
      <c r="Q49" s="37"/>
      <c r="R49" s="37"/>
      <c r="S49" s="37"/>
      <c r="T49" s="37"/>
      <c r="U49" s="37"/>
      <c r="V49" s="37"/>
      <c r="W49" s="37"/>
      <c r="X49" s="37"/>
      <c r="Y49" s="37"/>
      <c r="Z49" s="37"/>
      <c r="AA49" s="37"/>
      <c r="AB49" s="37"/>
      <c r="AC49" s="37"/>
      <c r="AD49" s="37"/>
      <c r="AE49" s="37"/>
      <c r="AF49" s="37"/>
      <c r="AG49" s="37"/>
      <c r="AH49" s="37"/>
      <c r="AI49" s="30" t="s">
        <v>33</v>
      </c>
      <c r="AJ49" s="37"/>
      <c r="AK49" s="37"/>
      <c r="AL49" s="37"/>
      <c r="AM49" s="347" t="str">
        <f>IF(E17="","",E17)</f>
        <v>Povodí Labe, státní podnik, OIČ, Hradec Králové</v>
      </c>
      <c r="AN49" s="348"/>
      <c r="AO49" s="348"/>
      <c r="AP49" s="348"/>
      <c r="AQ49" s="37"/>
      <c r="AR49" s="40"/>
      <c r="AS49" s="349" t="s">
        <v>54</v>
      </c>
      <c r="AT49" s="350"/>
      <c r="AU49" s="62"/>
      <c r="AV49" s="62"/>
      <c r="AW49" s="62"/>
      <c r="AX49" s="62"/>
      <c r="AY49" s="62"/>
      <c r="AZ49" s="62"/>
      <c r="BA49" s="62"/>
      <c r="BB49" s="62"/>
      <c r="BC49" s="62"/>
      <c r="BD49" s="63"/>
      <c r="BE49" s="35"/>
    </row>
    <row r="50" spans="1:57" s="2" customFormat="1" ht="15.2" customHeight="1">
      <c r="A50" s="35"/>
      <c r="B50" s="36"/>
      <c r="C50" s="30" t="s">
        <v>31</v>
      </c>
      <c r="D50" s="37"/>
      <c r="E50" s="37"/>
      <c r="F50" s="37"/>
      <c r="G50" s="37"/>
      <c r="H50" s="37"/>
      <c r="I50" s="37"/>
      <c r="J50" s="37"/>
      <c r="K50" s="37"/>
      <c r="L50" s="54"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36</v>
      </c>
      <c r="AJ50" s="37"/>
      <c r="AK50" s="37"/>
      <c r="AL50" s="37"/>
      <c r="AM50" s="347" t="str">
        <f>IF(E20="","",E20)</f>
        <v>Ing. Eva Morkesová</v>
      </c>
      <c r="AN50" s="348"/>
      <c r="AO50" s="348"/>
      <c r="AP50" s="348"/>
      <c r="AQ50" s="37"/>
      <c r="AR50" s="40"/>
      <c r="AS50" s="351"/>
      <c r="AT50" s="352"/>
      <c r="AU50" s="64"/>
      <c r="AV50" s="64"/>
      <c r="AW50" s="64"/>
      <c r="AX50" s="64"/>
      <c r="AY50" s="64"/>
      <c r="AZ50" s="64"/>
      <c r="BA50" s="64"/>
      <c r="BB50" s="64"/>
      <c r="BC50" s="64"/>
      <c r="BD50" s="65"/>
      <c r="BE50" s="35"/>
    </row>
    <row r="51" spans="1:57"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53"/>
      <c r="AT51" s="354"/>
      <c r="AU51" s="66"/>
      <c r="AV51" s="66"/>
      <c r="AW51" s="66"/>
      <c r="AX51" s="66"/>
      <c r="AY51" s="66"/>
      <c r="AZ51" s="66"/>
      <c r="BA51" s="66"/>
      <c r="BB51" s="66"/>
      <c r="BC51" s="66"/>
      <c r="BD51" s="67"/>
      <c r="BE51" s="35"/>
    </row>
    <row r="52" spans="1:57" s="2" customFormat="1" ht="29.25" customHeight="1">
      <c r="A52" s="35"/>
      <c r="B52" s="36"/>
      <c r="C52" s="340" t="s">
        <v>55</v>
      </c>
      <c r="D52" s="341"/>
      <c r="E52" s="341"/>
      <c r="F52" s="341"/>
      <c r="G52" s="341"/>
      <c r="H52" s="68"/>
      <c r="I52" s="342" t="s">
        <v>56</v>
      </c>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3" t="s">
        <v>57</v>
      </c>
      <c r="AH52" s="341"/>
      <c r="AI52" s="341"/>
      <c r="AJ52" s="341"/>
      <c r="AK52" s="341"/>
      <c r="AL52" s="341"/>
      <c r="AM52" s="341"/>
      <c r="AN52" s="342" t="s">
        <v>58</v>
      </c>
      <c r="AO52" s="341"/>
      <c r="AP52" s="341"/>
      <c r="AQ52" s="69" t="s">
        <v>59</v>
      </c>
      <c r="AR52" s="40"/>
      <c r="AS52" s="70" t="s">
        <v>60</v>
      </c>
      <c r="AT52" s="71" t="s">
        <v>61</v>
      </c>
      <c r="AU52" s="71" t="s">
        <v>62</v>
      </c>
      <c r="AV52" s="71" t="s">
        <v>63</v>
      </c>
      <c r="AW52" s="71" t="s">
        <v>64</v>
      </c>
      <c r="AX52" s="71" t="s">
        <v>65</v>
      </c>
      <c r="AY52" s="71" t="s">
        <v>66</v>
      </c>
      <c r="AZ52" s="71" t="s">
        <v>67</v>
      </c>
      <c r="BA52" s="71" t="s">
        <v>68</v>
      </c>
      <c r="BB52" s="71" t="s">
        <v>69</v>
      </c>
      <c r="BC52" s="71" t="s">
        <v>70</v>
      </c>
      <c r="BD52" s="72" t="s">
        <v>71</v>
      </c>
      <c r="BE52" s="35"/>
    </row>
    <row r="53" spans="1:57"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3"/>
      <c r="AT53" s="74"/>
      <c r="AU53" s="74"/>
      <c r="AV53" s="74"/>
      <c r="AW53" s="74"/>
      <c r="AX53" s="74"/>
      <c r="AY53" s="74"/>
      <c r="AZ53" s="74"/>
      <c r="BA53" s="74"/>
      <c r="BB53" s="74"/>
      <c r="BC53" s="74"/>
      <c r="BD53" s="75"/>
      <c r="BE53" s="35"/>
    </row>
    <row r="54" spans="2:90" s="6" customFormat="1" ht="32.45" customHeight="1">
      <c r="B54" s="76"/>
      <c r="C54" s="77" t="s">
        <v>72</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38">
        <f>ROUND(SUM(AG55:AG56),2)</f>
        <v>0</v>
      </c>
      <c r="AH54" s="338"/>
      <c r="AI54" s="338"/>
      <c r="AJ54" s="338"/>
      <c r="AK54" s="338"/>
      <c r="AL54" s="338"/>
      <c r="AM54" s="338"/>
      <c r="AN54" s="339">
        <f>SUM(AG54,AT54)</f>
        <v>0</v>
      </c>
      <c r="AO54" s="339"/>
      <c r="AP54" s="339"/>
      <c r="AQ54" s="80" t="s">
        <v>28</v>
      </c>
      <c r="AR54" s="81"/>
      <c r="AS54" s="82">
        <f>ROUND(SUM(AS55:AS56),2)</f>
        <v>0</v>
      </c>
      <c r="AT54" s="83">
        <f>ROUND(SUM(AV54:AW54),2)</f>
        <v>0</v>
      </c>
      <c r="AU54" s="84">
        <f>ROUND(SUM(AU55:AU56),5)</f>
        <v>0</v>
      </c>
      <c r="AV54" s="83">
        <f>ROUND(AZ54*L29,2)</f>
        <v>0</v>
      </c>
      <c r="AW54" s="83">
        <f>ROUND(BA54*L30,2)</f>
        <v>0</v>
      </c>
      <c r="AX54" s="83">
        <f>ROUND(BB54*L29,2)</f>
        <v>0</v>
      </c>
      <c r="AY54" s="83">
        <f>ROUND(BC54*L30,2)</f>
        <v>0</v>
      </c>
      <c r="AZ54" s="83">
        <f>ROUND(SUM(AZ55:AZ56),2)</f>
        <v>0</v>
      </c>
      <c r="BA54" s="83">
        <f>ROUND(SUM(BA55:BA56),2)</f>
        <v>0</v>
      </c>
      <c r="BB54" s="83">
        <f>ROUND(SUM(BB55:BB56),2)</f>
        <v>0</v>
      </c>
      <c r="BC54" s="83">
        <f>ROUND(SUM(BC55:BC56),2)</f>
        <v>0</v>
      </c>
      <c r="BD54" s="85">
        <f>ROUND(SUM(BD55:BD56),2)</f>
        <v>0</v>
      </c>
      <c r="BS54" s="86" t="s">
        <v>73</v>
      </c>
      <c r="BT54" s="86" t="s">
        <v>74</v>
      </c>
      <c r="BU54" s="87" t="s">
        <v>75</v>
      </c>
      <c r="BV54" s="86" t="s">
        <v>76</v>
      </c>
      <c r="BW54" s="86" t="s">
        <v>5</v>
      </c>
      <c r="BX54" s="86" t="s">
        <v>77</v>
      </c>
      <c r="CL54" s="86" t="s">
        <v>19</v>
      </c>
    </row>
    <row r="55" spans="1:91" s="7" customFormat="1" ht="16.5" customHeight="1">
      <c r="A55" s="88" t="s">
        <v>78</v>
      </c>
      <c r="B55" s="89"/>
      <c r="C55" s="90"/>
      <c r="D55" s="337" t="s">
        <v>79</v>
      </c>
      <c r="E55" s="337"/>
      <c r="F55" s="337"/>
      <c r="G55" s="337"/>
      <c r="H55" s="337"/>
      <c r="I55" s="91"/>
      <c r="J55" s="337" t="s">
        <v>80</v>
      </c>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5">
        <f>'SO 01 - 1. Oprava úpravy'!J30</f>
        <v>0</v>
      </c>
      <c r="AH55" s="336"/>
      <c r="AI55" s="336"/>
      <c r="AJ55" s="336"/>
      <c r="AK55" s="336"/>
      <c r="AL55" s="336"/>
      <c r="AM55" s="336"/>
      <c r="AN55" s="335">
        <f>SUM(AG55,AT55)</f>
        <v>0</v>
      </c>
      <c r="AO55" s="336"/>
      <c r="AP55" s="336"/>
      <c r="AQ55" s="92" t="s">
        <v>81</v>
      </c>
      <c r="AR55" s="93"/>
      <c r="AS55" s="94">
        <v>0</v>
      </c>
      <c r="AT55" s="95">
        <f>ROUND(SUM(AV55:AW55),2)</f>
        <v>0</v>
      </c>
      <c r="AU55" s="96">
        <f>'SO 01 - 1. Oprava úpravy'!P89</f>
        <v>0</v>
      </c>
      <c r="AV55" s="95">
        <f>'SO 01 - 1. Oprava úpravy'!J33</f>
        <v>0</v>
      </c>
      <c r="AW55" s="95">
        <f>'SO 01 - 1. Oprava úpravy'!J34</f>
        <v>0</v>
      </c>
      <c r="AX55" s="95">
        <f>'SO 01 - 1. Oprava úpravy'!J35</f>
        <v>0</v>
      </c>
      <c r="AY55" s="95">
        <f>'SO 01 - 1. Oprava úpravy'!J36</f>
        <v>0</v>
      </c>
      <c r="AZ55" s="95">
        <f>'SO 01 - 1. Oprava úpravy'!F33</f>
        <v>0</v>
      </c>
      <c r="BA55" s="95">
        <f>'SO 01 - 1. Oprava úpravy'!F34</f>
        <v>0</v>
      </c>
      <c r="BB55" s="95">
        <f>'SO 01 - 1. Oprava úpravy'!F35</f>
        <v>0</v>
      </c>
      <c r="BC55" s="95">
        <f>'SO 01 - 1. Oprava úpravy'!F36</f>
        <v>0</v>
      </c>
      <c r="BD55" s="97">
        <f>'SO 01 - 1. Oprava úpravy'!F37</f>
        <v>0</v>
      </c>
      <c r="BT55" s="98" t="s">
        <v>82</v>
      </c>
      <c r="BV55" s="98" t="s">
        <v>76</v>
      </c>
      <c r="BW55" s="98" t="s">
        <v>83</v>
      </c>
      <c r="BX55" s="98" t="s">
        <v>5</v>
      </c>
      <c r="CL55" s="98" t="s">
        <v>19</v>
      </c>
      <c r="CM55" s="98" t="s">
        <v>84</v>
      </c>
    </row>
    <row r="56" spans="1:91" s="7" customFormat="1" ht="24.75" customHeight="1">
      <c r="A56" s="88" t="s">
        <v>78</v>
      </c>
      <c r="B56" s="89"/>
      <c r="C56" s="90"/>
      <c r="D56" s="337" t="s">
        <v>85</v>
      </c>
      <c r="E56" s="337"/>
      <c r="F56" s="337"/>
      <c r="G56" s="337"/>
      <c r="H56" s="337"/>
      <c r="I56" s="91"/>
      <c r="J56" s="337" t="s">
        <v>86</v>
      </c>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5">
        <f>'VON.01 - Soupis prací - V...'!J30</f>
        <v>0</v>
      </c>
      <c r="AH56" s="336"/>
      <c r="AI56" s="336"/>
      <c r="AJ56" s="336"/>
      <c r="AK56" s="336"/>
      <c r="AL56" s="336"/>
      <c r="AM56" s="336"/>
      <c r="AN56" s="335">
        <f>SUM(AG56,AT56)</f>
        <v>0</v>
      </c>
      <c r="AO56" s="336"/>
      <c r="AP56" s="336"/>
      <c r="AQ56" s="92" t="s">
        <v>87</v>
      </c>
      <c r="AR56" s="93"/>
      <c r="AS56" s="99">
        <v>0</v>
      </c>
      <c r="AT56" s="100">
        <f>ROUND(SUM(AV56:AW56),2)</f>
        <v>0</v>
      </c>
      <c r="AU56" s="101">
        <f>'VON.01 - Soupis prací - V...'!P84</f>
        <v>0</v>
      </c>
      <c r="AV56" s="100">
        <f>'VON.01 - Soupis prací - V...'!J33</f>
        <v>0</v>
      </c>
      <c r="AW56" s="100">
        <f>'VON.01 - Soupis prací - V...'!J34</f>
        <v>0</v>
      </c>
      <c r="AX56" s="100">
        <f>'VON.01 - Soupis prací - V...'!J35</f>
        <v>0</v>
      </c>
      <c r="AY56" s="100">
        <f>'VON.01 - Soupis prací - V...'!J36</f>
        <v>0</v>
      </c>
      <c r="AZ56" s="100">
        <f>'VON.01 - Soupis prací - V...'!F33</f>
        <v>0</v>
      </c>
      <c r="BA56" s="100">
        <f>'VON.01 - Soupis prací - V...'!F34</f>
        <v>0</v>
      </c>
      <c r="BB56" s="100">
        <f>'VON.01 - Soupis prací - V...'!F35</f>
        <v>0</v>
      </c>
      <c r="BC56" s="100">
        <f>'VON.01 - Soupis prací - V...'!F36</f>
        <v>0</v>
      </c>
      <c r="BD56" s="102">
        <f>'VON.01 - Soupis prací - V...'!F37</f>
        <v>0</v>
      </c>
      <c r="BT56" s="98" t="s">
        <v>82</v>
      </c>
      <c r="BV56" s="98" t="s">
        <v>76</v>
      </c>
      <c r="BW56" s="98" t="s">
        <v>88</v>
      </c>
      <c r="BX56" s="98" t="s">
        <v>5</v>
      </c>
      <c r="CL56" s="98" t="s">
        <v>89</v>
      </c>
      <c r="CM56" s="98" t="s">
        <v>84</v>
      </c>
    </row>
    <row r="57" spans="1:57" s="2" customFormat="1" ht="30" customHeight="1">
      <c r="A57" s="35"/>
      <c r="B57" s="36"/>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40"/>
      <c r="AS57" s="35"/>
      <c r="AT57" s="35"/>
      <c r="AU57" s="35"/>
      <c r="AV57" s="35"/>
      <c r="AW57" s="35"/>
      <c r="AX57" s="35"/>
      <c r="AY57" s="35"/>
      <c r="AZ57" s="35"/>
      <c r="BA57" s="35"/>
      <c r="BB57" s="35"/>
      <c r="BC57" s="35"/>
      <c r="BD57" s="35"/>
      <c r="BE57" s="35"/>
    </row>
    <row r="58" spans="1:57" s="2" customFormat="1" ht="6.95" customHeight="1">
      <c r="A58" s="35"/>
      <c r="B58" s="49"/>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40"/>
      <c r="AS58" s="35"/>
      <c r="AT58" s="35"/>
      <c r="AU58" s="35"/>
      <c r="AV58" s="35"/>
      <c r="AW58" s="35"/>
      <c r="AX58" s="35"/>
      <c r="AY58" s="35"/>
      <c r="AZ58" s="35"/>
      <c r="BA58" s="35"/>
      <c r="BB58" s="35"/>
      <c r="BC58" s="35"/>
      <c r="BD58" s="35"/>
      <c r="BE58" s="35"/>
    </row>
  </sheetData>
  <sheetProtection algorithmName="SHA-512" hashValue="JD0dxOI1r8neHvOcx7p9Zd3V6fyvjMvmbl64Cnx+1ymDzVhXy3GwfP9/8RTUo8PcKU/0k6HS1t6vGAWJq6lo4g==" saltValue="pdqx5s5qduq8K3EofEDioWce3v7HPuXODPzNkFvuzQj1Nyr+XOmhUzDPX3VnVA9lrLreQI0P61GUIntgZnbclw==" spinCount="100000"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L33:P33"/>
    <mergeCell ref="X35:AB35"/>
    <mergeCell ref="AK35:AO35"/>
    <mergeCell ref="AK31:AO31"/>
    <mergeCell ref="L31:P31"/>
    <mergeCell ref="W32:AE32"/>
    <mergeCell ref="AK32:AO32"/>
    <mergeCell ref="L32:P32"/>
    <mergeCell ref="AM47:AN47"/>
    <mergeCell ref="AM49:AP49"/>
    <mergeCell ref="AS49:AT51"/>
    <mergeCell ref="AM50:AP50"/>
    <mergeCell ref="W33:AE33"/>
    <mergeCell ref="AK33:AO33"/>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s>
  <hyperlinks>
    <hyperlink ref="A55" location="'SO 01 - 1. Oprava úpravy'!C2" display="/"/>
    <hyperlink ref="A56" location="'VON.01 - Soupis prací - V...'!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91"/>
  <sheetViews>
    <sheetView showGridLines="0" workbookViewId="0" topLeftCell="A89"/>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34"/>
      <c r="M2" s="334"/>
      <c r="N2" s="334"/>
      <c r="O2" s="334"/>
      <c r="P2" s="334"/>
      <c r="Q2" s="334"/>
      <c r="R2" s="334"/>
      <c r="S2" s="334"/>
      <c r="T2" s="334"/>
      <c r="U2" s="334"/>
      <c r="V2" s="334"/>
      <c r="AT2" s="18" t="s">
        <v>83</v>
      </c>
    </row>
    <row r="3" spans="2:46" s="1" customFormat="1" ht="6.95" customHeight="1">
      <c r="B3" s="104"/>
      <c r="C3" s="105"/>
      <c r="D3" s="105"/>
      <c r="E3" s="105"/>
      <c r="F3" s="105"/>
      <c r="G3" s="105"/>
      <c r="H3" s="105"/>
      <c r="I3" s="106"/>
      <c r="J3" s="105"/>
      <c r="K3" s="105"/>
      <c r="L3" s="21"/>
      <c r="AT3" s="18" t="s">
        <v>84</v>
      </c>
    </row>
    <row r="4" spans="2:46" s="1" customFormat="1" ht="24.95" customHeight="1">
      <c r="B4" s="21"/>
      <c r="D4" s="107" t="s">
        <v>90</v>
      </c>
      <c r="I4" s="103"/>
      <c r="L4" s="21"/>
      <c r="M4" s="108" t="s">
        <v>10</v>
      </c>
      <c r="AT4" s="18" t="s">
        <v>35</v>
      </c>
    </row>
    <row r="5" spans="2:12" s="1" customFormat="1" ht="6.95" customHeight="1">
      <c r="B5" s="21"/>
      <c r="I5" s="103"/>
      <c r="L5" s="21"/>
    </row>
    <row r="6" spans="2:12" s="1" customFormat="1" ht="12" customHeight="1">
      <c r="B6" s="21"/>
      <c r="D6" s="109" t="s">
        <v>16</v>
      </c>
      <c r="I6" s="103"/>
      <c r="L6" s="21"/>
    </row>
    <row r="7" spans="2:12" s="1" customFormat="1" ht="16.5" customHeight="1">
      <c r="B7" s="21"/>
      <c r="E7" s="377" t="str">
        <f>'Rekapitulace stavby'!K6</f>
        <v>Chrudimka, Hlinsko, oprava úpravy ř. km 87,429 - 87,550</v>
      </c>
      <c r="F7" s="378"/>
      <c r="G7" s="378"/>
      <c r="H7" s="378"/>
      <c r="I7" s="103"/>
      <c r="L7" s="21"/>
    </row>
    <row r="8" spans="1:31" s="2" customFormat="1" ht="12" customHeight="1">
      <c r="A8" s="35"/>
      <c r="B8" s="40"/>
      <c r="C8" s="35"/>
      <c r="D8" s="109" t="s">
        <v>91</v>
      </c>
      <c r="E8" s="35"/>
      <c r="F8" s="35"/>
      <c r="G8" s="35"/>
      <c r="H8" s="35"/>
      <c r="I8" s="110"/>
      <c r="J8" s="35"/>
      <c r="K8" s="35"/>
      <c r="L8" s="111"/>
      <c r="S8" s="35"/>
      <c r="T8" s="35"/>
      <c r="U8" s="35"/>
      <c r="V8" s="35"/>
      <c r="W8" s="35"/>
      <c r="X8" s="35"/>
      <c r="Y8" s="35"/>
      <c r="Z8" s="35"/>
      <c r="AA8" s="35"/>
      <c r="AB8" s="35"/>
      <c r="AC8" s="35"/>
      <c r="AD8" s="35"/>
      <c r="AE8" s="35"/>
    </row>
    <row r="9" spans="1:31" s="2" customFormat="1" ht="16.5" customHeight="1">
      <c r="A9" s="35"/>
      <c r="B9" s="40"/>
      <c r="C9" s="35"/>
      <c r="D9" s="35"/>
      <c r="E9" s="379" t="s">
        <v>92</v>
      </c>
      <c r="F9" s="380"/>
      <c r="G9" s="380"/>
      <c r="H9" s="380"/>
      <c r="I9" s="110"/>
      <c r="J9" s="35"/>
      <c r="K9" s="35"/>
      <c r="L9" s="111"/>
      <c r="S9" s="35"/>
      <c r="T9" s="35"/>
      <c r="U9" s="35"/>
      <c r="V9" s="35"/>
      <c r="W9" s="35"/>
      <c r="X9" s="35"/>
      <c r="Y9" s="35"/>
      <c r="Z9" s="35"/>
      <c r="AA9" s="35"/>
      <c r="AB9" s="35"/>
      <c r="AC9" s="35"/>
      <c r="AD9" s="35"/>
      <c r="AE9" s="35"/>
    </row>
    <row r="10" spans="1:31" s="2" customFormat="1" ht="12">
      <c r="A10" s="35"/>
      <c r="B10" s="40"/>
      <c r="C10" s="35"/>
      <c r="D10" s="35"/>
      <c r="E10" s="35"/>
      <c r="F10" s="35"/>
      <c r="G10" s="35"/>
      <c r="H10" s="35"/>
      <c r="I10" s="110"/>
      <c r="J10" s="35"/>
      <c r="K10" s="35"/>
      <c r="L10" s="111"/>
      <c r="S10" s="35"/>
      <c r="T10" s="35"/>
      <c r="U10" s="35"/>
      <c r="V10" s="35"/>
      <c r="W10" s="35"/>
      <c r="X10" s="35"/>
      <c r="Y10" s="35"/>
      <c r="Z10" s="35"/>
      <c r="AA10" s="35"/>
      <c r="AB10" s="35"/>
      <c r="AC10" s="35"/>
      <c r="AD10" s="35"/>
      <c r="AE10" s="35"/>
    </row>
    <row r="11" spans="1:31" s="2" customFormat="1" ht="12" customHeight="1">
      <c r="A11" s="35"/>
      <c r="B11" s="40"/>
      <c r="C11" s="35"/>
      <c r="D11" s="109" t="s">
        <v>18</v>
      </c>
      <c r="E11" s="35"/>
      <c r="F11" s="112" t="s">
        <v>19</v>
      </c>
      <c r="G11" s="35"/>
      <c r="H11" s="35"/>
      <c r="I11" s="113" t="s">
        <v>20</v>
      </c>
      <c r="J11" s="112" t="s">
        <v>28</v>
      </c>
      <c r="K11" s="35"/>
      <c r="L11" s="111"/>
      <c r="S11" s="35"/>
      <c r="T11" s="35"/>
      <c r="U11" s="35"/>
      <c r="V11" s="35"/>
      <c r="W11" s="35"/>
      <c r="X11" s="35"/>
      <c r="Y11" s="35"/>
      <c r="Z11" s="35"/>
      <c r="AA11" s="35"/>
      <c r="AB11" s="35"/>
      <c r="AC11" s="35"/>
      <c r="AD11" s="35"/>
      <c r="AE11" s="35"/>
    </row>
    <row r="12" spans="1:31" s="2" customFormat="1" ht="12" customHeight="1">
      <c r="A12" s="35"/>
      <c r="B12" s="40"/>
      <c r="C12" s="35"/>
      <c r="D12" s="109" t="s">
        <v>22</v>
      </c>
      <c r="E12" s="35"/>
      <c r="F12" s="112" t="s">
        <v>23</v>
      </c>
      <c r="G12" s="35"/>
      <c r="H12" s="35"/>
      <c r="I12" s="113" t="s">
        <v>24</v>
      </c>
      <c r="J12" s="114" t="str">
        <f>'Rekapitulace stavby'!AN8</f>
        <v>15. 4. 2020</v>
      </c>
      <c r="K12" s="35"/>
      <c r="L12" s="111"/>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10"/>
      <c r="J13" s="35"/>
      <c r="K13" s="35"/>
      <c r="L13" s="111"/>
      <c r="S13" s="35"/>
      <c r="T13" s="35"/>
      <c r="U13" s="35"/>
      <c r="V13" s="35"/>
      <c r="W13" s="35"/>
      <c r="X13" s="35"/>
      <c r="Y13" s="35"/>
      <c r="Z13" s="35"/>
      <c r="AA13" s="35"/>
      <c r="AB13" s="35"/>
      <c r="AC13" s="35"/>
      <c r="AD13" s="35"/>
      <c r="AE13" s="35"/>
    </row>
    <row r="14" spans="1:31" s="2" customFormat="1" ht="12" customHeight="1">
      <c r="A14" s="35"/>
      <c r="B14" s="40"/>
      <c r="C14" s="35"/>
      <c r="D14" s="109" t="s">
        <v>26</v>
      </c>
      <c r="E14" s="35"/>
      <c r="F14" s="35"/>
      <c r="G14" s="35"/>
      <c r="H14" s="35"/>
      <c r="I14" s="113" t="s">
        <v>27</v>
      </c>
      <c r="J14" s="112" t="s">
        <v>28</v>
      </c>
      <c r="K14" s="35"/>
      <c r="L14" s="111"/>
      <c r="S14" s="35"/>
      <c r="T14" s="35"/>
      <c r="U14" s="35"/>
      <c r="V14" s="35"/>
      <c r="W14" s="35"/>
      <c r="X14" s="35"/>
      <c r="Y14" s="35"/>
      <c r="Z14" s="35"/>
      <c r="AA14" s="35"/>
      <c r="AB14" s="35"/>
      <c r="AC14" s="35"/>
      <c r="AD14" s="35"/>
      <c r="AE14" s="35"/>
    </row>
    <row r="15" spans="1:31" s="2" customFormat="1" ht="18" customHeight="1">
      <c r="A15" s="35"/>
      <c r="B15" s="40"/>
      <c r="C15" s="35"/>
      <c r="D15" s="35"/>
      <c r="E15" s="112" t="s">
        <v>29</v>
      </c>
      <c r="F15" s="35"/>
      <c r="G15" s="35"/>
      <c r="H15" s="35"/>
      <c r="I15" s="113" t="s">
        <v>30</v>
      </c>
      <c r="J15" s="112" t="s">
        <v>28</v>
      </c>
      <c r="K15" s="35"/>
      <c r="L15" s="111"/>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10"/>
      <c r="J16" s="35"/>
      <c r="K16" s="35"/>
      <c r="L16" s="111"/>
      <c r="S16" s="35"/>
      <c r="T16" s="35"/>
      <c r="U16" s="35"/>
      <c r="V16" s="35"/>
      <c r="W16" s="35"/>
      <c r="X16" s="35"/>
      <c r="Y16" s="35"/>
      <c r="Z16" s="35"/>
      <c r="AA16" s="35"/>
      <c r="AB16" s="35"/>
      <c r="AC16" s="35"/>
      <c r="AD16" s="35"/>
      <c r="AE16" s="35"/>
    </row>
    <row r="17" spans="1:31" s="2" customFormat="1" ht="12" customHeight="1">
      <c r="A17" s="35"/>
      <c r="B17" s="40"/>
      <c r="C17" s="35"/>
      <c r="D17" s="109" t="s">
        <v>31</v>
      </c>
      <c r="E17" s="35"/>
      <c r="F17" s="35"/>
      <c r="G17" s="35"/>
      <c r="H17" s="35"/>
      <c r="I17" s="113" t="s">
        <v>27</v>
      </c>
      <c r="J17" s="31" t="str">
        <f>'Rekapitulace stavby'!AN13</f>
        <v>Vyplň údaj</v>
      </c>
      <c r="K17" s="35"/>
      <c r="L17" s="111"/>
      <c r="S17" s="35"/>
      <c r="T17" s="35"/>
      <c r="U17" s="35"/>
      <c r="V17" s="35"/>
      <c r="W17" s="35"/>
      <c r="X17" s="35"/>
      <c r="Y17" s="35"/>
      <c r="Z17" s="35"/>
      <c r="AA17" s="35"/>
      <c r="AB17" s="35"/>
      <c r="AC17" s="35"/>
      <c r="AD17" s="35"/>
      <c r="AE17" s="35"/>
    </row>
    <row r="18" spans="1:31" s="2" customFormat="1" ht="18" customHeight="1">
      <c r="A18" s="35"/>
      <c r="B18" s="40"/>
      <c r="C18" s="35"/>
      <c r="D18" s="35"/>
      <c r="E18" s="381" t="str">
        <f>'Rekapitulace stavby'!E14</f>
        <v>Vyplň údaj</v>
      </c>
      <c r="F18" s="382"/>
      <c r="G18" s="382"/>
      <c r="H18" s="382"/>
      <c r="I18" s="113" t="s">
        <v>30</v>
      </c>
      <c r="J18" s="31" t="str">
        <f>'Rekapitulace stavby'!AN14</f>
        <v>Vyplň údaj</v>
      </c>
      <c r="K18" s="35"/>
      <c r="L18" s="111"/>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10"/>
      <c r="J19" s="35"/>
      <c r="K19" s="35"/>
      <c r="L19" s="111"/>
      <c r="S19" s="35"/>
      <c r="T19" s="35"/>
      <c r="U19" s="35"/>
      <c r="V19" s="35"/>
      <c r="W19" s="35"/>
      <c r="X19" s="35"/>
      <c r="Y19" s="35"/>
      <c r="Z19" s="35"/>
      <c r="AA19" s="35"/>
      <c r="AB19" s="35"/>
      <c r="AC19" s="35"/>
      <c r="AD19" s="35"/>
      <c r="AE19" s="35"/>
    </row>
    <row r="20" spans="1:31" s="2" customFormat="1" ht="12" customHeight="1">
      <c r="A20" s="35"/>
      <c r="B20" s="40"/>
      <c r="C20" s="35"/>
      <c r="D20" s="109" t="s">
        <v>33</v>
      </c>
      <c r="E20" s="35"/>
      <c r="F20" s="35"/>
      <c r="G20" s="35"/>
      <c r="H20" s="35"/>
      <c r="I20" s="113" t="s">
        <v>27</v>
      </c>
      <c r="J20" s="112" t="s">
        <v>28</v>
      </c>
      <c r="K20" s="35"/>
      <c r="L20" s="111"/>
      <c r="S20" s="35"/>
      <c r="T20" s="35"/>
      <c r="U20" s="35"/>
      <c r="V20" s="35"/>
      <c r="W20" s="35"/>
      <c r="X20" s="35"/>
      <c r="Y20" s="35"/>
      <c r="Z20" s="35"/>
      <c r="AA20" s="35"/>
      <c r="AB20" s="35"/>
      <c r="AC20" s="35"/>
      <c r="AD20" s="35"/>
      <c r="AE20" s="35"/>
    </row>
    <row r="21" spans="1:31" s="2" customFormat="1" ht="18" customHeight="1">
      <c r="A21" s="35"/>
      <c r="B21" s="40"/>
      <c r="C21" s="35"/>
      <c r="D21" s="35"/>
      <c r="E21" s="112" t="s">
        <v>34</v>
      </c>
      <c r="F21" s="35"/>
      <c r="G21" s="35"/>
      <c r="H21" s="35"/>
      <c r="I21" s="113" t="s">
        <v>30</v>
      </c>
      <c r="J21" s="112" t="s">
        <v>28</v>
      </c>
      <c r="K21" s="35"/>
      <c r="L21" s="111"/>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10"/>
      <c r="J22" s="35"/>
      <c r="K22" s="35"/>
      <c r="L22" s="111"/>
      <c r="S22" s="35"/>
      <c r="T22" s="35"/>
      <c r="U22" s="35"/>
      <c r="V22" s="35"/>
      <c r="W22" s="35"/>
      <c r="X22" s="35"/>
      <c r="Y22" s="35"/>
      <c r="Z22" s="35"/>
      <c r="AA22" s="35"/>
      <c r="AB22" s="35"/>
      <c r="AC22" s="35"/>
      <c r="AD22" s="35"/>
      <c r="AE22" s="35"/>
    </row>
    <row r="23" spans="1:31" s="2" customFormat="1" ht="12" customHeight="1">
      <c r="A23" s="35"/>
      <c r="B23" s="40"/>
      <c r="C23" s="35"/>
      <c r="D23" s="109" t="s">
        <v>36</v>
      </c>
      <c r="E23" s="35"/>
      <c r="F23" s="35"/>
      <c r="G23" s="35"/>
      <c r="H23" s="35"/>
      <c r="I23" s="113" t="s">
        <v>27</v>
      </c>
      <c r="J23" s="112" t="s">
        <v>28</v>
      </c>
      <c r="K23" s="35"/>
      <c r="L23" s="111"/>
      <c r="S23" s="35"/>
      <c r="T23" s="35"/>
      <c r="U23" s="35"/>
      <c r="V23" s="35"/>
      <c r="W23" s="35"/>
      <c r="X23" s="35"/>
      <c r="Y23" s="35"/>
      <c r="Z23" s="35"/>
      <c r="AA23" s="35"/>
      <c r="AB23" s="35"/>
      <c r="AC23" s="35"/>
      <c r="AD23" s="35"/>
      <c r="AE23" s="35"/>
    </row>
    <row r="24" spans="1:31" s="2" customFormat="1" ht="18" customHeight="1">
      <c r="A24" s="35"/>
      <c r="B24" s="40"/>
      <c r="C24" s="35"/>
      <c r="D24" s="35"/>
      <c r="E24" s="112" t="s">
        <v>37</v>
      </c>
      <c r="F24" s="35"/>
      <c r="G24" s="35"/>
      <c r="H24" s="35"/>
      <c r="I24" s="113" t="s">
        <v>30</v>
      </c>
      <c r="J24" s="112" t="s">
        <v>28</v>
      </c>
      <c r="K24" s="35"/>
      <c r="L24" s="111"/>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10"/>
      <c r="J25" s="35"/>
      <c r="K25" s="35"/>
      <c r="L25" s="111"/>
      <c r="S25" s="35"/>
      <c r="T25" s="35"/>
      <c r="U25" s="35"/>
      <c r="V25" s="35"/>
      <c r="W25" s="35"/>
      <c r="X25" s="35"/>
      <c r="Y25" s="35"/>
      <c r="Z25" s="35"/>
      <c r="AA25" s="35"/>
      <c r="AB25" s="35"/>
      <c r="AC25" s="35"/>
      <c r="AD25" s="35"/>
      <c r="AE25" s="35"/>
    </row>
    <row r="26" spans="1:31" s="2" customFormat="1" ht="12" customHeight="1">
      <c r="A26" s="35"/>
      <c r="B26" s="40"/>
      <c r="C26" s="35"/>
      <c r="D26" s="109" t="s">
        <v>38</v>
      </c>
      <c r="E26" s="35"/>
      <c r="F26" s="35"/>
      <c r="G26" s="35"/>
      <c r="H26" s="35"/>
      <c r="I26" s="110"/>
      <c r="J26" s="35"/>
      <c r="K26" s="35"/>
      <c r="L26" s="111"/>
      <c r="S26" s="35"/>
      <c r="T26" s="35"/>
      <c r="U26" s="35"/>
      <c r="V26" s="35"/>
      <c r="W26" s="35"/>
      <c r="X26" s="35"/>
      <c r="Y26" s="35"/>
      <c r="Z26" s="35"/>
      <c r="AA26" s="35"/>
      <c r="AB26" s="35"/>
      <c r="AC26" s="35"/>
      <c r="AD26" s="35"/>
      <c r="AE26" s="35"/>
    </row>
    <row r="27" spans="1:31" s="8" customFormat="1" ht="23.25" customHeight="1">
      <c r="A27" s="115"/>
      <c r="B27" s="116"/>
      <c r="C27" s="115"/>
      <c r="D27" s="115"/>
      <c r="E27" s="383" t="s">
        <v>93</v>
      </c>
      <c r="F27" s="383"/>
      <c r="G27" s="383"/>
      <c r="H27" s="383"/>
      <c r="I27" s="117"/>
      <c r="J27" s="115"/>
      <c r="K27" s="115"/>
      <c r="L27" s="118"/>
      <c r="S27" s="115"/>
      <c r="T27" s="115"/>
      <c r="U27" s="115"/>
      <c r="V27" s="115"/>
      <c r="W27" s="115"/>
      <c r="X27" s="115"/>
      <c r="Y27" s="115"/>
      <c r="Z27" s="115"/>
      <c r="AA27" s="115"/>
      <c r="AB27" s="115"/>
      <c r="AC27" s="115"/>
      <c r="AD27" s="115"/>
      <c r="AE27" s="115"/>
    </row>
    <row r="28" spans="1:31" s="2" customFormat="1" ht="6.95" customHeight="1">
      <c r="A28" s="35"/>
      <c r="B28" s="40"/>
      <c r="C28" s="35"/>
      <c r="D28" s="35"/>
      <c r="E28" s="35"/>
      <c r="F28" s="35"/>
      <c r="G28" s="35"/>
      <c r="H28" s="35"/>
      <c r="I28" s="110"/>
      <c r="J28" s="35"/>
      <c r="K28" s="35"/>
      <c r="L28" s="111"/>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20"/>
      <c r="J29" s="119"/>
      <c r="K29" s="119"/>
      <c r="L29" s="111"/>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110"/>
      <c r="J30" s="122">
        <f>ROUND(J89,2)</f>
        <v>0</v>
      </c>
      <c r="K30" s="35"/>
      <c r="L30" s="111"/>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20"/>
      <c r="J31" s="119"/>
      <c r="K31" s="119"/>
      <c r="L31" s="111"/>
      <c r="S31" s="35"/>
      <c r="T31" s="35"/>
      <c r="U31" s="35"/>
      <c r="V31" s="35"/>
      <c r="W31" s="35"/>
      <c r="X31" s="35"/>
      <c r="Y31" s="35"/>
      <c r="Z31" s="35"/>
      <c r="AA31" s="35"/>
      <c r="AB31" s="35"/>
      <c r="AC31" s="35"/>
      <c r="AD31" s="35"/>
      <c r="AE31" s="35"/>
    </row>
    <row r="32" spans="1:31" s="2" customFormat="1" ht="14.45" customHeight="1">
      <c r="A32" s="35"/>
      <c r="B32" s="40"/>
      <c r="C32" s="35"/>
      <c r="D32" s="35"/>
      <c r="E32" s="35"/>
      <c r="F32" s="123" t="s">
        <v>42</v>
      </c>
      <c r="G32" s="35"/>
      <c r="H32" s="35"/>
      <c r="I32" s="124" t="s">
        <v>41</v>
      </c>
      <c r="J32" s="123" t="s">
        <v>43</v>
      </c>
      <c r="K32" s="35"/>
      <c r="L32" s="111"/>
      <c r="S32" s="35"/>
      <c r="T32" s="35"/>
      <c r="U32" s="35"/>
      <c r="V32" s="35"/>
      <c r="W32" s="35"/>
      <c r="X32" s="35"/>
      <c r="Y32" s="35"/>
      <c r="Z32" s="35"/>
      <c r="AA32" s="35"/>
      <c r="AB32" s="35"/>
      <c r="AC32" s="35"/>
      <c r="AD32" s="35"/>
      <c r="AE32" s="35"/>
    </row>
    <row r="33" spans="1:31" s="2" customFormat="1" ht="14.45" customHeight="1" hidden="1">
      <c r="A33" s="35"/>
      <c r="B33" s="40"/>
      <c r="C33" s="35"/>
      <c r="D33" s="125" t="s">
        <v>44</v>
      </c>
      <c r="E33" s="109" t="s">
        <v>45</v>
      </c>
      <c r="F33" s="126">
        <f>ROUND((SUM(BE89:BE390)),2)</f>
        <v>0</v>
      </c>
      <c r="G33" s="35"/>
      <c r="H33" s="35"/>
      <c r="I33" s="127">
        <v>0.21</v>
      </c>
      <c r="J33" s="126">
        <f>ROUND(((SUM(BE89:BE390))*I33),2)</f>
        <v>0</v>
      </c>
      <c r="K33" s="35"/>
      <c r="L33" s="111"/>
      <c r="S33" s="35"/>
      <c r="T33" s="35"/>
      <c r="U33" s="35"/>
      <c r="V33" s="35"/>
      <c r="W33" s="35"/>
      <c r="X33" s="35"/>
      <c r="Y33" s="35"/>
      <c r="Z33" s="35"/>
      <c r="AA33" s="35"/>
      <c r="AB33" s="35"/>
      <c r="AC33" s="35"/>
      <c r="AD33" s="35"/>
      <c r="AE33" s="35"/>
    </row>
    <row r="34" spans="1:31" s="2" customFormat="1" ht="14.45" customHeight="1" hidden="1">
      <c r="A34" s="35"/>
      <c r="B34" s="40"/>
      <c r="C34" s="35"/>
      <c r="D34" s="35"/>
      <c r="E34" s="109" t="s">
        <v>46</v>
      </c>
      <c r="F34" s="126">
        <f>ROUND((SUM(BF89:BF390)),2)</f>
        <v>0</v>
      </c>
      <c r="G34" s="35"/>
      <c r="H34" s="35"/>
      <c r="I34" s="127">
        <v>0.15</v>
      </c>
      <c r="J34" s="126">
        <f>ROUND(((SUM(BF89:BF390))*I34),2)</f>
        <v>0</v>
      </c>
      <c r="K34" s="35"/>
      <c r="L34" s="111"/>
      <c r="S34" s="35"/>
      <c r="T34" s="35"/>
      <c r="U34" s="35"/>
      <c r="V34" s="35"/>
      <c r="W34" s="35"/>
      <c r="X34" s="35"/>
      <c r="Y34" s="35"/>
      <c r="Z34" s="35"/>
      <c r="AA34" s="35"/>
      <c r="AB34" s="35"/>
      <c r="AC34" s="35"/>
      <c r="AD34" s="35"/>
      <c r="AE34" s="35"/>
    </row>
    <row r="35" spans="1:31" s="2" customFormat="1" ht="14.45" customHeight="1">
      <c r="A35" s="35"/>
      <c r="B35" s="40"/>
      <c r="C35" s="35"/>
      <c r="D35" s="109" t="s">
        <v>44</v>
      </c>
      <c r="E35" s="109" t="s">
        <v>47</v>
      </c>
      <c r="F35" s="126">
        <f>ROUND((SUM(BG89:BG390)),2)</f>
        <v>0</v>
      </c>
      <c r="G35" s="35"/>
      <c r="H35" s="35"/>
      <c r="I35" s="127">
        <v>0.21</v>
      </c>
      <c r="J35" s="126">
        <f>0</f>
        <v>0</v>
      </c>
      <c r="K35" s="35"/>
      <c r="L35" s="111"/>
      <c r="S35" s="35"/>
      <c r="T35" s="35"/>
      <c r="U35" s="35"/>
      <c r="V35" s="35"/>
      <c r="W35" s="35"/>
      <c r="X35" s="35"/>
      <c r="Y35" s="35"/>
      <c r="Z35" s="35"/>
      <c r="AA35" s="35"/>
      <c r="AB35" s="35"/>
      <c r="AC35" s="35"/>
      <c r="AD35" s="35"/>
      <c r="AE35" s="35"/>
    </row>
    <row r="36" spans="1:31" s="2" customFormat="1" ht="14.45" customHeight="1">
      <c r="A36" s="35"/>
      <c r="B36" s="40"/>
      <c r="C36" s="35"/>
      <c r="D36" s="35"/>
      <c r="E36" s="109" t="s">
        <v>48</v>
      </c>
      <c r="F36" s="126">
        <f>ROUND((SUM(BH89:BH390)),2)</f>
        <v>0</v>
      </c>
      <c r="G36" s="35"/>
      <c r="H36" s="35"/>
      <c r="I36" s="127">
        <v>0.15</v>
      </c>
      <c r="J36" s="126">
        <f>0</f>
        <v>0</v>
      </c>
      <c r="K36" s="35"/>
      <c r="L36" s="111"/>
      <c r="S36" s="35"/>
      <c r="T36" s="35"/>
      <c r="U36" s="35"/>
      <c r="V36" s="35"/>
      <c r="W36" s="35"/>
      <c r="X36" s="35"/>
      <c r="Y36" s="35"/>
      <c r="Z36" s="35"/>
      <c r="AA36" s="35"/>
      <c r="AB36" s="35"/>
      <c r="AC36" s="35"/>
      <c r="AD36" s="35"/>
      <c r="AE36" s="35"/>
    </row>
    <row r="37" spans="1:31" s="2" customFormat="1" ht="14.45" customHeight="1" hidden="1">
      <c r="A37" s="35"/>
      <c r="B37" s="40"/>
      <c r="C37" s="35"/>
      <c r="D37" s="35"/>
      <c r="E37" s="109" t="s">
        <v>49</v>
      </c>
      <c r="F37" s="126">
        <f>ROUND((SUM(BI89:BI390)),2)</f>
        <v>0</v>
      </c>
      <c r="G37" s="35"/>
      <c r="H37" s="35"/>
      <c r="I37" s="127">
        <v>0</v>
      </c>
      <c r="J37" s="126">
        <f>0</f>
        <v>0</v>
      </c>
      <c r="K37" s="35"/>
      <c r="L37" s="111"/>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10"/>
      <c r="J38" s="35"/>
      <c r="K38" s="35"/>
      <c r="L38" s="111"/>
      <c r="S38" s="35"/>
      <c r="T38" s="35"/>
      <c r="U38" s="35"/>
      <c r="V38" s="35"/>
      <c r="W38" s="35"/>
      <c r="X38" s="35"/>
      <c r="Y38" s="35"/>
      <c r="Z38" s="35"/>
      <c r="AA38" s="35"/>
      <c r="AB38" s="35"/>
      <c r="AC38" s="35"/>
      <c r="AD38" s="35"/>
      <c r="AE38" s="35"/>
    </row>
    <row r="39" spans="1:31" s="2" customFormat="1" ht="25.35" customHeight="1">
      <c r="A39" s="35"/>
      <c r="B39" s="40"/>
      <c r="C39" s="128"/>
      <c r="D39" s="129" t="s">
        <v>50</v>
      </c>
      <c r="E39" s="130"/>
      <c r="F39" s="130"/>
      <c r="G39" s="131" t="s">
        <v>51</v>
      </c>
      <c r="H39" s="132" t="s">
        <v>52</v>
      </c>
      <c r="I39" s="133"/>
      <c r="J39" s="134">
        <f>SUM(J30:J37)</f>
        <v>0</v>
      </c>
      <c r="K39" s="135"/>
      <c r="L39" s="111"/>
      <c r="S39" s="35"/>
      <c r="T39" s="35"/>
      <c r="U39" s="35"/>
      <c r="V39" s="35"/>
      <c r="W39" s="35"/>
      <c r="X39" s="35"/>
      <c r="Y39" s="35"/>
      <c r="Z39" s="35"/>
      <c r="AA39" s="35"/>
      <c r="AB39" s="35"/>
      <c r="AC39" s="35"/>
      <c r="AD39" s="35"/>
      <c r="AE39" s="35"/>
    </row>
    <row r="40" spans="1:31" s="2" customFormat="1" ht="14.45" customHeight="1">
      <c r="A40" s="35"/>
      <c r="B40" s="136"/>
      <c r="C40" s="137"/>
      <c r="D40" s="137"/>
      <c r="E40" s="137"/>
      <c r="F40" s="137"/>
      <c r="G40" s="137"/>
      <c r="H40" s="137"/>
      <c r="I40" s="138"/>
      <c r="J40" s="137"/>
      <c r="K40" s="137"/>
      <c r="L40" s="111"/>
      <c r="S40" s="35"/>
      <c r="T40" s="35"/>
      <c r="U40" s="35"/>
      <c r="V40" s="35"/>
      <c r="W40" s="35"/>
      <c r="X40" s="35"/>
      <c r="Y40" s="35"/>
      <c r="Z40" s="35"/>
      <c r="AA40" s="35"/>
      <c r="AB40" s="35"/>
      <c r="AC40" s="35"/>
      <c r="AD40" s="35"/>
      <c r="AE40" s="35"/>
    </row>
    <row r="44" spans="1:31" s="2" customFormat="1" ht="6.95" customHeight="1">
      <c r="A44" s="35"/>
      <c r="B44" s="139"/>
      <c r="C44" s="140"/>
      <c r="D44" s="140"/>
      <c r="E44" s="140"/>
      <c r="F44" s="140"/>
      <c r="G44" s="140"/>
      <c r="H44" s="140"/>
      <c r="I44" s="141"/>
      <c r="J44" s="140"/>
      <c r="K44" s="140"/>
      <c r="L44" s="111"/>
      <c r="S44" s="35"/>
      <c r="T44" s="35"/>
      <c r="U44" s="35"/>
      <c r="V44" s="35"/>
      <c r="W44" s="35"/>
      <c r="X44" s="35"/>
      <c r="Y44" s="35"/>
      <c r="Z44" s="35"/>
      <c r="AA44" s="35"/>
      <c r="AB44" s="35"/>
      <c r="AC44" s="35"/>
      <c r="AD44" s="35"/>
      <c r="AE44" s="35"/>
    </row>
    <row r="45" spans="1:31" s="2" customFormat="1" ht="24.95" customHeight="1">
      <c r="A45" s="35"/>
      <c r="B45" s="36"/>
      <c r="C45" s="24" t="s">
        <v>94</v>
      </c>
      <c r="D45" s="37"/>
      <c r="E45" s="37"/>
      <c r="F45" s="37"/>
      <c r="G45" s="37"/>
      <c r="H45" s="37"/>
      <c r="I45" s="110"/>
      <c r="J45" s="37"/>
      <c r="K45" s="37"/>
      <c r="L45" s="111"/>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110"/>
      <c r="J46" s="37"/>
      <c r="K46" s="37"/>
      <c r="L46" s="111"/>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110"/>
      <c r="J47" s="37"/>
      <c r="K47" s="37"/>
      <c r="L47" s="111"/>
      <c r="S47" s="35"/>
      <c r="T47" s="35"/>
      <c r="U47" s="35"/>
      <c r="V47" s="35"/>
      <c r="W47" s="35"/>
      <c r="X47" s="35"/>
      <c r="Y47" s="35"/>
      <c r="Z47" s="35"/>
      <c r="AA47" s="35"/>
      <c r="AB47" s="35"/>
      <c r="AC47" s="35"/>
      <c r="AD47" s="35"/>
      <c r="AE47" s="35"/>
    </row>
    <row r="48" spans="1:31" s="2" customFormat="1" ht="16.5" customHeight="1">
      <c r="A48" s="35"/>
      <c r="B48" s="36"/>
      <c r="C48" s="37"/>
      <c r="D48" s="37"/>
      <c r="E48" s="375" t="str">
        <f>E7</f>
        <v>Chrudimka, Hlinsko, oprava úpravy ř. km 87,429 - 87,550</v>
      </c>
      <c r="F48" s="376"/>
      <c r="G48" s="376"/>
      <c r="H48" s="376"/>
      <c r="I48" s="110"/>
      <c r="J48" s="37"/>
      <c r="K48" s="37"/>
      <c r="L48" s="111"/>
      <c r="S48" s="35"/>
      <c r="T48" s="35"/>
      <c r="U48" s="35"/>
      <c r="V48" s="35"/>
      <c r="W48" s="35"/>
      <c r="X48" s="35"/>
      <c r="Y48" s="35"/>
      <c r="Z48" s="35"/>
      <c r="AA48" s="35"/>
      <c r="AB48" s="35"/>
      <c r="AC48" s="35"/>
      <c r="AD48" s="35"/>
      <c r="AE48" s="35"/>
    </row>
    <row r="49" spans="1:31" s="2" customFormat="1" ht="12" customHeight="1">
      <c r="A49" s="35"/>
      <c r="B49" s="36"/>
      <c r="C49" s="30" t="s">
        <v>91</v>
      </c>
      <c r="D49" s="37"/>
      <c r="E49" s="37"/>
      <c r="F49" s="37"/>
      <c r="G49" s="37"/>
      <c r="H49" s="37"/>
      <c r="I49" s="110"/>
      <c r="J49" s="37"/>
      <c r="K49" s="37"/>
      <c r="L49" s="111"/>
      <c r="S49" s="35"/>
      <c r="T49" s="35"/>
      <c r="U49" s="35"/>
      <c r="V49" s="35"/>
      <c r="W49" s="35"/>
      <c r="X49" s="35"/>
      <c r="Y49" s="35"/>
      <c r="Z49" s="35"/>
      <c r="AA49" s="35"/>
      <c r="AB49" s="35"/>
      <c r="AC49" s="35"/>
      <c r="AD49" s="35"/>
      <c r="AE49" s="35"/>
    </row>
    <row r="50" spans="1:31" s="2" customFormat="1" ht="16.5" customHeight="1">
      <c r="A50" s="35"/>
      <c r="B50" s="36"/>
      <c r="C50" s="37"/>
      <c r="D50" s="37"/>
      <c r="E50" s="344" t="str">
        <f>E9</f>
        <v>SO 01 - 1. Oprava úpravy</v>
      </c>
      <c r="F50" s="374"/>
      <c r="G50" s="374"/>
      <c r="H50" s="374"/>
      <c r="I50" s="110"/>
      <c r="J50" s="37"/>
      <c r="K50" s="37"/>
      <c r="L50" s="111"/>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110"/>
      <c r="J51" s="37"/>
      <c r="K51" s="37"/>
      <c r="L51" s="111"/>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Hlinsko</v>
      </c>
      <c r="G52" s="37"/>
      <c r="H52" s="37"/>
      <c r="I52" s="113" t="s">
        <v>24</v>
      </c>
      <c r="J52" s="61" t="str">
        <f>IF(J12="","",J12)</f>
        <v>15. 4. 2020</v>
      </c>
      <c r="K52" s="37"/>
      <c r="L52" s="111"/>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110"/>
      <c r="J53" s="37"/>
      <c r="K53" s="37"/>
      <c r="L53" s="111"/>
      <c r="S53" s="35"/>
      <c r="T53" s="35"/>
      <c r="U53" s="35"/>
      <c r="V53" s="35"/>
      <c r="W53" s="35"/>
      <c r="X53" s="35"/>
      <c r="Y53" s="35"/>
      <c r="Z53" s="35"/>
      <c r="AA53" s="35"/>
      <c r="AB53" s="35"/>
      <c r="AC53" s="35"/>
      <c r="AD53" s="35"/>
      <c r="AE53" s="35"/>
    </row>
    <row r="54" spans="1:31" s="2" customFormat="1" ht="40.15" customHeight="1">
      <c r="A54" s="35"/>
      <c r="B54" s="36"/>
      <c r="C54" s="30" t="s">
        <v>26</v>
      </c>
      <c r="D54" s="37"/>
      <c r="E54" s="37"/>
      <c r="F54" s="28" t="str">
        <f>E15</f>
        <v>Povodí Labe, státní podnik, závod Pardubice</v>
      </c>
      <c r="G54" s="37"/>
      <c r="H54" s="37"/>
      <c r="I54" s="113" t="s">
        <v>33</v>
      </c>
      <c r="J54" s="33" t="str">
        <f>E21</f>
        <v>Povodí Labe, státní podnik, OIČ, Hradec Králové</v>
      </c>
      <c r="K54" s="37"/>
      <c r="L54" s="111"/>
      <c r="S54" s="35"/>
      <c r="T54" s="35"/>
      <c r="U54" s="35"/>
      <c r="V54" s="35"/>
      <c r="W54" s="35"/>
      <c r="X54" s="35"/>
      <c r="Y54" s="35"/>
      <c r="Z54" s="35"/>
      <c r="AA54" s="35"/>
      <c r="AB54" s="35"/>
      <c r="AC54" s="35"/>
      <c r="AD54" s="35"/>
      <c r="AE54" s="35"/>
    </row>
    <row r="55" spans="1:31" s="2" customFormat="1" ht="15.2" customHeight="1">
      <c r="A55" s="35"/>
      <c r="B55" s="36"/>
      <c r="C55" s="30" t="s">
        <v>31</v>
      </c>
      <c r="D55" s="37"/>
      <c r="E55" s="37"/>
      <c r="F55" s="28" t="str">
        <f>IF(E18="","",E18)</f>
        <v>Vyplň údaj</v>
      </c>
      <c r="G55" s="37"/>
      <c r="H55" s="37"/>
      <c r="I55" s="113" t="s">
        <v>36</v>
      </c>
      <c r="J55" s="33" t="str">
        <f>E24</f>
        <v>Ing. Eva Morkesová</v>
      </c>
      <c r="K55" s="37"/>
      <c r="L55" s="111"/>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110"/>
      <c r="J56" s="37"/>
      <c r="K56" s="37"/>
      <c r="L56" s="111"/>
      <c r="S56" s="35"/>
      <c r="T56" s="35"/>
      <c r="U56" s="35"/>
      <c r="V56" s="35"/>
      <c r="W56" s="35"/>
      <c r="X56" s="35"/>
      <c r="Y56" s="35"/>
      <c r="Z56" s="35"/>
      <c r="AA56" s="35"/>
      <c r="AB56" s="35"/>
      <c r="AC56" s="35"/>
      <c r="AD56" s="35"/>
      <c r="AE56" s="35"/>
    </row>
    <row r="57" spans="1:31" s="2" customFormat="1" ht="29.25" customHeight="1">
      <c r="A57" s="35"/>
      <c r="B57" s="36"/>
      <c r="C57" s="142" t="s">
        <v>95</v>
      </c>
      <c r="D57" s="143"/>
      <c r="E57" s="143"/>
      <c r="F57" s="143"/>
      <c r="G57" s="143"/>
      <c r="H57" s="143"/>
      <c r="I57" s="144"/>
      <c r="J57" s="145" t="s">
        <v>96</v>
      </c>
      <c r="K57" s="143"/>
      <c r="L57" s="111"/>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110"/>
      <c r="J58" s="37"/>
      <c r="K58" s="37"/>
      <c r="L58" s="111"/>
      <c r="S58" s="35"/>
      <c r="T58" s="35"/>
      <c r="U58" s="35"/>
      <c r="V58" s="35"/>
      <c r="W58" s="35"/>
      <c r="X58" s="35"/>
      <c r="Y58" s="35"/>
      <c r="Z58" s="35"/>
      <c r="AA58" s="35"/>
      <c r="AB58" s="35"/>
      <c r="AC58" s="35"/>
      <c r="AD58" s="35"/>
      <c r="AE58" s="35"/>
    </row>
    <row r="59" spans="1:47" s="2" customFormat="1" ht="22.9" customHeight="1">
      <c r="A59" s="35"/>
      <c r="B59" s="36"/>
      <c r="C59" s="146" t="s">
        <v>72</v>
      </c>
      <c r="D59" s="37"/>
      <c r="E59" s="37"/>
      <c r="F59" s="37"/>
      <c r="G59" s="37"/>
      <c r="H59" s="37"/>
      <c r="I59" s="110"/>
      <c r="J59" s="79">
        <f>J89</f>
        <v>0</v>
      </c>
      <c r="K59" s="37"/>
      <c r="L59" s="111"/>
      <c r="S59" s="35"/>
      <c r="T59" s="35"/>
      <c r="U59" s="35"/>
      <c r="V59" s="35"/>
      <c r="W59" s="35"/>
      <c r="X59" s="35"/>
      <c r="Y59" s="35"/>
      <c r="Z59" s="35"/>
      <c r="AA59" s="35"/>
      <c r="AB59" s="35"/>
      <c r="AC59" s="35"/>
      <c r="AD59" s="35"/>
      <c r="AE59" s="35"/>
      <c r="AU59" s="18" t="s">
        <v>97</v>
      </c>
    </row>
    <row r="60" spans="2:12" s="9" customFormat="1" ht="24.95" customHeight="1">
      <c r="B60" s="147"/>
      <c r="C60" s="148"/>
      <c r="D60" s="149" t="s">
        <v>98</v>
      </c>
      <c r="E60" s="150"/>
      <c r="F60" s="150"/>
      <c r="G60" s="150"/>
      <c r="H60" s="150"/>
      <c r="I60" s="151"/>
      <c r="J60" s="152">
        <f>J90</f>
        <v>0</v>
      </c>
      <c r="K60" s="148"/>
      <c r="L60" s="153"/>
    </row>
    <row r="61" spans="2:12" s="10" customFormat="1" ht="19.9" customHeight="1">
      <c r="B61" s="154"/>
      <c r="C61" s="155"/>
      <c r="D61" s="156" t="s">
        <v>99</v>
      </c>
      <c r="E61" s="157"/>
      <c r="F61" s="157"/>
      <c r="G61" s="157"/>
      <c r="H61" s="157"/>
      <c r="I61" s="158"/>
      <c r="J61" s="159">
        <f>J91</f>
        <v>0</v>
      </c>
      <c r="K61" s="155"/>
      <c r="L61" s="160"/>
    </row>
    <row r="62" spans="2:12" s="10" customFormat="1" ht="19.9" customHeight="1">
      <c r="B62" s="154"/>
      <c r="C62" s="155"/>
      <c r="D62" s="156" t="s">
        <v>100</v>
      </c>
      <c r="E62" s="157"/>
      <c r="F62" s="157"/>
      <c r="G62" s="157"/>
      <c r="H62" s="157"/>
      <c r="I62" s="158"/>
      <c r="J62" s="159">
        <f>J166</f>
        <v>0</v>
      </c>
      <c r="K62" s="155"/>
      <c r="L62" s="160"/>
    </row>
    <row r="63" spans="2:12" s="10" customFormat="1" ht="19.9" customHeight="1">
      <c r="B63" s="154"/>
      <c r="C63" s="155"/>
      <c r="D63" s="156" t="s">
        <v>101</v>
      </c>
      <c r="E63" s="157"/>
      <c r="F63" s="157"/>
      <c r="G63" s="157"/>
      <c r="H63" s="157"/>
      <c r="I63" s="158"/>
      <c r="J63" s="159">
        <f>J190</f>
        <v>0</v>
      </c>
      <c r="K63" s="155"/>
      <c r="L63" s="160"/>
    </row>
    <row r="64" spans="2:12" s="10" customFormat="1" ht="19.9" customHeight="1">
      <c r="B64" s="154"/>
      <c r="C64" s="155"/>
      <c r="D64" s="156" t="s">
        <v>102</v>
      </c>
      <c r="E64" s="157"/>
      <c r="F64" s="157"/>
      <c r="G64" s="157"/>
      <c r="H64" s="157"/>
      <c r="I64" s="158"/>
      <c r="J64" s="159">
        <f>J214</f>
        <v>0</v>
      </c>
      <c r="K64" s="155"/>
      <c r="L64" s="160"/>
    </row>
    <row r="65" spans="2:12" s="10" customFormat="1" ht="19.9" customHeight="1">
      <c r="B65" s="154"/>
      <c r="C65" s="155"/>
      <c r="D65" s="156" t="s">
        <v>103</v>
      </c>
      <c r="E65" s="157"/>
      <c r="F65" s="157"/>
      <c r="G65" s="157"/>
      <c r="H65" s="157"/>
      <c r="I65" s="158"/>
      <c r="J65" s="159">
        <f>J224</f>
        <v>0</v>
      </c>
      <c r="K65" s="155"/>
      <c r="L65" s="160"/>
    </row>
    <row r="66" spans="2:12" s="10" customFormat="1" ht="19.9" customHeight="1">
      <c r="B66" s="154"/>
      <c r="C66" s="155"/>
      <c r="D66" s="156" t="s">
        <v>104</v>
      </c>
      <c r="E66" s="157"/>
      <c r="F66" s="157"/>
      <c r="G66" s="157"/>
      <c r="H66" s="157"/>
      <c r="I66" s="158"/>
      <c r="J66" s="159">
        <f>J229</f>
        <v>0</v>
      </c>
      <c r="K66" s="155"/>
      <c r="L66" s="160"/>
    </row>
    <row r="67" spans="2:12" s="10" customFormat="1" ht="19.9" customHeight="1">
      <c r="B67" s="154"/>
      <c r="C67" s="155"/>
      <c r="D67" s="156" t="s">
        <v>105</v>
      </c>
      <c r="E67" s="157"/>
      <c r="F67" s="157"/>
      <c r="G67" s="157"/>
      <c r="H67" s="157"/>
      <c r="I67" s="158"/>
      <c r="J67" s="159">
        <f>J257</f>
        <v>0</v>
      </c>
      <c r="K67" s="155"/>
      <c r="L67" s="160"/>
    </row>
    <row r="68" spans="2:12" s="10" customFormat="1" ht="19.9" customHeight="1">
      <c r="B68" s="154"/>
      <c r="C68" s="155"/>
      <c r="D68" s="156" t="s">
        <v>106</v>
      </c>
      <c r="E68" s="157"/>
      <c r="F68" s="157"/>
      <c r="G68" s="157"/>
      <c r="H68" s="157"/>
      <c r="I68" s="158"/>
      <c r="J68" s="159">
        <f>J373</f>
        <v>0</v>
      </c>
      <c r="K68" s="155"/>
      <c r="L68" s="160"/>
    </row>
    <row r="69" spans="2:12" s="10" customFormat="1" ht="19.9" customHeight="1">
      <c r="B69" s="154"/>
      <c r="C69" s="155"/>
      <c r="D69" s="156" t="s">
        <v>107</v>
      </c>
      <c r="E69" s="157"/>
      <c r="F69" s="157"/>
      <c r="G69" s="157"/>
      <c r="H69" s="157"/>
      <c r="I69" s="158"/>
      <c r="J69" s="159">
        <f>J387</f>
        <v>0</v>
      </c>
      <c r="K69" s="155"/>
      <c r="L69" s="160"/>
    </row>
    <row r="70" spans="1:31" s="2" customFormat="1" ht="21.75" customHeight="1">
      <c r="A70" s="35"/>
      <c r="B70" s="36"/>
      <c r="C70" s="37"/>
      <c r="D70" s="37"/>
      <c r="E70" s="37"/>
      <c r="F70" s="37"/>
      <c r="G70" s="37"/>
      <c r="H70" s="37"/>
      <c r="I70" s="110"/>
      <c r="J70" s="37"/>
      <c r="K70" s="37"/>
      <c r="L70" s="111"/>
      <c r="S70" s="35"/>
      <c r="T70" s="35"/>
      <c r="U70" s="35"/>
      <c r="V70" s="35"/>
      <c r="W70" s="35"/>
      <c r="X70" s="35"/>
      <c r="Y70" s="35"/>
      <c r="Z70" s="35"/>
      <c r="AA70" s="35"/>
      <c r="AB70" s="35"/>
      <c r="AC70" s="35"/>
      <c r="AD70" s="35"/>
      <c r="AE70" s="35"/>
    </row>
    <row r="71" spans="1:31" s="2" customFormat="1" ht="6.95" customHeight="1">
      <c r="A71" s="35"/>
      <c r="B71" s="49"/>
      <c r="C71" s="50"/>
      <c r="D71" s="50"/>
      <c r="E71" s="50"/>
      <c r="F71" s="50"/>
      <c r="G71" s="50"/>
      <c r="H71" s="50"/>
      <c r="I71" s="138"/>
      <c r="J71" s="50"/>
      <c r="K71" s="50"/>
      <c r="L71" s="111"/>
      <c r="S71" s="35"/>
      <c r="T71" s="35"/>
      <c r="U71" s="35"/>
      <c r="V71" s="35"/>
      <c r="W71" s="35"/>
      <c r="X71" s="35"/>
      <c r="Y71" s="35"/>
      <c r="Z71" s="35"/>
      <c r="AA71" s="35"/>
      <c r="AB71" s="35"/>
      <c r="AC71" s="35"/>
      <c r="AD71" s="35"/>
      <c r="AE71" s="35"/>
    </row>
    <row r="75" spans="1:31" s="2" customFormat="1" ht="6.95" customHeight="1">
      <c r="A75" s="35"/>
      <c r="B75" s="51"/>
      <c r="C75" s="52"/>
      <c r="D75" s="52"/>
      <c r="E75" s="52"/>
      <c r="F75" s="52"/>
      <c r="G75" s="52"/>
      <c r="H75" s="52"/>
      <c r="I75" s="141"/>
      <c r="J75" s="52"/>
      <c r="K75" s="52"/>
      <c r="L75" s="111"/>
      <c r="S75" s="35"/>
      <c r="T75" s="35"/>
      <c r="U75" s="35"/>
      <c r="V75" s="35"/>
      <c r="W75" s="35"/>
      <c r="X75" s="35"/>
      <c r="Y75" s="35"/>
      <c r="Z75" s="35"/>
      <c r="AA75" s="35"/>
      <c r="AB75" s="35"/>
      <c r="AC75" s="35"/>
      <c r="AD75" s="35"/>
      <c r="AE75" s="35"/>
    </row>
    <row r="76" spans="1:31" s="2" customFormat="1" ht="24.95" customHeight="1">
      <c r="A76" s="35"/>
      <c r="B76" s="36"/>
      <c r="C76" s="24" t="s">
        <v>108</v>
      </c>
      <c r="D76" s="37"/>
      <c r="E76" s="37"/>
      <c r="F76" s="37"/>
      <c r="G76" s="37"/>
      <c r="H76" s="37"/>
      <c r="I76" s="110"/>
      <c r="J76" s="37"/>
      <c r="K76" s="37"/>
      <c r="L76" s="111"/>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110"/>
      <c r="J77" s="37"/>
      <c r="K77" s="37"/>
      <c r="L77" s="111"/>
      <c r="S77" s="35"/>
      <c r="T77" s="35"/>
      <c r="U77" s="35"/>
      <c r="V77" s="35"/>
      <c r="W77" s="35"/>
      <c r="X77" s="35"/>
      <c r="Y77" s="35"/>
      <c r="Z77" s="35"/>
      <c r="AA77" s="35"/>
      <c r="AB77" s="35"/>
      <c r="AC77" s="35"/>
      <c r="AD77" s="35"/>
      <c r="AE77" s="35"/>
    </row>
    <row r="78" spans="1:31" s="2" customFormat="1" ht="12" customHeight="1">
      <c r="A78" s="35"/>
      <c r="B78" s="36"/>
      <c r="C78" s="30" t="s">
        <v>16</v>
      </c>
      <c r="D78" s="37"/>
      <c r="E78" s="37"/>
      <c r="F78" s="37"/>
      <c r="G78" s="37"/>
      <c r="H78" s="37"/>
      <c r="I78" s="110"/>
      <c r="J78" s="37"/>
      <c r="K78" s="37"/>
      <c r="L78" s="111"/>
      <c r="S78" s="35"/>
      <c r="T78" s="35"/>
      <c r="U78" s="35"/>
      <c r="V78" s="35"/>
      <c r="W78" s="35"/>
      <c r="X78" s="35"/>
      <c r="Y78" s="35"/>
      <c r="Z78" s="35"/>
      <c r="AA78" s="35"/>
      <c r="AB78" s="35"/>
      <c r="AC78" s="35"/>
      <c r="AD78" s="35"/>
      <c r="AE78" s="35"/>
    </row>
    <row r="79" spans="1:31" s="2" customFormat="1" ht="16.5" customHeight="1">
      <c r="A79" s="35"/>
      <c r="B79" s="36"/>
      <c r="C79" s="37"/>
      <c r="D79" s="37"/>
      <c r="E79" s="375" t="str">
        <f>E7</f>
        <v>Chrudimka, Hlinsko, oprava úpravy ř. km 87,429 - 87,550</v>
      </c>
      <c r="F79" s="376"/>
      <c r="G79" s="376"/>
      <c r="H79" s="376"/>
      <c r="I79" s="110"/>
      <c r="J79" s="37"/>
      <c r="K79" s="37"/>
      <c r="L79" s="111"/>
      <c r="S79" s="35"/>
      <c r="T79" s="35"/>
      <c r="U79" s="35"/>
      <c r="V79" s="35"/>
      <c r="W79" s="35"/>
      <c r="X79" s="35"/>
      <c r="Y79" s="35"/>
      <c r="Z79" s="35"/>
      <c r="AA79" s="35"/>
      <c r="AB79" s="35"/>
      <c r="AC79" s="35"/>
      <c r="AD79" s="35"/>
      <c r="AE79" s="35"/>
    </row>
    <row r="80" spans="1:31" s="2" customFormat="1" ht="12" customHeight="1">
      <c r="A80" s="35"/>
      <c r="B80" s="36"/>
      <c r="C80" s="30" t="s">
        <v>91</v>
      </c>
      <c r="D80" s="37"/>
      <c r="E80" s="37"/>
      <c r="F80" s="37"/>
      <c r="G80" s="37"/>
      <c r="H80" s="37"/>
      <c r="I80" s="110"/>
      <c r="J80" s="37"/>
      <c r="K80" s="37"/>
      <c r="L80" s="111"/>
      <c r="S80" s="35"/>
      <c r="T80" s="35"/>
      <c r="U80" s="35"/>
      <c r="V80" s="35"/>
      <c r="W80" s="35"/>
      <c r="X80" s="35"/>
      <c r="Y80" s="35"/>
      <c r="Z80" s="35"/>
      <c r="AA80" s="35"/>
      <c r="AB80" s="35"/>
      <c r="AC80" s="35"/>
      <c r="AD80" s="35"/>
      <c r="AE80" s="35"/>
    </row>
    <row r="81" spans="1:31" s="2" customFormat="1" ht="16.5" customHeight="1">
      <c r="A81" s="35"/>
      <c r="B81" s="36"/>
      <c r="C81" s="37"/>
      <c r="D81" s="37"/>
      <c r="E81" s="344" t="str">
        <f>E9</f>
        <v>SO 01 - 1. Oprava úpravy</v>
      </c>
      <c r="F81" s="374"/>
      <c r="G81" s="374"/>
      <c r="H81" s="374"/>
      <c r="I81" s="110"/>
      <c r="J81" s="37"/>
      <c r="K81" s="37"/>
      <c r="L81" s="111"/>
      <c r="S81" s="35"/>
      <c r="T81" s="35"/>
      <c r="U81" s="35"/>
      <c r="V81" s="35"/>
      <c r="W81" s="35"/>
      <c r="X81" s="35"/>
      <c r="Y81" s="35"/>
      <c r="Z81" s="35"/>
      <c r="AA81" s="35"/>
      <c r="AB81" s="35"/>
      <c r="AC81" s="35"/>
      <c r="AD81" s="35"/>
      <c r="AE81" s="35"/>
    </row>
    <row r="82" spans="1:31" s="2" customFormat="1" ht="6.95" customHeight="1">
      <c r="A82" s="35"/>
      <c r="B82" s="36"/>
      <c r="C82" s="37"/>
      <c r="D82" s="37"/>
      <c r="E82" s="37"/>
      <c r="F82" s="37"/>
      <c r="G82" s="37"/>
      <c r="H82" s="37"/>
      <c r="I82" s="110"/>
      <c r="J82" s="37"/>
      <c r="K82" s="37"/>
      <c r="L82" s="111"/>
      <c r="S82" s="35"/>
      <c r="T82" s="35"/>
      <c r="U82" s="35"/>
      <c r="V82" s="35"/>
      <c r="W82" s="35"/>
      <c r="X82" s="35"/>
      <c r="Y82" s="35"/>
      <c r="Z82" s="35"/>
      <c r="AA82" s="35"/>
      <c r="AB82" s="35"/>
      <c r="AC82" s="35"/>
      <c r="AD82" s="35"/>
      <c r="AE82" s="35"/>
    </row>
    <row r="83" spans="1:31" s="2" customFormat="1" ht="12" customHeight="1">
      <c r="A83" s="35"/>
      <c r="B83" s="36"/>
      <c r="C83" s="30" t="s">
        <v>22</v>
      </c>
      <c r="D83" s="37"/>
      <c r="E83" s="37"/>
      <c r="F83" s="28" t="str">
        <f>F12</f>
        <v>Hlinsko</v>
      </c>
      <c r="G83" s="37"/>
      <c r="H83" s="37"/>
      <c r="I83" s="113" t="s">
        <v>24</v>
      </c>
      <c r="J83" s="61" t="str">
        <f>IF(J12="","",J12)</f>
        <v>15. 4. 2020</v>
      </c>
      <c r="K83" s="37"/>
      <c r="L83" s="111"/>
      <c r="S83" s="35"/>
      <c r="T83" s="35"/>
      <c r="U83" s="35"/>
      <c r="V83" s="35"/>
      <c r="W83" s="35"/>
      <c r="X83" s="35"/>
      <c r="Y83" s="35"/>
      <c r="Z83" s="35"/>
      <c r="AA83" s="35"/>
      <c r="AB83" s="35"/>
      <c r="AC83" s="35"/>
      <c r="AD83" s="35"/>
      <c r="AE83" s="35"/>
    </row>
    <row r="84" spans="1:31" s="2" customFormat="1" ht="6.95" customHeight="1">
      <c r="A84" s="35"/>
      <c r="B84" s="36"/>
      <c r="C84" s="37"/>
      <c r="D84" s="37"/>
      <c r="E84" s="37"/>
      <c r="F84" s="37"/>
      <c r="G84" s="37"/>
      <c r="H84" s="37"/>
      <c r="I84" s="110"/>
      <c r="J84" s="37"/>
      <c r="K84" s="37"/>
      <c r="L84" s="111"/>
      <c r="S84" s="35"/>
      <c r="T84" s="35"/>
      <c r="U84" s="35"/>
      <c r="V84" s="35"/>
      <c r="W84" s="35"/>
      <c r="X84" s="35"/>
      <c r="Y84" s="35"/>
      <c r="Z84" s="35"/>
      <c r="AA84" s="35"/>
      <c r="AB84" s="35"/>
      <c r="AC84" s="35"/>
      <c r="AD84" s="35"/>
      <c r="AE84" s="35"/>
    </row>
    <row r="85" spans="1:31" s="2" customFormat="1" ht="40.15" customHeight="1">
      <c r="A85" s="35"/>
      <c r="B85" s="36"/>
      <c r="C85" s="30" t="s">
        <v>26</v>
      </c>
      <c r="D85" s="37"/>
      <c r="E85" s="37"/>
      <c r="F85" s="28" t="str">
        <f>E15</f>
        <v>Povodí Labe, státní podnik, závod Pardubice</v>
      </c>
      <c r="G85" s="37"/>
      <c r="H85" s="37"/>
      <c r="I85" s="113" t="s">
        <v>33</v>
      </c>
      <c r="J85" s="33" t="str">
        <f>E21</f>
        <v>Povodí Labe, státní podnik, OIČ, Hradec Králové</v>
      </c>
      <c r="K85" s="37"/>
      <c r="L85" s="111"/>
      <c r="S85" s="35"/>
      <c r="T85" s="35"/>
      <c r="U85" s="35"/>
      <c r="V85" s="35"/>
      <c r="W85" s="35"/>
      <c r="X85" s="35"/>
      <c r="Y85" s="35"/>
      <c r="Z85" s="35"/>
      <c r="AA85" s="35"/>
      <c r="AB85" s="35"/>
      <c r="AC85" s="35"/>
      <c r="AD85" s="35"/>
      <c r="AE85" s="35"/>
    </row>
    <row r="86" spans="1:31" s="2" customFormat="1" ht="15.2" customHeight="1">
      <c r="A86" s="35"/>
      <c r="B86" s="36"/>
      <c r="C86" s="30" t="s">
        <v>31</v>
      </c>
      <c r="D86" s="37"/>
      <c r="E86" s="37"/>
      <c r="F86" s="28" t="str">
        <f>IF(E18="","",E18)</f>
        <v>Vyplň údaj</v>
      </c>
      <c r="G86" s="37"/>
      <c r="H86" s="37"/>
      <c r="I86" s="113" t="s">
        <v>36</v>
      </c>
      <c r="J86" s="33" t="str">
        <f>E24</f>
        <v>Ing. Eva Morkesová</v>
      </c>
      <c r="K86" s="37"/>
      <c r="L86" s="111"/>
      <c r="S86" s="35"/>
      <c r="T86" s="35"/>
      <c r="U86" s="35"/>
      <c r="V86" s="35"/>
      <c r="W86" s="35"/>
      <c r="X86" s="35"/>
      <c r="Y86" s="35"/>
      <c r="Z86" s="35"/>
      <c r="AA86" s="35"/>
      <c r="AB86" s="35"/>
      <c r="AC86" s="35"/>
      <c r="AD86" s="35"/>
      <c r="AE86" s="35"/>
    </row>
    <row r="87" spans="1:31" s="2" customFormat="1" ht="10.35" customHeight="1">
      <c r="A87" s="35"/>
      <c r="B87" s="36"/>
      <c r="C87" s="37"/>
      <c r="D87" s="37"/>
      <c r="E87" s="37"/>
      <c r="F87" s="37"/>
      <c r="G87" s="37"/>
      <c r="H87" s="37"/>
      <c r="I87" s="110"/>
      <c r="J87" s="37"/>
      <c r="K87" s="37"/>
      <c r="L87" s="111"/>
      <c r="S87" s="35"/>
      <c r="T87" s="35"/>
      <c r="U87" s="35"/>
      <c r="V87" s="35"/>
      <c r="W87" s="35"/>
      <c r="X87" s="35"/>
      <c r="Y87" s="35"/>
      <c r="Z87" s="35"/>
      <c r="AA87" s="35"/>
      <c r="AB87" s="35"/>
      <c r="AC87" s="35"/>
      <c r="AD87" s="35"/>
      <c r="AE87" s="35"/>
    </row>
    <row r="88" spans="1:31" s="11" customFormat="1" ht="29.25" customHeight="1">
      <c r="A88" s="161"/>
      <c r="B88" s="162"/>
      <c r="C88" s="163" t="s">
        <v>109</v>
      </c>
      <c r="D88" s="164" t="s">
        <v>59</v>
      </c>
      <c r="E88" s="164" t="s">
        <v>55</v>
      </c>
      <c r="F88" s="164" t="s">
        <v>56</v>
      </c>
      <c r="G88" s="164" t="s">
        <v>110</v>
      </c>
      <c r="H88" s="164" t="s">
        <v>111</v>
      </c>
      <c r="I88" s="165" t="s">
        <v>112</v>
      </c>
      <c r="J88" s="164" t="s">
        <v>96</v>
      </c>
      <c r="K88" s="166" t="s">
        <v>113</v>
      </c>
      <c r="L88" s="167"/>
      <c r="M88" s="70" t="s">
        <v>28</v>
      </c>
      <c r="N88" s="71" t="s">
        <v>44</v>
      </c>
      <c r="O88" s="71" t="s">
        <v>114</v>
      </c>
      <c r="P88" s="71" t="s">
        <v>115</v>
      </c>
      <c r="Q88" s="71" t="s">
        <v>116</v>
      </c>
      <c r="R88" s="71" t="s">
        <v>117</v>
      </c>
      <c r="S88" s="71" t="s">
        <v>118</v>
      </c>
      <c r="T88" s="72" t="s">
        <v>119</v>
      </c>
      <c r="U88" s="161"/>
      <c r="V88" s="161"/>
      <c r="W88" s="161"/>
      <c r="X88" s="161"/>
      <c r="Y88" s="161"/>
      <c r="Z88" s="161"/>
      <c r="AA88" s="161"/>
      <c r="AB88" s="161"/>
      <c r="AC88" s="161"/>
      <c r="AD88" s="161"/>
      <c r="AE88" s="161"/>
    </row>
    <row r="89" spans="1:63" s="2" customFormat="1" ht="22.9" customHeight="1">
      <c r="A89" s="35"/>
      <c r="B89" s="36"/>
      <c r="C89" s="77" t="s">
        <v>120</v>
      </c>
      <c r="D89" s="37"/>
      <c r="E89" s="37"/>
      <c r="F89" s="37"/>
      <c r="G89" s="37"/>
      <c r="H89" s="37"/>
      <c r="I89" s="110"/>
      <c r="J89" s="168">
        <f>BK89</f>
        <v>0</v>
      </c>
      <c r="K89" s="37"/>
      <c r="L89" s="40"/>
      <c r="M89" s="73"/>
      <c r="N89" s="169"/>
      <c r="O89" s="74"/>
      <c r="P89" s="170">
        <f>P90</f>
        <v>0</v>
      </c>
      <c r="Q89" s="74"/>
      <c r="R89" s="170">
        <f>R90</f>
        <v>78.3529705</v>
      </c>
      <c r="S89" s="74"/>
      <c r="T89" s="171">
        <f>T90</f>
        <v>98.73720300000001</v>
      </c>
      <c r="U89" s="35"/>
      <c r="V89" s="35"/>
      <c r="W89" s="35"/>
      <c r="X89" s="35"/>
      <c r="Y89" s="35"/>
      <c r="Z89" s="35"/>
      <c r="AA89" s="35"/>
      <c r="AB89" s="35"/>
      <c r="AC89" s="35"/>
      <c r="AD89" s="35"/>
      <c r="AE89" s="35"/>
      <c r="AT89" s="18" t="s">
        <v>73</v>
      </c>
      <c r="AU89" s="18" t="s">
        <v>97</v>
      </c>
      <c r="BK89" s="172">
        <f>BK90</f>
        <v>0</v>
      </c>
    </row>
    <row r="90" spans="2:63" s="12" customFormat="1" ht="25.9" customHeight="1">
      <c r="B90" s="173"/>
      <c r="C90" s="174"/>
      <c r="D90" s="175" t="s">
        <v>73</v>
      </c>
      <c r="E90" s="176" t="s">
        <v>121</v>
      </c>
      <c r="F90" s="176" t="s">
        <v>122</v>
      </c>
      <c r="G90" s="174"/>
      <c r="H90" s="174"/>
      <c r="I90" s="177"/>
      <c r="J90" s="178">
        <f>BK90</f>
        <v>0</v>
      </c>
      <c r="K90" s="174"/>
      <c r="L90" s="179"/>
      <c r="M90" s="180"/>
      <c r="N90" s="181"/>
      <c r="O90" s="181"/>
      <c r="P90" s="182">
        <f>P91+P166+P190+P214+P224+P229+P257+P373+P387</f>
        <v>0</v>
      </c>
      <c r="Q90" s="181"/>
      <c r="R90" s="182">
        <f>R91+R166+R190+R214+R224+R229+R257+R373+R387</f>
        <v>78.3529705</v>
      </c>
      <c r="S90" s="181"/>
      <c r="T90" s="183">
        <f>T91+T166+T190+T214+T224+T229+T257+T373+T387</f>
        <v>98.73720300000001</v>
      </c>
      <c r="AR90" s="184" t="s">
        <v>82</v>
      </c>
      <c r="AT90" s="185" t="s">
        <v>73</v>
      </c>
      <c r="AU90" s="185" t="s">
        <v>74</v>
      </c>
      <c r="AY90" s="184" t="s">
        <v>123</v>
      </c>
      <c r="BK90" s="186">
        <f>BK91+BK166+BK190+BK214+BK224+BK229+BK257+BK373+BK387</f>
        <v>0</v>
      </c>
    </row>
    <row r="91" spans="2:63" s="12" customFormat="1" ht="22.9" customHeight="1">
      <c r="B91" s="173"/>
      <c r="C91" s="174"/>
      <c r="D91" s="175" t="s">
        <v>73</v>
      </c>
      <c r="E91" s="187" t="s">
        <v>82</v>
      </c>
      <c r="F91" s="187" t="s">
        <v>124</v>
      </c>
      <c r="G91" s="174"/>
      <c r="H91" s="174"/>
      <c r="I91" s="177"/>
      <c r="J91" s="188">
        <f>BK91</f>
        <v>0</v>
      </c>
      <c r="K91" s="174"/>
      <c r="L91" s="179"/>
      <c r="M91" s="180"/>
      <c r="N91" s="181"/>
      <c r="O91" s="181"/>
      <c r="P91" s="182">
        <f>SUM(P92:P165)</f>
        <v>0</v>
      </c>
      <c r="Q91" s="181"/>
      <c r="R91" s="182">
        <f>SUM(R92:R165)</f>
        <v>4.896105</v>
      </c>
      <c r="S91" s="181"/>
      <c r="T91" s="183">
        <f>SUM(T92:T165)</f>
        <v>7.65</v>
      </c>
      <c r="AR91" s="184" t="s">
        <v>82</v>
      </c>
      <c r="AT91" s="185" t="s">
        <v>73</v>
      </c>
      <c r="AU91" s="185" t="s">
        <v>82</v>
      </c>
      <c r="AY91" s="184" t="s">
        <v>123</v>
      </c>
      <c r="BK91" s="186">
        <f>SUM(BK92:BK165)</f>
        <v>0</v>
      </c>
    </row>
    <row r="92" spans="1:65" s="2" customFormat="1" ht="16.5" customHeight="1">
      <c r="A92" s="35"/>
      <c r="B92" s="36"/>
      <c r="C92" s="189" t="s">
        <v>82</v>
      </c>
      <c r="D92" s="189" t="s">
        <v>125</v>
      </c>
      <c r="E92" s="190" t="s">
        <v>126</v>
      </c>
      <c r="F92" s="191" t="s">
        <v>127</v>
      </c>
      <c r="G92" s="192" t="s">
        <v>128</v>
      </c>
      <c r="H92" s="193">
        <v>30</v>
      </c>
      <c r="I92" s="194"/>
      <c r="J92" s="195">
        <f>ROUND(I92*H92,2)</f>
        <v>0</v>
      </c>
      <c r="K92" s="191" t="s">
        <v>129</v>
      </c>
      <c r="L92" s="40"/>
      <c r="M92" s="196" t="s">
        <v>28</v>
      </c>
      <c r="N92" s="197" t="s">
        <v>47</v>
      </c>
      <c r="O92" s="66"/>
      <c r="P92" s="198">
        <f>O92*H92</f>
        <v>0</v>
      </c>
      <c r="Q92" s="198">
        <v>0</v>
      </c>
      <c r="R92" s="198">
        <f>Q92*H92</f>
        <v>0</v>
      </c>
      <c r="S92" s="198">
        <v>0.255</v>
      </c>
      <c r="T92" s="199">
        <f>S92*H92</f>
        <v>7.65</v>
      </c>
      <c r="U92" s="35"/>
      <c r="V92" s="35"/>
      <c r="W92" s="35"/>
      <c r="X92" s="35"/>
      <c r="Y92" s="35"/>
      <c r="Z92" s="35"/>
      <c r="AA92" s="35"/>
      <c r="AB92" s="35"/>
      <c r="AC92" s="35"/>
      <c r="AD92" s="35"/>
      <c r="AE92" s="35"/>
      <c r="AR92" s="200" t="s">
        <v>130</v>
      </c>
      <c r="AT92" s="200" t="s">
        <v>125</v>
      </c>
      <c r="AU92" s="200" t="s">
        <v>84</v>
      </c>
      <c r="AY92" s="18" t="s">
        <v>123</v>
      </c>
      <c r="BE92" s="201">
        <f>IF(N92="základní",J92,0)</f>
        <v>0</v>
      </c>
      <c r="BF92" s="201">
        <f>IF(N92="snížená",J92,0)</f>
        <v>0</v>
      </c>
      <c r="BG92" s="201">
        <f>IF(N92="zákl. přenesená",J92,0)</f>
        <v>0</v>
      </c>
      <c r="BH92" s="201">
        <f>IF(N92="sníž. přenesená",J92,0)</f>
        <v>0</v>
      </c>
      <c r="BI92" s="201">
        <f>IF(N92="nulová",J92,0)</f>
        <v>0</v>
      </c>
      <c r="BJ92" s="18" t="s">
        <v>130</v>
      </c>
      <c r="BK92" s="201">
        <f>ROUND(I92*H92,2)</f>
        <v>0</v>
      </c>
      <c r="BL92" s="18" t="s">
        <v>130</v>
      </c>
      <c r="BM92" s="200" t="s">
        <v>131</v>
      </c>
    </row>
    <row r="93" spans="1:47" s="2" customFormat="1" ht="19.5">
      <c r="A93" s="35"/>
      <c r="B93" s="36"/>
      <c r="C93" s="37"/>
      <c r="D93" s="202" t="s">
        <v>132</v>
      </c>
      <c r="E93" s="37"/>
      <c r="F93" s="203" t="s">
        <v>133</v>
      </c>
      <c r="G93" s="37"/>
      <c r="H93" s="37"/>
      <c r="I93" s="110"/>
      <c r="J93" s="37"/>
      <c r="K93" s="37"/>
      <c r="L93" s="40"/>
      <c r="M93" s="204"/>
      <c r="N93" s="205"/>
      <c r="O93" s="66"/>
      <c r="P93" s="66"/>
      <c r="Q93" s="66"/>
      <c r="R93" s="66"/>
      <c r="S93" s="66"/>
      <c r="T93" s="67"/>
      <c r="U93" s="35"/>
      <c r="V93" s="35"/>
      <c r="W93" s="35"/>
      <c r="X93" s="35"/>
      <c r="Y93" s="35"/>
      <c r="Z93" s="35"/>
      <c r="AA93" s="35"/>
      <c r="AB93" s="35"/>
      <c r="AC93" s="35"/>
      <c r="AD93" s="35"/>
      <c r="AE93" s="35"/>
      <c r="AT93" s="18" t="s">
        <v>132</v>
      </c>
      <c r="AU93" s="18" t="s">
        <v>84</v>
      </c>
    </row>
    <row r="94" spans="1:47" s="2" customFormat="1" ht="126.75">
      <c r="A94" s="35"/>
      <c r="B94" s="36"/>
      <c r="C94" s="37"/>
      <c r="D94" s="202" t="s">
        <v>134</v>
      </c>
      <c r="E94" s="37"/>
      <c r="F94" s="206" t="s">
        <v>135</v>
      </c>
      <c r="G94" s="37"/>
      <c r="H94" s="37"/>
      <c r="I94" s="110"/>
      <c r="J94" s="37"/>
      <c r="K94" s="37"/>
      <c r="L94" s="40"/>
      <c r="M94" s="204"/>
      <c r="N94" s="205"/>
      <c r="O94" s="66"/>
      <c r="P94" s="66"/>
      <c r="Q94" s="66"/>
      <c r="R94" s="66"/>
      <c r="S94" s="66"/>
      <c r="T94" s="67"/>
      <c r="U94" s="35"/>
      <c r="V94" s="35"/>
      <c r="W94" s="35"/>
      <c r="X94" s="35"/>
      <c r="Y94" s="35"/>
      <c r="Z94" s="35"/>
      <c r="AA94" s="35"/>
      <c r="AB94" s="35"/>
      <c r="AC94" s="35"/>
      <c r="AD94" s="35"/>
      <c r="AE94" s="35"/>
      <c r="AT94" s="18" t="s">
        <v>134</v>
      </c>
      <c r="AU94" s="18" t="s">
        <v>84</v>
      </c>
    </row>
    <row r="95" spans="2:51" s="13" customFormat="1" ht="12">
      <c r="B95" s="207"/>
      <c r="C95" s="208"/>
      <c r="D95" s="202" t="s">
        <v>136</v>
      </c>
      <c r="E95" s="209" t="s">
        <v>28</v>
      </c>
      <c r="F95" s="210" t="s">
        <v>137</v>
      </c>
      <c r="G95" s="208"/>
      <c r="H95" s="209" t="s">
        <v>28</v>
      </c>
      <c r="I95" s="211"/>
      <c r="J95" s="208"/>
      <c r="K95" s="208"/>
      <c r="L95" s="212"/>
      <c r="M95" s="213"/>
      <c r="N95" s="214"/>
      <c r="O95" s="214"/>
      <c r="P95" s="214"/>
      <c r="Q95" s="214"/>
      <c r="R95" s="214"/>
      <c r="S95" s="214"/>
      <c r="T95" s="215"/>
      <c r="AT95" s="216" t="s">
        <v>136</v>
      </c>
      <c r="AU95" s="216" t="s">
        <v>84</v>
      </c>
      <c r="AV95" s="13" t="s">
        <v>82</v>
      </c>
      <c r="AW95" s="13" t="s">
        <v>35</v>
      </c>
      <c r="AX95" s="13" t="s">
        <v>74</v>
      </c>
      <c r="AY95" s="216" t="s">
        <v>123</v>
      </c>
    </row>
    <row r="96" spans="2:51" s="14" customFormat="1" ht="12">
      <c r="B96" s="217"/>
      <c r="C96" s="218"/>
      <c r="D96" s="202" t="s">
        <v>136</v>
      </c>
      <c r="E96" s="219" t="s">
        <v>28</v>
      </c>
      <c r="F96" s="220" t="s">
        <v>138</v>
      </c>
      <c r="G96" s="218"/>
      <c r="H96" s="221">
        <v>30</v>
      </c>
      <c r="I96" s="222"/>
      <c r="J96" s="218"/>
      <c r="K96" s="218"/>
      <c r="L96" s="223"/>
      <c r="M96" s="224"/>
      <c r="N96" s="225"/>
      <c r="O96" s="225"/>
      <c r="P96" s="225"/>
      <c r="Q96" s="225"/>
      <c r="R96" s="225"/>
      <c r="S96" s="225"/>
      <c r="T96" s="226"/>
      <c r="AT96" s="227" t="s">
        <v>136</v>
      </c>
      <c r="AU96" s="227" t="s">
        <v>84</v>
      </c>
      <c r="AV96" s="14" t="s">
        <v>84</v>
      </c>
      <c r="AW96" s="14" t="s">
        <v>35</v>
      </c>
      <c r="AX96" s="14" t="s">
        <v>82</v>
      </c>
      <c r="AY96" s="227" t="s">
        <v>123</v>
      </c>
    </row>
    <row r="97" spans="1:65" s="2" customFormat="1" ht="16.5" customHeight="1">
      <c r="A97" s="35"/>
      <c r="B97" s="36"/>
      <c r="C97" s="189" t="s">
        <v>84</v>
      </c>
      <c r="D97" s="189" t="s">
        <v>125</v>
      </c>
      <c r="E97" s="190" t="s">
        <v>139</v>
      </c>
      <c r="F97" s="191" t="s">
        <v>140</v>
      </c>
      <c r="G97" s="192" t="s">
        <v>141</v>
      </c>
      <c r="H97" s="193">
        <v>12</v>
      </c>
      <c r="I97" s="194"/>
      <c r="J97" s="195">
        <f>ROUND(I97*H97,2)</f>
        <v>0</v>
      </c>
      <c r="K97" s="191" t="s">
        <v>129</v>
      </c>
      <c r="L97" s="40"/>
      <c r="M97" s="196" t="s">
        <v>28</v>
      </c>
      <c r="N97" s="197" t="s">
        <v>47</v>
      </c>
      <c r="O97" s="66"/>
      <c r="P97" s="198">
        <f>O97*H97</f>
        <v>0</v>
      </c>
      <c r="Q97" s="198">
        <v>0.4</v>
      </c>
      <c r="R97" s="198">
        <f>Q97*H97</f>
        <v>4.800000000000001</v>
      </c>
      <c r="S97" s="198">
        <v>0</v>
      </c>
      <c r="T97" s="199">
        <f>S97*H97</f>
        <v>0</v>
      </c>
      <c r="U97" s="35"/>
      <c r="V97" s="35"/>
      <c r="W97" s="35"/>
      <c r="X97" s="35"/>
      <c r="Y97" s="35"/>
      <c r="Z97" s="35"/>
      <c r="AA97" s="35"/>
      <c r="AB97" s="35"/>
      <c r="AC97" s="35"/>
      <c r="AD97" s="35"/>
      <c r="AE97" s="35"/>
      <c r="AR97" s="200" t="s">
        <v>130</v>
      </c>
      <c r="AT97" s="200" t="s">
        <v>125</v>
      </c>
      <c r="AU97" s="200" t="s">
        <v>84</v>
      </c>
      <c r="AY97" s="18" t="s">
        <v>123</v>
      </c>
      <c r="BE97" s="201">
        <f>IF(N97="základní",J97,0)</f>
        <v>0</v>
      </c>
      <c r="BF97" s="201">
        <f>IF(N97="snížená",J97,0)</f>
        <v>0</v>
      </c>
      <c r="BG97" s="201">
        <f>IF(N97="zákl. přenesená",J97,0)</f>
        <v>0</v>
      </c>
      <c r="BH97" s="201">
        <f>IF(N97="sníž. přenesená",J97,0)</f>
        <v>0</v>
      </c>
      <c r="BI97" s="201">
        <f>IF(N97="nulová",J97,0)</f>
        <v>0</v>
      </c>
      <c r="BJ97" s="18" t="s">
        <v>130</v>
      </c>
      <c r="BK97" s="201">
        <f>ROUND(I97*H97,2)</f>
        <v>0</v>
      </c>
      <c r="BL97" s="18" t="s">
        <v>130</v>
      </c>
      <c r="BM97" s="200" t="s">
        <v>142</v>
      </c>
    </row>
    <row r="98" spans="1:47" s="2" customFormat="1" ht="19.5">
      <c r="A98" s="35"/>
      <c r="B98" s="36"/>
      <c r="C98" s="37"/>
      <c r="D98" s="202" t="s">
        <v>132</v>
      </c>
      <c r="E98" s="37"/>
      <c r="F98" s="203" t="s">
        <v>143</v>
      </c>
      <c r="G98" s="37"/>
      <c r="H98" s="37"/>
      <c r="I98" s="110"/>
      <c r="J98" s="37"/>
      <c r="K98" s="37"/>
      <c r="L98" s="40"/>
      <c r="M98" s="204"/>
      <c r="N98" s="205"/>
      <c r="O98" s="66"/>
      <c r="P98" s="66"/>
      <c r="Q98" s="66"/>
      <c r="R98" s="66"/>
      <c r="S98" s="66"/>
      <c r="T98" s="67"/>
      <c r="U98" s="35"/>
      <c r="V98" s="35"/>
      <c r="W98" s="35"/>
      <c r="X98" s="35"/>
      <c r="Y98" s="35"/>
      <c r="Z98" s="35"/>
      <c r="AA98" s="35"/>
      <c r="AB98" s="35"/>
      <c r="AC98" s="35"/>
      <c r="AD98" s="35"/>
      <c r="AE98" s="35"/>
      <c r="AT98" s="18" t="s">
        <v>132</v>
      </c>
      <c r="AU98" s="18" t="s">
        <v>84</v>
      </c>
    </row>
    <row r="99" spans="1:47" s="2" customFormat="1" ht="97.5">
      <c r="A99" s="35"/>
      <c r="B99" s="36"/>
      <c r="C99" s="37"/>
      <c r="D99" s="202" t="s">
        <v>134</v>
      </c>
      <c r="E99" s="37"/>
      <c r="F99" s="206" t="s">
        <v>144</v>
      </c>
      <c r="G99" s="37"/>
      <c r="H99" s="37"/>
      <c r="I99" s="110"/>
      <c r="J99" s="37"/>
      <c r="K99" s="37"/>
      <c r="L99" s="40"/>
      <c r="M99" s="204"/>
      <c r="N99" s="205"/>
      <c r="O99" s="66"/>
      <c r="P99" s="66"/>
      <c r="Q99" s="66"/>
      <c r="R99" s="66"/>
      <c r="S99" s="66"/>
      <c r="T99" s="67"/>
      <c r="U99" s="35"/>
      <c r="V99" s="35"/>
      <c r="W99" s="35"/>
      <c r="X99" s="35"/>
      <c r="Y99" s="35"/>
      <c r="Z99" s="35"/>
      <c r="AA99" s="35"/>
      <c r="AB99" s="35"/>
      <c r="AC99" s="35"/>
      <c r="AD99" s="35"/>
      <c r="AE99" s="35"/>
      <c r="AT99" s="18" t="s">
        <v>134</v>
      </c>
      <c r="AU99" s="18" t="s">
        <v>84</v>
      </c>
    </row>
    <row r="100" spans="2:51" s="13" customFormat="1" ht="12">
      <c r="B100" s="207"/>
      <c r="C100" s="208"/>
      <c r="D100" s="202" t="s">
        <v>136</v>
      </c>
      <c r="E100" s="209" t="s">
        <v>28</v>
      </c>
      <c r="F100" s="210" t="s">
        <v>145</v>
      </c>
      <c r="G100" s="208"/>
      <c r="H100" s="209" t="s">
        <v>28</v>
      </c>
      <c r="I100" s="211"/>
      <c r="J100" s="208"/>
      <c r="K100" s="208"/>
      <c r="L100" s="212"/>
      <c r="M100" s="213"/>
      <c r="N100" s="214"/>
      <c r="O100" s="214"/>
      <c r="P100" s="214"/>
      <c r="Q100" s="214"/>
      <c r="R100" s="214"/>
      <c r="S100" s="214"/>
      <c r="T100" s="215"/>
      <c r="AT100" s="216" t="s">
        <v>136</v>
      </c>
      <c r="AU100" s="216" t="s">
        <v>84</v>
      </c>
      <c r="AV100" s="13" t="s">
        <v>82</v>
      </c>
      <c r="AW100" s="13" t="s">
        <v>35</v>
      </c>
      <c r="AX100" s="13" t="s">
        <v>74</v>
      </c>
      <c r="AY100" s="216" t="s">
        <v>123</v>
      </c>
    </row>
    <row r="101" spans="2:51" s="14" customFormat="1" ht="12">
      <c r="B101" s="217"/>
      <c r="C101" s="218"/>
      <c r="D101" s="202" t="s">
        <v>136</v>
      </c>
      <c r="E101" s="219" t="s">
        <v>28</v>
      </c>
      <c r="F101" s="220" t="s">
        <v>146</v>
      </c>
      <c r="G101" s="218"/>
      <c r="H101" s="221">
        <v>12</v>
      </c>
      <c r="I101" s="222"/>
      <c r="J101" s="218"/>
      <c r="K101" s="218"/>
      <c r="L101" s="223"/>
      <c r="M101" s="224"/>
      <c r="N101" s="225"/>
      <c r="O101" s="225"/>
      <c r="P101" s="225"/>
      <c r="Q101" s="225"/>
      <c r="R101" s="225"/>
      <c r="S101" s="225"/>
      <c r="T101" s="226"/>
      <c r="AT101" s="227" t="s">
        <v>136</v>
      </c>
      <c r="AU101" s="227" t="s">
        <v>84</v>
      </c>
      <c r="AV101" s="14" t="s">
        <v>84</v>
      </c>
      <c r="AW101" s="14" t="s">
        <v>35</v>
      </c>
      <c r="AX101" s="14" t="s">
        <v>82</v>
      </c>
      <c r="AY101" s="227" t="s">
        <v>123</v>
      </c>
    </row>
    <row r="102" spans="1:65" s="2" customFormat="1" ht="16.5" customHeight="1">
      <c r="A102" s="35"/>
      <c r="B102" s="36"/>
      <c r="C102" s="189" t="s">
        <v>147</v>
      </c>
      <c r="D102" s="189" t="s">
        <v>125</v>
      </c>
      <c r="E102" s="190" t="s">
        <v>148</v>
      </c>
      <c r="F102" s="191" t="s">
        <v>149</v>
      </c>
      <c r="G102" s="192" t="s">
        <v>141</v>
      </c>
      <c r="H102" s="193">
        <v>14.55</v>
      </c>
      <c r="I102" s="194"/>
      <c r="J102" s="195">
        <f>ROUND(I102*H102,2)</f>
        <v>0</v>
      </c>
      <c r="K102" s="191" t="s">
        <v>129</v>
      </c>
      <c r="L102" s="40"/>
      <c r="M102" s="196" t="s">
        <v>28</v>
      </c>
      <c r="N102" s="197" t="s">
        <v>47</v>
      </c>
      <c r="O102" s="66"/>
      <c r="P102" s="198">
        <f>O102*H102</f>
        <v>0</v>
      </c>
      <c r="Q102" s="198">
        <v>0</v>
      </c>
      <c r="R102" s="198">
        <f>Q102*H102</f>
        <v>0</v>
      </c>
      <c r="S102" s="198">
        <v>0</v>
      </c>
      <c r="T102" s="199">
        <f>S102*H102</f>
        <v>0</v>
      </c>
      <c r="U102" s="35"/>
      <c r="V102" s="35"/>
      <c r="W102" s="35"/>
      <c r="X102" s="35"/>
      <c r="Y102" s="35"/>
      <c r="Z102" s="35"/>
      <c r="AA102" s="35"/>
      <c r="AB102" s="35"/>
      <c r="AC102" s="35"/>
      <c r="AD102" s="35"/>
      <c r="AE102" s="35"/>
      <c r="AR102" s="200" t="s">
        <v>130</v>
      </c>
      <c r="AT102" s="200" t="s">
        <v>125</v>
      </c>
      <c r="AU102" s="200" t="s">
        <v>84</v>
      </c>
      <c r="AY102" s="18" t="s">
        <v>123</v>
      </c>
      <c r="BE102" s="201">
        <f>IF(N102="základní",J102,0)</f>
        <v>0</v>
      </c>
      <c r="BF102" s="201">
        <f>IF(N102="snížená",J102,0)</f>
        <v>0</v>
      </c>
      <c r="BG102" s="201">
        <f>IF(N102="zákl. přenesená",J102,0)</f>
        <v>0</v>
      </c>
      <c r="BH102" s="201">
        <f>IF(N102="sníž. přenesená",J102,0)</f>
        <v>0</v>
      </c>
      <c r="BI102" s="201">
        <f>IF(N102="nulová",J102,0)</f>
        <v>0</v>
      </c>
      <c r="BJ102" s="18" t="s">
        <v>130</v>
      </c>
      <c r="BK102" s="201">
        <f>ROUND(I102*H102,2)</f>
        <v>0</v>
      </c>
      <c r="BL102" s="18" t="s">
        <v>130</v>
      </c>
      <c r="BM102" s="200" t="s">
        <v>150</v>
      </c>
    </row>
    <row r="103" spans="1:47" s="2" customFormat="1" ht="19.5">
      <c r="A103" s="35"/>
      <c r="B103" s="36"/>
      <c r="C103" s="37"/>
      <c r="D103" s="202" t="s">
        <v>132</v>
      </c>
      <c r="E103" s="37"/>
      <c r="F103" s="203" t="s">
        <v>151</v>
      </c>
      <c r="G103" s="37"/>
      <c r="H103" s="37"/>
      <c r="I103" s="110"/>
      <c r="J103" s="37"/>
      <c r="K103" s="37"/>
      <c r="L103" s="40"/>
      <c r="M103" s="204"/>
      <c r="N103" s="205"/>
      <c r="O103" s="66"/>
      <c r="P103" s="66"/>
      <c r="Q103" s="66"/>
      <c r="R103" s="66"/>
      <c r="S103" s="66"/>
      <c r="T103" s="67"/>
      <c r="U103" s="35"/>
      <c r="V103" s="35"/>
      <c r="W103" s="35"/>
      <c r="X103" s="35"/>
      <c r="Y103" s="35"/>
      <c r="Z103" s="35"/>
      <c r="AA103" s="35"/>
      <c r="AB103" s="35"/>
      <c r="AC103" s="35"/>
      <c r="AD103" s="35"/>
      <c r="AE103" s="35"/>
      <c r="AT103" s="18" t="s">
        <v>132</v>
      </c>
      <c r="AU103" s="18" t="s">
        <v>84</v>
      </c>
    </row>
    <row r="104" spans="1:47" s="2" customFormat="1" ht="97.5">
      <c r="A104" s="35"/>
      <c r="B104" s="36"/>
      <c r="C104" s="37"/>
      <c r="D104" s="202" t="s">
        <v>134</v>
      </c>
      <c r="E104" s="37"/>
      <c r="F104" s="206" t="s">
        <v>144</v>
      </c>
      <c r="G104" s="37"/>
      <c r="H104" s="37"/>
      <c r="I104" s="110"/>
      <c r="J104" s="37"/>
      <c r="K104" s="37"/>
      <c r="L104" s="40"/>
      <c r="M104" s="204"/>
      <c r="N104" s="205"/>
      <c r="O104" s="66"/>
      <c r="P104" s="66"/>
      <c r="Q104" s="66"/>
      <c r="R104" s="66"/>
      <c r="S104" s="66"/>
      <c r="T104" s="67"/>
      <c r="U104" s="35"/>
      <c r="V104" s="35"/>
      <c r="W104" s="35"/>
      <c r="X104" s="35"/>
      <c r="Y104" s="35"/>
      <c r="Z104" s="35"/>
      <c r="AA104" s="35"/>
      <c r="AB104" s="35"/>
      <c r="AC104" s="35"/>
      <c r="AD104" s="35"/>
      <c r="AE104" s="35"/>
      <c r="AT104" s="18" t="s">
        <v>134</v>
      </c>
      <c r="AU104" s="18" t="s">
        <v>84</v>
      </c>
    </row>
    <row r="105" spans="2:51" s="13" customFormat="1" ht="12">
      <c r="B105" s="207"/>
      <c r="C105" s="208"/>
      <c r="D105" s="202" t="s">
        <v>136</v>
      </c>
      <c r="E105" s="209" t="s">
        <v>28</v>
      </c>
      <c r="F105" s="210" t="s">
        <v>152</v>
      </c>
      <c r="G105" s="208"/>
      <c r="H105" s="209" t="s">
        <v>28</v>
      </c>
      <c r="I105" s="211"/>
      <c r="J105" s="208"/>
      <c r="K105" s="208"/>
      <c r="L105" s="212"/>
      <c r="M105" s="213"/>
      <c r="N105" s="214"/>
      <c r="O105" s="214"/>
      <c r="P105" s="214"/>
      <c r="Q105" s="214"/>
      <c r="R105" s="214"/>
      <c r="S105" s="214"/>
      <c r="T105" s="215"/>
      <c r="AT105" s="216" t="s">
        <v>136</v>
      </c>
      <c r="AU105" s="216" t="s">
        <v>84</v>
      </c>
      <c r="AV105" s="13" t="s">
        <v>82</v>
      </c>
      <c r="AW105" s="13" t="s">
        <v>35</v>
      </c>
      <c r="AX105" s="13" t="s">
        <v>74</v>
      </c>
      <c r="AY105" s="216" t="s">
        <v>123</v>
      </c>
    </row>
    <row r="106" spans="2:51" s="13" customFormat="1" ht="12">
      <c r="B106" s="207"/>
      <c r="C106" s="208"/>
      <c r="D106" s="202" t="s">
        <v>136</v>
      </c>
      <c r="E106" s="209" t="s">
        <v>28</v>
      </c>
      <c r="F106" s="210" t="s">
        <v>153</v>
      </c>
      <c r="G106" s="208"/>
      <c r="H106" s="209" t="s">
        <v>28</v>
      </c>
      <c r="I106" s="211"/>
      <c r="J106" s="208"/>
      <c r="K106" s="208"/>
      <c r="L106" s="212"/>
      <c r="M106" s="213"/>
      <c r="N106" s="214"/>
      <c r="O106" s="214"/>
      <c r="P106" s="214"/>
      <c r="Q106" s="214"/>
      <c r="R106" s="214"/>
      <c r="S106" s="214"/>
      <c r="T106" s="215"/>
      <c r="AT106" s="216" t="s">
        <v>136</v>
      </c>
      <c r="AU106" s="216" t="s">
        <v>84</v>
      </c>
      <c r="AV106" s="13" t="s">
        <v>82</v>
      </c>
      <c r="AW106" s="13" t="s">
        <v>35</v>
      </c>
      <c r="AX106" s="13" t="s">
        <v>74</v>
      </c>
      <c r="AY106" s="216" t="s">
        <v>123</v>
      </c>
    </row>
    <row r="107" spans="2:51" s="14" customFormat="1" ht="12">
      <c r="B107" s="217"/>
      <c r="C107" s="218"/>
      <c r="D107" s="202" t="s">
        <v>136</v>
      </c>
      <c r="E107" s="219" t="s">
        <v>28</v>
      </c>
      <c r="F107" s="220" t="s">
        <v>154</v>
      </c>
      <c r="G107" s="218"/>
      <c r="H107" s="221">
        <v>13.5</v>
      </c>
      <c r="I107" s="222"/>
      <c r="J107" s="218"/>
      <c r="K107" s="218"/>
      <c r="L107" s="223"/>
      <c r="M107" s="224"/>
      <c r="N107" s="225"/>
      <c r="O107" s="225"/>
      <c r="P107" s="225"/>
      <c r="Q107" s="225"/>
      <c r="R107" s="225"/>
      <c r="S107" s="225"/>
      <c r="T107" s="226"/>
      <c r="AT107" s="227" t="s">
        <v>136</v>
      </c>
      <c r="AU107" s="227" t="s">
        <v>84</v>
      </c>
      <c r="AV107" s="14" t="s">
        <v>84</v>
      </c>
      <c r="AW107" s="14" t="s">
        <v>35</v>
      </c>
      <c r="AX107" s="14" t="s">
        <v>74</v>
      </c>
      <c r="AY107" s="227" t="s">
        <v>123</v>
      </c>
    </row>
    <row r="108" spans="2:51" s="13" customFormat="1" ht="12">
      <c r="B108" s="207"/>
      <c r="C108" s="208"/>
      <c r="D108" s="202" t="s">
        <v>136</v>
      </c>
      <c r="E108" s="209" t="s">
        <v>28</v>
      </c>
      <c r="F108" s="210" t="s">
        <v>155</v>
      </c>
      <c r="G108" s="208"/>
      <c r="H108" s="209" t="s">
        <v>28</v>
      </c>
      <c r="I108" s="211"/>
      <c r="J108" s="208"/>
      <c r="K108" s="208"/>
      <c r="L108" s="212"/>
      <c r="M108" s="213"/>
      <c r="N108" s="214"/>
      <c r="O108" s="214"/>
      <c r="P108" s="214"/>
      <c r="Q108" s="214"/>
      <c r="R108" s="214"/>
      <c r="S108" s="214"/>
      <c r="T108" s="215"/>
      <c r="AT108" s="216" t="s">
        <v>136</v>
      </c>
      <c r="AU108" s="216" t="s">
        <v>84</v>
      </c>
      <c r="AV108" s="13" t="s">
        <v>82</v>
      </c>
      <c r="AW108" s="13" t="s">
        <v>35</v>
      </c>
      <c r="AX108" s="13" t="s">
        <v>74</v>
      </c>
      <c r="AY108" s="216" t="s">
        <v>123</v>
      </c>
    </row>
    <row r="109" spans="2:51" s="14" customFormat="1" ht="12">
      <c r="B109" s="217"/>
      <c r="C109" s="218"/>
      <c r="D109" s="202" t="s">
        <v>136</v>
      </c>
      <c r="E109" s="219" t="s">
        <v>28</v>
      </c>
      <c r="F109" s="220" t="s">
        <v>156</v>
      </c>
      <c r="G109" s="218"/>
      <c r="H109" s="221">
        <v>1.05</v>
      </c>
      <c r="I109" s="222"/>
      <c r="J109" s="218"/>
      <c r="K109" s="218"/>
      <c r="L109" s="223"/>
      <c r="M109" s="224"/>
      <c r="N109" s="225"/>
      <c r="O109" s="225"/>
      <c r="P109" s="225"/>
      <c r="Q109" s="225"/>
      <c r="R109" s="225"/>
      <c r="S109" s="225"/>
      <c r="T109" s="226"/>
      <c r="AT109" s="227" t="s">
        <v>136</v>
      </c>
      <c r="AU109" s="227" t="s">
        <v>84</v>
      </c>
      <c r="AV109" s="14" t="s">
        <v>84</v>
      </c>
      <c r="AW109" s="14" t="s">
        <v>35</v>
      </c>
      <c r="AX109" s="14" t="s">
        <v>74</v>
      </c>
      <c r="AY109" s="227" t="s">
        <v>123</v>
      </c>
    </row>
    <row r="110" spans="2:51" s="15" customFormat="1" ht="12">
      <c r="B110" s="228"/>
      <c r="C110" s="229"/>
      <c r="D110" s="202" t="s">
        <v>136</v>
      </c>
      <c r="E110" s="230" t="s">
        <v>28</v>
      </c>
      <c r="F110" s="231" t="s">
        <v>157</v>
      </c>
      <c r="G110" s="229"/>
      <c r="H110" s="232">
        <v>14.55</v>
      </c>
      <c r="I110" s="233"/>
      <c r="J110" s="229"/>
      <c r="K110" s="229"/>
      <c r="L110" s="234"/>
      <c r="M110" s="235"/>
      <c r="N110" s="236"/>
      <c r="O110" s="236"/>
      <c r="P110" s="236"/>
      <c r="Q110" s="236"/>
      <c r="R110" s="236"/>
      <c r="S110" s="236"/>
      <c r="T110" s="237"/>
      <c r="AT110" s="238" t="s">
        <v>136</v>
      </c>
      <c r="AU110" s="238" t="s">
        <v>84</v>
      </c>
      <c r="AV110" s="15" t="s">
        <v>130</v>
      </c>
      <c r="AW110" s="15" t="s">
        <v>35</v>
      </c>
      <c r="AX110" s="15" t="s">
        <v>82</v>
      </c>
      <c r="AY110" s="238" t="s">
        <v>123</v>
      </c>
    </row>
    <row r="111" spans="1:65" s="2" customFormat="1" ht="16.5" customHeight="1">
      <c r="A111" s="35"/>
      <c r="B111" s="36"/>
      <c r="C111" s="189" t="s">
        <v>130</v>
      </c>
      <c r="D111" s="189" t="s">
        <v>125</v>
      </c>
      <c r="E111" s="190" t="s">
        <v>158</v>
      </c>
      <c r="F111" s="191" t="s">
        <v>159</v>
      </c>
      <c r="G111" s="192" t="s">
        <v>141</v>
      </c>
      <c r="H111" s="193">
        <v>50</v>
      </c>
      <c r="I111" s="194"/>
      <c r="J111" s="195">
        <f>ROUND(I111*H111,2)</f>
        <v>0</v>
      </c>
      <c r="K111" s="191" t="s">
        <v>129</v>
      </c>
      <c r="L111" s="40"/>
      <c r="M111" s="196" t="s">
        <v>28</v>
      </c>
      <c r="N111" s="197" t="s">
        <v>47</v>
      </c>
      <c r="O111" s="66"/>
      <c r="P111" s="198">
        <f>O111*H111</f>
        <v>0</v>
      </c>
      <c r="Q111" s="198">
        <v>0</v>
      </c>
      <c r="R111" s="198">
        <f>Q111*H111</f>
        <v>0</v>
      </c>
      <c r="S111" s="198">
        <v>0</v>
      </c>
      <c r="T111" s="199">
        <f>S111*H111</f>
        <v>0</v>
      </c>
      <c r="U111" s="35"/>
      <c r="V111" s="35"/>
      <c r="W111" s="35"/>
      <c r="X111" s="35"/>
      <c r="Y111" s="35"/>
      <c r="Z111" s="35"/>
      <c r="AA111" s="35"/>
      <c r="AB111" s="35"/>
      <c r="AC111" s="35"/>
      <c r="AD111" s="35"/>
      <c r="AE111" s="35"/>
      <c r="AR111" s="200" t="s">
        <v>130</v>
      </c>
      <c r="AT111" s="200" t="s">
        <v>125</v>
      </c>
      <c r="AU111" s="200" t="s">
        <v>84</v>
      </c>
      <c r="AY111" s="18" t="s">
        <v>123</v>
      </c>
      <c r="BE111" s="201">
        <f>IF(N111="základní",J111,0)</f>
        <v>0</v>
      </c>
      <c r="BF111" s="201">
        <f>IF(N111="snížená",J111,0)</f>
        <v>0</v>
      </c>
      <c r="BG111" s="201">
        <f>IF(N111="zákl. přenesená",J111,0)</f>
        <v>0</v>
      </c>
      <c r="BH111" s="201">
        <f>IF(N111="sníž. přenesená",J111,0)</f>
        <v>0</v>
      </c>
      <c r="BI111" s="201">
        <f>IF(N111="nulová",J111,0)</f>
        <v>0</v>
      </c>
      <c r="BJ111" s="18" t="s">
        <v>130</v>
      </c>
      <c r="BK111" s="201">
        <f>ROUND(I111*H111,2)</f>
        <v>0</v>
      </c>
      <c r="BL111" s="18" t="s">
        <v>130</v>
      </c>
      <c r="BM111" s="200" t="s">
        <v>160</v>
      </c>
    </row>
    <row r="112" spans="1:47" s="2" customFormat="1" ht="19.5">
      <c r="A112" s="35"/>
      <c r="B112" s="36"/>
      <c r="C112" s="37"/>
      <c r="D112" s="202" t="s">
        <v>132</v>
      </c>
      <c r="E112" s="37"/>
      <c r="F112" s="203" t="s">
        <v>161</v>
      </c>
      <c r="G112" s="37"/>
      <c r="H112" s="37"/>
      <c r="I112" s="110"/>
      <c r="J112" s="37"/>
      <c r="K112" s="37"/>
      <c r="L112" s="40"/>
      <c r="M112" s="204"/>
      <c r="N112" s="205"/>
      <c r="O112" s="66"/>
      <c r="P112" s="66"/>
      <c r="Q112" s="66"/>
      <c r="R112" s="66"/>
      <c r="S112" s="66"/>
      <c r="T112" s="67"/>
      <c r="U112" s="35"/>
      <c r="V112" s="35"/>
      <c r="W112" s="35"/>
      <c r="X112" s="35"/>
      <c r="Y112" s="35"/>
      <c r="Z112" s="35"/>
      <c r="AA112" s="35"/>
      <c r="AB112" s="35"/>
      <c r="AC112" s="35"/>
      <c r="AD112" s="35"/>
      <c r="AE112" s="35"/>
      <c r="AT112" s="18" t="s">
        <v>132</v>
      </c>
      <c r="AU112" s="18" t="s">
        <v>84</v>
      </c>
    </row>
    <row r="113" spans="1:47" s="2" customFormat="1" ht="185.25">
      <c r="A113" s="35"/>
      <c r="B113" s="36"/>
      <c r="C113" s="37"/>
      <c r="D113" s="202" t="s">
        <v>134</v>
      </c>
      <c r="E113" s="37"/>
      <c r="F113" s="206" t="s">
        <v>162</v>
      </c>
      <c r="G113" s="37"/>
      <c r="H113" s="37"/>
      <c r="I113" s="110"/>
      <c r="J113" s="37"/>
      <c r="K113" s="37"/>
      <c r="L113" s="40"/>
      <c r="M113" s="204"/>
      <c r="N113" s="205"/>
      <c r="O113" s="66"/>
      <c r="P113" s="66"/>
      <c r="Q113" s="66"/>
      <c r="R113" s="66"/>
      <c r="S113" s="66"/>
      <c r="T113" s="67"/>
      <c r="U113" s="35"/>
      <c r="V113" s="35"/>
      <c r="W113" s="35"/>
      <c r="X113" s="35"/>
      <c r="Y113" s="35"/>
      <c r="Z113" s="35"/>
      <c r="AA113" s="35"/>
      <c r="AB113" s="35"/>
      <c r="AC113" s="35"/>
      <c r="AD113" s="35"/>
      <c r="AE113" s="35"/>
      <c r="AT113" s="18" t="s">
        <v>134</v>
      </c>
      <c r="AU113" s="18" t="s">
        <v>84</v>
      </c>
    </row>
    <row r="114" spans="2:51" s="13" customFormat="1" ht="12">
      <c r="B114" s="207"/>
      <c r="C114" s="208"/>
      <c r="D114" s="202" t="s">
        <v>136</v>
      </c>
      <c r="E114" s="209" t="s">
        <v>28</v>
      </c>
      <c r="F114" s="210" t="s">
        <v>163</v>
      </c>
      <c r="G114" s="208"/>
      <c r="H114" s="209" t="s">
        <v>28</v>
      </c>
      <c r="I114" s="211"/>
      <c r="J114" s="208"/>
      <c r="K114" s="208"/>
      <c r="L114" s="212"/>
      <c r="M114" s="213"/>
      <c r="N114" s="214"/>
      <c r="O114" s="214"/>
      <c r="P114" s="214"/>
      <c r="Q114" s="214"/>
      <c r="R114" s="214"/>
      <c r="S114" s="214"/>
      <c r="T114" s="215"/>
      <c r="AT114" s="216" t="s">
        <v>136</v>
      </c>
      <c r="AU114" s="216" t="s">
        <v>84</v>
      </c>
      <c r="AV114" s="13" t="s">
        <v>82</v>
      </c>
      <c r="AW114" s="13" t="s">
        <v>35</v>
      </c>
      <c r="AX114" s="13" t="s">
        <v>74</v>
      </c>
      <c r="AY114" s="216" t="s">
        <v>123</v>
      </c>
    </row>
    <row r="115" spans="2:51" s="14" customFormat="1" ht="12">
      <c r="B115" s="217"/>
      <c r="C115" s="218"/>
      <c r="D115" s="202" t="s">
        <v>136</v>
      </c>
      <c r="E115" s="219" t="s">
        <v>28</v>
      </c>
      <c r="F115" s="220" t="s">
        <v>164</v>
      </c>
      <c r="G115" s="218"/>
      <c r="H115" s="221">
        <v>50</v>
      </c>
      <c r="I115" s="222"/>
      <c r="J115" s="218"/>
      <c r="K115" s="218"/>
      <c r="L115" s="223"/>
      <c r="M115" s="224"/>
      <c r="N115" s="225"/>
      <c r="O115" s="225"/>
      <c r="P115" s="225"/>
      <c r="Q115" s="225"/>
      <c r="R115" s="225"/>
      <c r="S115" s="225"/>
      <c r="T115" s="226"/>
      <c r="AT115" s="227" t="s">
        <v>136</v>
      </c>
      <c r="AU115" s="227" t="s">
        <v>84</v>
      </c>
      <c r="AV115" s="14" t="s">
        <v>84</v>
      </c>
      <c r="AW115" s="14" t="s">
        <v>35</v>
      </c>
      <c r="AX115" s="14" t="s">
        <v>82</v>
      </c>
      <c r="AY115" s="227" t="s">
        <v>123</v>
      </c>
    </row>
    <row r="116" spans="1:65" s="2" customFormat="1" ht="16.5" customHeight="1">
      <c r="A116" s="35"/>
      <c r="B116" s="36"/>
      <c r="C116" s="189" t="s">
        <v>165</v>
      </c>
      <c r="D116" s="189" t="s">
        <v>125</v>
      </c>
      <c r="E116" s="190" t="s">
        <v>166</v>
      </c>
      <c r="F116" s="191" t="s">
        <v>167</v>
      </c>
      <c r="G116" s="192" t="s">
        <v>141</v>
      </c>
      <c r="H116" s="193">
        <v>4.5</v>
      </c>
      <c r="I116" s="194"/>
      <c r="J116" s="195">
        <f>ROUND(I116*H116,2)</f>
        <v>0</v>
      </c>
      <c r="K116" s="191" t="s">
        <v>129</v>
      </c>
      <c r="L116" s="40"/>
      <c r="M116" s="196" t="s">
        <v>28</v>
      </c>
      <c r="N116" s="197" t="s">
        <v>47</v>
      </c>
      <c r="O116" s="66"/>
      <c r="P116" s="198">
        <f>O116*H116</f>
        <v>0</v>
      </c>
      <c r="Q116" s="198">
        <v>0</v>
      </c>
      <c r="R116" s="198">
        <f>Q116*H116</f>
        <v>0</v>
      </c>
      <c r="S116" s="198">
        <v>0</v>
      </c>
      <c r="T116" s="199">
        <f>S116*H116</f>
        <v>0</v>
      </c>
      <c r="U116" s="35"/>
      <c r="V116" s="35"/>
      <c r="W116" s="35"/>
      <c r="X116" s="35"/>
      <c r="Y116" s="35"/>
      <c r="Z116" s="35"/>
      <c r="AA116" s="35"/>
      <c r="AB116" s="35"/>
      <c r="AC116" s="35"/>
      <c r="AD116" s="35"/>
      <c r="AE116" s="35"/>
      <c r="AR116" s="200" t="s">
        <v>130</v>
      </c>
      <c r="AT116" s="200" t="s">
        <v>125</v>
      </c>
      <c r="AU116" s="200" t="s">
        <v>84</v>
      </c>
      <c r="AY116" s="18" t="s">
        <v>123</v>
      </c>
      <c r="BE116" s="201">
        <f>IF(N116="základní",J116,0)</f>
        <v>0</v>
      </c>
      <c r="BF116" s="201">
        <f>IF(N116="snížená",J116,0)</f>
        <v>0</v>
      </c>
      <c r="BG116" s="201">
        <f>IF(N116="zákl. přenesená",J116,0)</f>
        <v>0</v>
      </c>
      <c r="BH116" s="201">
        <f>IF(N116="sníž. přenesená",J116,0)</f>
        <v>0</v>
      </c>
      <c r="BI116" s="201">
        <f>IF(N116="nulová",J116,0)</f>
        <v>0</v>
      </c>
      <c r="BJ116" s="18" t="s">
        <v>130</v>
      </c>
      <c r="BK116" s="201">
        <f>ROUND(I116*H116,2)</f>
        <v>0</v>
      </c>
      <c r="BL116" s="18" t="s">
        <v>130</v>
      </c>
      <c r="BM116" s="200" t="s">
        <v>168</v>
      </c>
    </row>
    <row r="117" spans="1:47" s="2" customFormat="1" ht="19.5">
      <c r="A117" s="35"/>
      <c r="B117" s="36"/>
      <c r="C117" s="37"/>
      <c r="D117" s="202" t="s">
        <v>132</v>
      </c>
      <c r="E117" s="37"/>
      <c r="F117" s="203" t="s">
        <v>169</v>
      </c>
      <c r="G117" s="37"/>
      <c r="H117" s="37"/>
      <c r="I117" s="110"/>
      <c r="J117" s="37"/>
      <c r="K117" s="37"/>
      <c r="L117" s="40"/>
      <c r="M117" s="204"/>
      <c r="N117" s="205"/>
      <c r="O117" s="66"/>
      <c r="P117" s="66"/>
      <c r="Q117" s="66"/>
      <c r="R117" s="66"/>
      <c r="S117" s="66"/>
      <c r="T117" s="67"/>
      <c r="U117" s="35"/>
      <c r="V117" s="35"/>
      <c r="W117" s="35"/>
      <c r="X117" s="35"/>
      <c r="Y117" s="35"/>
      <c r="Z117" s="35"/>
      <c r="AA117" s="35"/>
      <c r="AB117" s="35"/>
      <c r="AC117" s="35"/>
      <c r="AD117" s="35"/>
      <c r="AE117" s="35"/>
      <c r="AT117" s="18" t="s">
        <v>132</v>
      </c>
      <c r="AU117" s="18" t="s">
        <v>84</v>
      </c>
    </row>
    <row r="118" spans="1:47" s="2" customFormat="1" ht="39">
      <c r="A118" s="35"/>
      <c r="B118" s="36"/>
      <c r="C118" s="37"/>
      <c r="D118" s="202" t="s">
        <v>134</v>
      </c>
      <c r="E118" s="37"/>
      <c r="F118" s="206" t="s">
        <v>170</v>
      </c>
      <c r="G118" s="37"/>
      <c r="H118" s="37"/>
      <c r="I118" s="110"/>
      <c r="J118" s="37"/>
      <c r="K118" s="37"/>
      <c r="L118" s="40"/>
      <c r="M118" s="204"/>
      <c r="N118" s="205"/>
      <c r="O118" s="66"/>
      <c r="P118" s="66"/>
      <c r="Q118" s="66"/>
      <c r="R118" s="66"/>
      <c r="S118" s="66"/>
      <c r="T118" s="67"/>
      <c r="U118" s="35"/>
      <c r="V118" s="35"/>
      <c r="W118" s="35"/>
      <c r="X118" s="35"/>
      <c r="Y118" s="35"/>
      <c r="Z118" s="35"/>
      <c r="AA118" s="35"/>
      <c r="AB118" s="35"/>
      <c r="AC118" s="35"/>
      <c r="AD118" s="35"/>
      <c r="AE118" s="35"/>
      <c r="AT118" s="18" t="s">
        <v>134</v>
      </c>
      <c r="AU118" s="18" t="s">
        <v>84</v>
      </c>
    </row>
    <row r="119" spans="2:51" s="13" customFormat="1" ht="12">
      <c r="B119" s="207"/>
      <c r="C119" s="208"/>
      <c r="D119" s="202" t="s">
        <v>136</v>
      </c>
      <c r="E119" s="209" t="s">
        <v>28</v>
      </c>
      <c r="F119" s="210" t="s">
        <v>171</v>
      </c>
      <c r="G119" s="208"/>
      <c r="H119" s="209" t="s">
        <v>28</v>
      </c>
      <c r="I119" s="211"/>
      <c r="J119" s="208"/>
      <c r="K119" s="208"/>
      <c r="L119" s="212"/>
      <c r="M119" s="213"/>
      <c r="N119" s="214"/>
      <c r="O119" s="214"/>
      <c r="P119" s="214"/>
      <c r="Q119" s="214"/>
      <c r="R119" s="214"/>
      <c r="S119" s="214"/>
      <c r="T119" s="215"/>
      <c r="AT119" s="216" t="s">
        <v>136</v>
      </c>
      <c r="AU119" s="216" t="s">
        <v>84</v>
      </c>
      <c r="AV119" s="13" t="s">
        <v>82</v>
      </c>
      <c r="AW119" s="13" t="s">
        <v>35</v>
      </c>
      <c r="AX119" s="13" t="s">
        <v>74</v>
      </c>
      <c r="AY119" s="216" t="s">
        <v>123</v>
      </c>
    </row>
    <row r="120" spans="2:51" s="14" customFormat="1" ht="12">
      <c r="B120" s="217"/>
      <c r="C120" s="218"/>
      <c r="D120" s="202" t="s">
        <v>136</v>
      </c>
      <c r="E120" s="219" t="s">
        <v>28</v>
      </c>
      <c r="F120" s="220" t="s">
        <v>172</v>
      </c>
      <c r="G120" s="218"/>
      <c r="H120" s="221">
        <v>4.5</v>
      </c>
      <c r="I120" s="222"/>
      <c r="J120" s="218"/>
      <c r="K120" s="218"/>
      <c r="L120" s="223"/>
      <c r="M120" s="224"/>
      <c r="N120" s="225"/>
      <c r="O120" s="225"/>
      <c r="P120" s="225"/>
      <c r="Q120" s="225"/>
      <c r="R120" s="225"/>
      <c r="S120" s="225"/>
      <c r="T120" s="226"/>
      <c r="AT120" s="227" t="s">
        <v>136</v>
      </c>
      <c r="AU120" s="227" t="s">
        <v>84</v>
      </c>
      <c r="AV120" s="14" t="s">
        <v>84</v>
      </c>
      <c r="AW120" s="14" t="s">
        <v>35</v>
      </c>
      <c r="AX120" s="14" t="s">
        <v>82</v>
      </c>
      <c r="AY120" s="227" t="s">
        <v>123</v>
      </c>
    </row>
    <row r="121" spans="1:65" s="2" customFormat="1" ht="16.5" customHeight="1">
      <c r="A121" s="35"/>
      <c r="B121" s="36"/>
      <c r="C121" s="189" t="s">
        <v>173</v>
      </c>
      <c r="D121" s="189" t="s">
        <v>125</v>
      </c>
      <c r="E121" s="190" t="s">
        <v>174</v>
      </c>
      <c r="F121" s="191" t="s">
        <v>175</v>
      </c>
      <c r="G121" s="192" t="s">
        <v>141</v>
      </c>
      <c r="H121" s="193">
        <v>10</v>
      </c>
      <c r="I121" s="194"/>
      <c r="J121" s="195">
        <f>ROUND(I121*H121,2)</f>
        <v>0</v>
      </c>
      <c r="K121" s="191" t="s">
        <v>129</v>
      </c>
      <c r="L121" s="40"/>
      <c r="M121" s="196" t="s">
        <v>28</v>
      </c>
      <c r="N121" s="197" t="s">
        <v>47</v>
      </c>
      <c r="O121" s="66"/>
      <c r="P121" s="198">
        <f>O121*H121</f>
        <v>0</v>
      </c>
      <c r="Q121" s="198">
        <v>0</v>
      </c>
      <c r="R121" s="198">
        <f>Q121*H121</f>
        <v>0</v>
      </c>
      <c r="S121" s="198">
        <v>0</v>
      </c>
      <c r="T121" s="199">
        <f>S121*H121</f>
        <v>0</v>
      </c>
      <c r="U121" s="35"/>
      <c r="V121" s="35"/>
      <c r="W121" s="35"/>
      <c r="X121" s="35"/>
      <c r="Y121" s="35"/>
      <c r="Z121" s="35"/>
      <c r="AA121" s="35"/>
      <c r="AB121" s="35"/>
      <c r="AC121" s="35"/>
      <c r="AD121" s="35"/>
      <c r="AE121" s="35"/>
      <c r="AR121" s="200" t="s">
        <v>130</v>
      </c>
      <c r="AT121" s="200" t="s">
        <v>125</v>
      </c>
      <c r="AU121" s="200" t="s">
        <v>84</v>
      </c>
      <c r="AY121" s="18" t="s">
        <v>123</v>
      </c>
      <c r="BE121" s="201">
        <f>IF(N121="základní",J121,0)</f>
        <v>0</v>
      </c>
      <c r="BF121" s="201">
        <f>IF(N121="snížená",J121,0)</f>
        <v>0</v>
      </c>
      <c r="BG121" s="201">
        <f>IF(N121="zákl. přenesená",J121,0)</f>
        <v>0</v>
      </c>
      <c r="BH121" s="201">
        <f>IF(N121="sníž. přenesená",J121,0)</f>
        <v>0</v>
      </c>
      <c r="BI121" s="201">
        <f>IF(N121="nulová",J121,0)</f>
        <v>0</v>
      </c>
      <c r="BJ121" s="18" t="s">
        <v>130</v>
      </c>
      <c r="BK121" s="201">
        <f>ROUND(I121*H121,2)</f>
        <v>0</v>
      </c>
      <c r="BL121" s="18" t="s">
        <v>130</v>
      </c>
      <c r="BM121" s="200" t="s">
        <v>176</v>
      </c>
    </row>
    <row r="122" spans="1:47" s="2" customFormat="1" ht="19.5">
      <c r="A122" s="35"/>
      <c r="B122" s="36"/>
      <c r="C122" s="37"/>
      <c r="D122" s="202" t="s">
        <v>132</v>
      </c>
      <c r="E122" s="37"/>
      <c r="F122" s="203" t="s">
        <v>177</v>
      </c>
      <c r="G122" s="37"/>
      <c r="H122" s="37"/>
      <c r="I122" s="110"/>
      <c r="J122" s="37"/>
      <c r="K122" s="37"/>
      <c r="L122" s="40"/>
      <c r="M122" s="204"/>
      <c r="N122" s="205"/>
      <c r="O122" s="66"/>
      <c r="P122" s="66"/>
      <c r="Q122" s="66"/>
      <c r="R122" s="66"/>
      <c r="S122" s="66"/>
      <c r="T122" s="67"/>
      <c r="U122" s="35"/>
      <c r="V122" s="35"/>
      <c r="W122" s="35"/>
      <c r="X122" s="35"/>
      <c r="Y122" s="35"/>
      <c r="Z122" s="35"/>
      <c r="AA122" s="35"/>
      <c r="AB122" s="35"/>
      <c r="AC122" s="35"/>
      <c r="AD122" s="35"/>
      <c r="AE122" s="35"/>
      <c r="AT122" s="18" t="s">
        <v>132</v>
      </c>
      <c r="AU122" s="18" t="s">
        <v>84</v>
      </c>
    </row>
    <row r="123" spans="1:47" s="2" customFormat="1" ht="243.75">
      <c r="A123" s="35"/>
      <c r="B123" s="36"/>
      <c r="C123" s="37"/>
      <c r="D123" s="202" t="s">
        <v>134</v>
      </c>
      <c r="E123" s="37"/>
      <c r="F123" s="206" t="s">
        <v>178</v>
      </c>
      <c r="G123" s="37"/>
      <c r="H123" s="37"/>
      <c r="I123" s="110"/>
      <c r="J123" s="37"/>
      <c r="K123" s="37"/>
      <c r="L123" s="40"/>
      <c r="M123" s="204"/>
      <c r="N123" s="205"/>
      <c r="O123" s="66"/>
      <c r="P123" s="66"/>
      <c r="Q123" s="66"/>
      <c r="R123" s="66"/>
      <c r="S123" s="66"/>
      <c r="T123" s="67"/>
      <c r="U123" s="35"/>
      <c r="V123" s="35"/>
      <c r="W123" s="35"/>
      <c r="X123" s="35"/>
      <c r="Y123" s="35"/>
      <c r="Z123" s="35"/>
      <c r="AA123" s="35"/>
      <c r="AB123" s="35"/>
      <c r="AC123" s="35"/>
      <c r="AD123" s="35"/>
      <c r="AE123" s="35"/>
      <c r="AT123" s="18" t="s">
        <v>134</v>
      </c>
      <c r="AU123" s="18" t="s">
        <v>84</v>
      </c>
    </row>
    <row r="124" spans="2:51" s="13" customFormat="1" ht="12">
      <c r="B124" s="207"/>
      <c r="C124" s="208"/>
      <c r="D124" s="202" t="s">
        <v>136</v>
      </c>
      <c r="E124" s="209" t="s">
        <v>28</v>
      </c>
      <c r="F124" s="210" t="s">
        <v>179</v>
      </c>
      <c r="G124" s="208"/>
      <c r="H124" s="209" t="s">
        <v>28</v>
      </c>
      <c r="I124" s="211"/>
      <c r="J124" s="208"/>
      <c r="K124" s="208"/>
      <c r="L124" s="212"/>
      <c r="M124" s="213"/>
      <c r="N124" s="214"/>
      <c r="O124" s="214"/>
      <c r="P124" s="214"/>
      <c r="Q124" s="214"/>
      <c r="R124" s="214"/>
      <c r="S124" s="214"/>
      <c r="T124" s="215"/>
      <c r="AT124" s="216" t="s">
        <v>136</v>
      </c>
      <c r="AU124" s="216" t="s">
        <v>84</v>
      </c>
      <c r="AV124" s="13" t="s">
        <v>82</v>
      </c>
      <c r="AW124" s="13" t="s">
        <v>35</v>
      </c>
      <c r="AX124" s="13" t="s">
        <v>74</v>
      </c>
      <c r="AY124" s="216" t="s">
        <v>123</v>
      </c>
    </row>
    <row r="125" spans="2:51" s="14" customFormat="1" ht="12">
      <c r="B125" s="217"/>
      <c r="C125" s="218"/>
      <c r="D125" s="202" t="s">
        <v>136</v>
      </c>
      <c r="E125" s="219" t="s">
        <v>28</v>
      </c>
      <c r="F125" s="220" t="s">
        <v>180</v>
      </c>
      <c r="G125" s="218"/>
      <c r="H125" s="221">
        <v>10</v>
      </c>
      <c r="I125" s="222"/>
      <c r="J125" s="218"/>
      <c r="K125" s="218"/>
      <c r="L125" s="223"/>
      <c r="M125" s="224"/>
      <c r="N125" s="225"/>
      <c r="O125" s="225"/>
      <c r="P125" s="225"/>
      <c r="Q125" s="225"/>
      <c r="R125" s="225"/>
      <c r="S125" s="225"/>
      <c r="T125" s="226"/>
      <c r="AT125" s="227" t="s">
        <v>136</v>
      </c>
      <c r="AU125" s="227" t="s">
        <v>84</v>
      </c>
      <c r="AV125" s="14" t="s">
        <v>84</v>
      </c>
      <c r="AW125" s="14" t="s">
        <v>35</v>
      </c>
      <c r="AX125" s="14" t="s">
        <v>82</v>
      </c>
      <c r="AY125" s="227" t="s">
        <v>123</v>
      </c>
    </row>
    <row r="126" spans="1:65" s="2" customFormat="1" ht="16.5" customHeight="1">
      <c r="A126" s="35"/>
      <c r="B126" s="36"/>
      <c r="C126" s="189" t="s">
        <v>181</v>
      </c>
      <c r="D126" s="189" t="s">
        <v>125</v>
      </c>
      <c r="E126" s="190" t="s">
        <v>182</v>
      </c>
      <c r="F126" s="191" t="s">
        <v>183</v>
      </c>
      <c r="G126" s="192" t="s">
        <v>128</v>
      </c>
      <c r="H126" s="193">
        <v>64.5</v>
      </c>
      <c r="I126" s="194"/>
      <c r="J126" s="195">
        <f>ROUND(I126*H126,2)</f>
        <v>0</v>
      </c>
      <c r="K126" s="191" t="s">
        <v>28</v>
      </c>
      <c r="L126" s="40"/>
      <c r="M126" s="196" t="s">
        <v>28</v>
      </c>
      <c r="N126" s="197" t="s">
        <v>47</v>
      </c>
      <c r="O126" s="66"/>
      <c r="P126" s="198">
        <f>O126*H126</f>
        <v>0</v>
      </c>
      <c r="Q126" s="198">
        <v>0.0007</v>
      </c>
      <c r="R126" s="198">
        <f>Q126*H126</f>
        <v>0.04515</v>
      </c>
      <c r="S126" s="198">
        <v>0</v>
      </c>
      <c r="T126" s="199">
        <f>S126*H126</f>
        <v>0</v>
      </c>
      <c r="U126" s="35"/>
      <c r="V126" s="35"/>
      <c r="W126" s="35"/>
      <c r="X126" s="35"/>
      <c r="Y126" s="35"/>
      <c r="Z126" s="35"/>
      <c r="AA126" s="35"/>
      <c r="AB126" s="35"/>
      <c r="AC126" s="35"/>
      <c r="AD126" s="35"/>
      <c r="AE126" s="35"/>
      <c r="AR126" s="200" t="s">
        <v>130</v>
      </c>
      <c r="AT126" s="200" t="s">
        <v>125</v>
      </c>
      <c r="AU126" s="200" t="s">
        <v>84</v>
      </c>
      <c r="AY126" s="18" t="s">
        <v>123</v>
      </c>
      <c r="BE126" s="201">
        <f>IF(N126="základní",J126,0)</f>
        <v>0</v>
      </c>
      <c r="BF126" s="201">
        <f>IF(N126="snížená",J126,0)</f>
        <v>0</v>
      </c>
      <c r="BG126" s="201">
        <f>IF(N126="zákl. přenesená",J126,0)</f>
        <v>0</v>
      </c>
      <c r="BH126" s="201">
        <f>IF(N126="sníž. přenesená",J126,0)</f>
        <v>0</v>
      </c>
      <c r="BI126" s="201">
        <f>IF(N126="nulová",J126,0)</f>
        <v>0</v>
      </c>
      <c r="BJ126" s="18" t="s">
        <v>130</v>
      </c>
      <c r="BK126" s="201">
        <f>ROUND(I126*H126,2)</f>
        <v>0</v>
      </c>
      <c r="BL126" s="18" t="s">
        <v>130</v>
      </c>
      <c r="BM126" s="200" t="s">
        <v>184</v>
      </c>
    </row>
    <row r="127" spans="1:47" s="2" customFormat="1" ht="12">
      <c r="A127" s="35"/>
      <c r="B127" s="36"/>
      <c r="C127" s="37"/>
      <c r="D127" s="202" t="s">
        <v>132</v>
      </c>
      <c r="E127" s="37"/>
      <c r="F127" s="203" t="s">
        <v>185</v>
      </c>
      <c r="G127" s="37"/>
      <c r="H127" s="37"/>
      <c r="I127" s="110"/>
      <c r="J127" s="37"/>
      <c r="K127" s="37"/>
      <c r="L127" s="40"/>
      <c r="M127" s="204"/>
      <c r="N127" s="205"/>
      <c r="O127" s="66"/>
      <c r="P127" s="66"/>
      <c r="Q127" s="66"/>
      <c r="R127" s="66"/>
      <c r="S127" s="66"/>
      <c r="T127" s="67"/>
      <c r="U127" s="35"/>
      <c r="V127" s="35"/>
      <c r="W127" s="35"/>
      <c r="X127" s="35"/>
      <c r="Y127" s="35"/>
      <c r="Z127" s="35"/>
      <c r="AA127" s="35"/>
      <c r="AB127" s="35"/>
      <c r="AC127" s="35"/>
      <c r="AD127" s="35"/>
      <c r="AE127" s="35"/>
      <c r="AT127" s="18" t="s">
        <v>132</v>
      </c>
      <c r="AU127" s="18" t="s">
        <v>84</v>
      </c>
    </row>
    <row r="128" spans="1:47" s="2" customFormat="1" ht="58.5">
      <c r="A128" s="35"/>
      <c r="B128" s="36"/>
      <c r="C128" s="37"/>
      <c r="D128" s="202" t="s">
        <v>134</v>
      </c>
      <c r="E128" s="37"/>
      <c r="F128" s="206" t="s">
        <v>186</v>
      </c>
      <c r="G128" s="37"/>
      <c r="H128" s="37"/>
      <c r="I128" s="110"/>
      <c r="J128" s="37"/>
      <c r="K128" s="37"/>
      <c r="L128" s="40"/>
      <c r="M128" s="204"/>
      <c r="N128" s="205"/>
      <c r="O128" s="66"/>
      <c r="P128" s="66"/>
      <c r="Q128" s="66"/>
      <c r="R128" s="66"/>
      <c r="S128" s="66"/>
      <c r="T128" s="67"/>
      <c r="U128" s="35"/>
      <c r="V128" s="35"/>
      <c r="W128" s="35"/>
      <c r="X128" s="35"/>
      <c r="Y128" s="35"/>
      <c r="Z128" s="35"/>
      <c r="AA128" s="35"/>
      <c r="AB128" s="35"/>
      <c r="AC128" s="35"/>
      <c r="AD128" s="35"/>
      <c r="AE128" s="35"/>
      <c r="AT128" s="18" t="s">
        <v>134</v>
      </c>
      <c r="AU128" s="18" t="s">
        <v>84</v>
      </c>
    </row>
    <row r="129" spans="2:51" s="13" customFormat="1" ht="12">
      <c r="B129" s="207"/>
      <c r="C129" s="208"/>
      <c r="D129" s="202" t="s">
        <v>136</v>
      </c>
      <c r="E129" s="209" t="s">
        <v>28</v>
      </c>
      <c r="F129" s="210" t="s">
        <v>187</v>
      </c>
      <c r="G129" s="208"/>
      <c r="H129" s="209" t="s">
        <v>28</v>
      </c>
      <c r="I129" s="211"/>
      <c r="J129" s="208"/>
      <c r="K129" s="208"/>
      <c r="L129" s="212"/>
      <c r="M129" s="213"/>
      <c r="N129" s="214"/>
      <c r="O129" s="214"/>
      <c r="P129" s="214"/>
      <c r="Q129" s="214"/>
      <c r="R129" s="214"/>
      <c r="S129" s="214"/>
      <c r="T129" s="215"/>
      <c r="AT129" s="216" t="s">
        <v>136</v>
      </c>
      <c r="AU129" s="216" t="s">
        <v>84</v>
      </c>
      <c r="AV129" s="13" t="s">
        <v>82</v>
      </c>
      <c r="AW129" s="13" t="s">
        <v>35</v>
      </c>
      <c r="AX129" s="13" t="s">
        <v>74</v>
      </c>
      <c r="AY129" s="216" t="s">
        <v>123</v>
      </c>
    </row>
    <row r="130" spans="2:51" s="13" customFormat="1" ht="12">
      <c r="B130" s="207"/>
      <c r="C130" s="208"/>
      <c r="D130" s="202" t="s">
        <v>136</v>
      </c>
      <c r="E130" s="209" t="s">
        <v>28</v>
      </c>
      <c r="F130" s="210" t="s">
        <v>188</v>
      </c>
      <c r="G130" s="208"/>
      <c r="H130" s="209" t="s">
        <v>28</v>
      </c>
      <c r="I130" s="211"/>
      <c r="J130" s="208"/>
      <c r="K130" s="208"/>
      <c r="L130" s="212"/>
      <c r="M130" s="213"/>
      <c r="N130" s="214"/>
      <c r="O130" s="214"/>
      <c r="P130" s="214"/>
      <c r="Q130" s="214"/>
      <c r="R130" s="214"/>
      <c r="S130" s="214"/>
      <c r="T130" s="215"/>
      <c r="AT130" s="216" t="s">
        <v>136</v>
      </c>
      <c r="AU130" s="216" t="s">
        <v>84</v>
      </c>
      <c r="AV130" s="13" t="s">
        <v>82</v>
      </c>
      <c r="AW130" s="13" t="s">
        <v>35</v>
      </c>
      <c r="AX130" s="13" t="s">
        <v>74</v>
      </c>
      <c r="AY130" s="216" t="s">
        <v>123</v>
      </c>
    </row>
    <row r="131" spans="2:51" s="14" customFormat="1" ht="12">
      <c r="B131" s="217"/>
      <c r="C131" s="218"/>
      <c r="D131" s="202" t="s">
        <v>136</v>
      </c>
      <c r="E131" s="219" t="s">
        <v>28</v>
      </c>
      <c r="F131" s="220" t="s">
        <v>189</v>
      </c>
      <c r="G131" s="218"/>
      <c r="H131" s="221">
        <v>22.5</v>
      </c>
      <c r="I131" s="222"/>
      <c r="J131" s="218"/>
      <c r="K131" s="218"/>
      <c r="L131" s="223"/>
      <c r="M131" s="224"/>
      <c r="N131" s="225"/>
      <c r="O131" s="225"/>
      <c r="P131" s="225"/>
      <c r="Q131" s="225"/>
      <c r="R131" s="225"/>
      <c r="S131" s="225"/>
      <c r="T131" s="226"/>
      <c r="AT131" s="227" t="s">
        <v>136</v>
      </c>
      <c r="AU131" s="227" t="s">
        <v>84</v>
      </c>
      <c r="AV131" s="14" t="s">
        <v>84</v>
      </c>
      <c r="AW131" s="14" t="s">
        <v>35</v>
      </c>
      <c r="AX131" s="14" t="s">
        <v>74</v>
      </c>
      <c r="AY131" s="227" t="s">
        <v>123</v>
      </c>
    </row>
    <row r="132" spans="2:51" s="13" customFormat="1" ht="12">
      <c r="B132" s="207"/>
      <c r="C132" s="208"/>
      <c r="D132" s="202" t="s">
        <v>136</v>
      </c>
      <c r="E132" s="209" t="s">
        <v>28</v>
      </c>
      <c r="F132" s="210" t="s">
        <v>190</v>
      </c>
      <c r="G132" s="208"/>
      <c r="H132" s="209" t="s">
        <v>28</v>
      </c>
      <c r="I132" s="211"/>
      <c r="J132" s="208"/>
      <c r="K132" s="208"/>
      <c r="L132" s="212"/>
      <c r="M132" s="213"/>
      <c r="N132" s="214"/>
      <c r="O132" s="214"/>
      <c r="P132" s="214"/>
      <c r="Q132" s="214"/>
      <c r="R132" s="214"/>
      <c r="S132" s="214"/>
      <c r="T132" s="215"/>
      <c r="AT132" s="216" t="s">
        <v>136</v>
      </c>
      <c r="AU132" s="216" t="s">
        <v>84</v>
      </c>
      <c r="AV132" s="13" t="s">
        <v>82</v>
      </c>
      <c r="AW132" s="13" t="s">
        <v>35</v>
      </c>
      <c r="AX132" s="13" t="s">
        <v>74</v>
      </c>
      <c r="AY132" s="216" t="s">
        <v>123</v>
      </c>
    </row>
    <row r="133" spans="2:51" s="14" customFormat="1" ht="12">
      <c r="B133" s="217"/>
      <c r="C133" s="218"/>
      <c r="D133" s="202" t="s">
        <v>136</v>
      </c>
      <c r="E133" s="219" t="s">
        <v>28</v>
      </c>
      <c r="F133" s="220" t="s">
        <v>191</v>
      </c>
      <c r="G133" s="218"/>
      <c r="H133" s="221">
        <v>42</v>
      </c>
      <c r="I133" s="222"/>
      <c r="J133" s="218"/>
      <c r="K133" s="218"/>
      <c r="L133" s="223"/>
      <c r="M133" s="224"/>
      <c r="N133" s="225"/>
      <c r="O133" s="225"/>
      <c r="P133" s="225"/>
      <c r="Q133" s="225"/>
      <c r="R133" s="225"/>
      <c r="S133" s="225"/>
      <c r="T133" s="226"/>
      <c r="AT133" s="227" t="s">
        <v>136</v>
      </c>
      <c r="AU133" s="227" t="s">
        <v>84</v>
      </c>
      <c r="AV133" s="14" t="s">
        <v>84</v>
      </c>
      <c r="AW133" s="14" t="s">
        <v>35</v>
      </c>
      <c r="AX133" s="14" t="s">
        <v>74</v>
      </c>
      <c r="AY133" s="227" t="s">
        <v>123</v>
      </c>
    </row>
    <row r="134" spans="2:51" s="15" customFormat="1" ht="12">
      <c r="B134" s="228"/>
      <c r="C134" s="229"/>
      <c r="D134" s="202" t="s">
        <v>136</v>
      </c>
      <c r="E134" s="230" t="s">
        <v>28</v>
      </c>
      <c r="F134" s="231" t="s">
        <v>157</v>
      </c>
      <c r="G134" s="229"/>
      <c r="H134" s="232">
        <v>64.5</v>
      </c>
      <c r="I134" s="233"/>
      <c r="J134" s="229"/>
      <c r="K134" s="229"/>
      <c r="L134" s="234"/>
      <c r="M134" s="235"/>
      <c r="N134" s="236"/>
      <c r="O134" s="236"/>
      <c r="P134" s="236"/>
      <c r="Q134" s="236"/>
      <c r="R134" s="236"/>
      <c r="S134" s="236"/>
      <c r="T134" s="237"/>
      <c r="AT134" s="238" t="s">
        <v>136</v>
      </c>
      <c r="AU134" s="238" t="s">
        <v>84</v>
      </c>
      <c r="AV134" s="15" t="s">
        <v>130</v>
      </c>
      <c r="AW134" s="15" t="s">
        <v>35</v>
      </c>
      <c r="AX134" s="15" t="s">
        <v>82</v>
      </c>
      <c r="AY134" s="238" t="s">
        <v>123</v>
      </c>
    </row>
    <row r="135" spans="1:65" s="2" customFormat="1" ht="16.5" customHeight="1">
      <c r="A135" s="35"/>
      <c r="B135" s="36"/>
      <c r="C135" s="189" t="s">
        <v>192</v>
      </c>
      <c r="D135" s="189" t="s">
        <v>125</v>
      </c>
      <c r="E135" s="190" t="s">
        <v>193</v>
      </c>
      <c r="F135" s="191" t="s">
        <v>194</v>
      </c>
      <c r="G135" s="192" t="s">
        <v>128</v>
      </c>
      <c r="H135" s="193">
        <v>64.5</v>
      </c>
      <c r="I135" s="194"/>
      <c r="J135" s="195">
        <f>ROUND(I135*H135,2)</f>
        <v>0</v>
      </c>
      <c r="K135" s="191" t="s">
        <v>28</v>
      </c>
      <c r="L135" s="40"/>
      <c r="M135" s="196" t="s">
        <v>28</v>
      </c>
      <c r="N135" s="197" t="s">
        <v>47</v>
      </c>
      <c r="O135" s="66"/>
      <c r="P135" s="198">
        <f>O135*H135</f>
        <v>0</v>
      </c>
      <c r="Q135" s="198">
        <v>0</v>
      </c>
      <c r="R135" s="198">
        <f>Q135*H135</f>
        <v>0</v>
      </c>
      <c r="S135" s="198">
        <v>0</v>
      </c>
      <c r="T135" s="199">
        <f>S135*H135</f>
        <v>0</v>
      </c>
      <c r="U135" s="35"/>
      <c r="V135" s="35"/>
      <c r="W135" s="35"/>
      <c r="X135" s="35"/>
      <c r="Y135" s="35"/>
      <c r="Z135" s="35"/>
      <c r="AA135" s="35"/>
      <c r="AB135" s="35"/>
      <c r="AC135" s="35"/>
      <c r="AD135" s="35"/>
      <c r="AE135" s="35"/>
      <c r="AR135" s="200" t="s">
        <v>130</v>
      </c>
      <c r="AT135" s="200" t="s">
        <v>125</v>
      </c>
      <c r="AU135" s="200" t="s">
        <v>84</v>
      </c>
      <c r="AY135" s="18" t="s">
        <v>123</v>
      </c>
      <c r="BE135" s="201">
        <f>IF(N135="základní",J135,0)</f>
        <v>0</v>
      </c>
      <c r="BF135" s="201">
        <f>IF(N135="snížená",J135,0)</f>
        <v>0</v>
      </c>
      <c r="BG135" s="201">
        <f>IF(N135="zákl. přenesená",J135,0)</f>
        <v>0</v>
      </c>
      <c r="BH135" s="201">
        <f>IF(N135="sníž. přenesená",J135,0)</f>
        <v>0</v>
      </c>
      <c r="BI135" s="201">
        <f>IF(N135="nulová",J135,0)</f>
        <v>0</v>
      </c>
      <c r="BJ135" s="18" t="s">
        <v>130</v>
      </c>
      <c r="BK135" s="201">
        <f>ROUND(I135*H135,2)</f>
        <v>0</v>
      </c>
      <c r="BL135" s="18" t="s">
        <v>130</v>
      </c>
      <c r="BM135" s="200" t="s">
        <v>195</v>
      </c>
    </row>
    <row r="136" spans="1:47" s="2" customFormat="1" ht="19.5">
      <c r="A136" s="35"/>
      <c r="B136" s="36"/>
      <c r="C136" s="37"/>
      <c r="D136" s="202" t="s">
        <v>132</v>
      </c>
      <c r="E136" s="37"/>
      <c r="F136" s="203" t="s">
        <v>196</v>
      </c>
      <c r="G136" s="37"/>
      <c r="H136" s="37"/>
      <c r="I136" s="110"/>
      <c r="J136" s="37"/>
      <c r="K136" s="37"/>
      <c r="L136" s="40"/>
      <c r="M136" s="204"/>
      <c r="N136" s="205"/>
      <c r="O136" s="66"/>
      <c r="P136" s="66"/>
      <c r="Q136" s="66"/>
      <c r="R136" s="66"/>
      <c r="S136" s="66"/>
      <c r="T136" s="67"/>
      <c r="U136" s="35"/>
      <c r="V136" s="35"/>
      <c r="W136" s="35"/>
      <c r="X136" s="35"/>
      <c r="Y136" s="35"/>
      <c r="Z136" s="35"/>
      <c r="AA136" s="35"/>
      <c r="AB136" s="35"/>
      <c r="AC136" s="35"/>
      <c r="AD136" s="35"/>
      <c r="AE136" s="35"/>
      <c r="AT136" s="18" t="s">
        <v>132</v>
      </c>
      <c r="AU136" s="18" t="s">
        <v>84</v>
      </c>
    </row>
    <row r="137" spans="1:65" s="2" customFormat="1" ht="16.5" customHeight="1">
      <c r="A137" s="35"/>
      <c r="B137" s="36"/>
      <c r="C137" s="189" t="s">
        <v>197</v>
      </c>
      <c r="D137" s="189" t="s">
        <v>125</v>
      </c>
      <c r="E137" s="190" t="s">
        <v>198</v>
      </c>
      <c r="F137" s="191" t="s">
        <v>199</v>
      </c>
      <c r="G137" s="192" t="s">
        <v>128</v>
      </c>
      <c r="H137" s="193">
        <v>64.5</v>
      </c>
      <c r="I137" s="194"/>
      <c r="J137" s="195">
        <f>ROUND(I137*H137,2)</f>
        <v>0</v>
      </c>
      <c r="K137" s="191" t="s">
        <v>28</v>
      </c>
      <c r="L137" s="40"/>
      <c r="M137" s="196" t="s">
        <v>28</v>
      </c>
      <c r="N137" s="197" t="s">
        <v>47</v>
      </c>
      <c r="O137" s="66"/>
      <c r="P137" s="198">
        <f>O137*H137</f>
        <v>0</v>
      </c>
      <c r="Q137" s="198">
        <v>0.00079</v>
      </c>
      <c r="R137" s="198">
        <f>Q137*H137</f>
        <v>0.050955</v>
      </c>
      <c r="S137" s="198">
        <v>0</v>
      </c>
      <c r="T137" s="199">
        <f>S137*H137</f>
        <v>0</v>
      </c>
      <c r="U137" s="35"/>
      <c r="V137" s="35"/>
      <c r="W137" s="35"/>
      <c r="X137" s="35"/>
      <c r="Y137" s="35"/>
      <c r="Z137" s="35"/>
      <c r="AA137" s="35"/>
      <c r="AB137" s="35"/>
      <c r="AC137" s="35"/>
      <c r="AD137" s="35"/>
      <c r="AE137" s="35"/>
      <c r="AR137" s="200" t="s">
        <v>130</v>
      </c>
      <c r="AT137" s="200" t="s">
        <v>125</v>
      </c>
      <c r="AU137" s="200" t="s">
        <v>84</v>
      </c>
      <c r="AY137" s="18" t="s">
        <v>123</v>
      </c>
      <c r="BE137" s="201">
        <f>IF(N137="základní",J137,0)</f>
        <v>0</v>
      </c>
      <c r="BF137" s="201">
        <f>IF(N137="snížená",J137,0)</f>
        <v>0</v>
      </c>
      <c r="BG137" s="201">
        <f>IF(N137="zákl. přenesená",J137,0)</f>
        <v>0</v>
      </c>
      <c r="BH137" s="201">
        <f>IF(N137="sníž. přenesená",J137,0)</f>
        <v>0</v>
      </c>
      <c r="BI137" s="201">
        <f>IF(N137="nulová",J137,0)</f>
        <v>0</v>
      </c>
      <c r="BJ137" s="18" t="s">
        <v>130</v>
      </c>
      <c r="BK137" s="201">
        <f>ROUND(I137*H137,2)</f>
        <v>0</v>
      </c>
      <c r="BL137" s="18" t="s">
        <v>130</v>
      </c>
      <c r="BM137" s="200" t="s">
        <v>200</v>
      </c>
    </row>
    <row r="138" spans="1:47" s="2" customFormat="1" ht="12">
      <c r="A138" s="35"/>
      <c r="B138" s="36"/>
      <c r="C138" s="37"/>
      <c r="D138" s="202" t="s">
        <v>132</v>
      </c>
      <c r="E138" s="37"/>
      <c r="F138" s="203" t="s">
        <v>201</v>
      </c>
      <c r="G138" s="37"/>
      <c r="H138" s="37"/>
      <c r="I138" s="110"/>
      <c r="J138" s="37"/>
      <c r="K138" s="37"/>
      <c r="L138" s="40"/>
      <c r="M138" s="204"/>
      <c r="N138" s="205"/>
      <c r="O138" s="66"/>
      <c r="P138" s="66"/>
      <c r="Q138" s="66"/>
      <c r="R138" s="66"/>
      <c r="S138" s="66"/>
      <c r="T138" s="67"/>
      <c r="U138" s="35"/>
      <c r="V138" s="35"/>
      <c r="W138" s="35"/>
      <c r="X138" s="35"/>
      <c r="Y138" s="35"/>
      <c r="Z138" s="35"/>
      <c r="AA138" s="35"/>
      <c r="AB138" s="35"/>
      <c r="AC138" s="35"/>
      <c r="AD138" s="35"/>
      <c r="AE138" s="35"/>
      <c r="AT138" s="18" t="s">
        <v>132</v>
      </c>
      <c r="AU138" s="18" t="s">
        <v>84</v>
      </c>
    </row>
    <row r="139" spans="1:47" s="2" customFormat="1" ht="39">
      <c r="A139" s="35"/>
      <c r="B139" s="36"/>
      <c r="C139" s="37"/>
      <c r="D139" s="202" t="s">
        <v>134</v>
      </c>
      <c r="E139" s="37"/>
      <c r="F139" s="206" t="s">
        <v>202</v>
      </c>
      <c r="G139" s="37"/>
      <c r="H139" s="37"/>
      <c r="I139" s="110"/>
      <c r="J139" s="37"/>
      <c r="K139" s="37"/>
      <c r="L139" s="40"/>
      <c r="M139" s="204"/>
      <c r="N139" s="205"/>
      <c r="O139" s="66"/>
      <c r="P139" s="66"/>
      <c r="Q139" s="66"/>
      <c r="R139" s="66"/>
      <c r="S139" s="66"/>
      <c r="T139" s="67"/>
      <c r="U139" s="35"/>
      <c r="V139" s="35"/>
      <c r="W139" s="35"/>
      <c r="X139" s="35"/>
      <c r="Y139" s="35"/>
      <c r="Z139" s="35"/>
      <c r="AA139" s="35"/>
      <c r="AB139" s="35"/>
      <c r="AC139" s="35"/>
      <c r="AD139" s="35"/>
      <c r="AE139" s="35"/>
      <c r="AT139" s="18" t="s">
        <v>134</v>
      </c>
      <c r="AU139" s="18" t="s">
        <v>84</v>
      </c>
    </row>
    <row r="140" spans="2:51" s="13" customFormat="1" ht="12">
      <c r="B140" s="207"/>
      <c r="C140" s="208"/>
      <c r="D140" s="202" t="s">
        <v>136</v>
      </c>
      <c r="E140" s="209" t="s">
        <v>28</v>
      </c>
      <c r="F140" s="210" t="s">
        <v>187</v>
      </c>
      <c r="G140" s="208"/>
      <c r="H140" s="209" t="s">
        <v>28</v>
      </c>
      <c r="I140" s="211"/>
      <c r="J140" s="208"/>
      <c r="K140" s="208"/>
      <c r="L140" s="212"/>
      <c r="M140" s="213"/>
      <c r="N140" s="214"/>
      <c r="O140" s="214"/>
      <c r="P140" s="214"/>
      <c r="Q140" s="214"/>
      <c r="R140" s="214"/>
      <c r="S140" s="214"/>
      <c r="T140" s="215"/>
      <c r="AT140" s="216" t="s">
        <v>136</v>
      </c>
      <c r="AU140" s="216" t="s">
        <v>84</v>
      </c>
      <c r="AV140" s="13" t="s">
        <v>82</v>
      </c>
      <c r="AW140" s="13" t="s">
        <v>35</v>
      </c>
      <c r="AX140" s="13" t="s">
        <v>74</v>
      </c>
      <c r="AY140" s="216" t="s">
        <v>123</v>
      </c>
    </row>
    <row r="141" spans="2:51" s="13" customFormat="1" ht="12">
      <c r="B141" s="207"/>
      <c r="C141" s="208"/>
      <c r="D141" s="202" t="s">
        <v>136</v>
      </c>
      <c r="E141" s="209" t="s">
        <v>28</v>
      </c>
      <c r="F141" s="210" t="s">
        <v>188</v>
      </c>
      <c r="G141" s="208"/>
      <c r="H141" s="209" t="s">
        <v>28</v>
      </c>
      <c r="I141" s="211"/>
      <c r="J141" s="208"/>
      <c r="K141" s="208"/>
      <c r="L141" s="212"/>
      <c r="M141" s="213"/>
      <c r="N141" s="214"/>
      <c r="O141" s="214"/>
      <c r="P141" s="214"/>
      <c r="Q141" s="214"/>
      <c r="R141" s="214"/>
      <c r="S141" s="214"/>
      <c r="T141" s="215"/>
      <c r="AT141" s="216" t="s">
        <v>136</v>
      </c>
      <c r="AU141" s="216" t="s">
        <v>84</v>
      </c>
      <c r="AV141" s="13" t="s">
        <v>82</v>
      </c>
      <c r="AW141" s="13" t="s">
        <v>35</v>
      </c>
      <c r="AX141" s="13" t="s">
        <v>74</v>
      </c>
      <c r="AY141" s="216" t="s">
        <v>123</v>
      </c>
    </row>
    <row r="142" spans="2:51" s="14" customFormat="1" ht="12">
      <c r="B142" s="217"/>
      <c r="C142" s="218"/>
      <c r="D142" s="202" t="s">
        <v>136</v>
      </c>
      <c r="E142" s="219" t="s">
        <v>28</v>
      </c>
      <c r="F142" s="220" t="s">
        <v>189</v>
      </c>
      <c r="G142" s="218"/>
      <c r="H142" s="221">
        <v>22.5</v>
      </c>
      <c r="I142" s="222"/>
      <c r="J142" s="218"/>
      <c r="K142" s="218"/>
      <c r="L142" s="223"/>
      <c r="M142" s="224"/>
      <c r="N142" s="225"/>
      <c r="O142" s="225"/>
      <c r="P142" s="225"/>
      <c r="Q142" s="225"/>
      <c r="R142" s="225"/>
      <c r="S142" s="225"/>
      <c r="T142" s="226"/>
      <c r="AT142" s="227" t="s">
        <v>136</v>
      </c>
      <c r="AU142" s="227" t="s">
        <v>84</v>
      </c>
      <c r="AV142" s="14" t="s">
        <v>84</v>
      </c>
      <c r="AW142" s="14" t="s">
        <v>35</v>
      </c>
      <c r="AX142" s="14" t="s">
        <v>74</v>
      </c>
      <c r="AY142" s="227" t="s">
        <v>123</v>
      </c>
    </row>
    <row r="143" spans="2:51" s="13" customFormat="1" ht="12">
      <c r="B143" s="207"/>
      <c r="C143" s="208"/>
      <c r="D143" s="202" t="s">
        <v>136</v>
      </c>
      <c r="E143" s="209" t="s">
        <v>28</v>
      </c>
      <c r="F143" s="210" t="s">
        <v>190</v>
      </c>
      <c r="G143" s="208"/>
      <c r="H143" s="209" t="s">
        <v>28</v>
      </c>
      <c r="I143" s="211"/>
      <c r="J143" s="208"/>
      <c r="K143" s="208"/>
      <c r="L143" s="212"/>
      <c r="M143" s="213"/>
      <c r="N143" s="214"/>
      <c r="O143" s="214"/>
      <c r="P143" s="214"/>
      <c r="Q143" s="214"/>
      <c r="R143" s="214"/>
      <c r="S143" s="214"/>
      <c r="T143" s="215"/>
      <c r="AT143" s="216" t="s">
        <v>136</v>
      </c>
      <c r="AU143" s="216" t="s">
        <v>84</v>
      </c>
      <c r="AV143" s="13" t="s">
        <v>82</v>
      </c>
      <c r="AW143" s="13" t="s">
        <v>35</v>
      </c>
      <c r="AX143" s="13" t="s">
        <v>74</v>
      </c>
      <c r="AY143" s="216" t="s">
        <v>123</v>
      </c>
    </row>
    <row r="144" spans="2:51" s="14" customFormat="1" ht="12">
      <c r="B144" s="217"/>
      <c r="C144" s="218"/>
      <c r="D144" s="202" t="s">
        <v>136</v>
      </c>
      <c r="E144" s="219" t="s">
        <v>28</v>
      </c>
      <c r="F144" s="220" t="s">
        <v>191</v>
      </c>
      <c r="G144" s="218"/>
      <c r="H144" s="221">
        <v>42</v>
      </c>
      <c r="I144" s="222"/>
      <c r="J144" s="218"/>
      <c r="K144" s="218"/>
      <c r="L144" s="223"/>
      <c r="M144" s="224"/>
      <c r="N144" s="225"/>
      <c r="O144" s="225"/>
      <c r="P144" s="225"/>
      <c r="Q144" s="225"/>
      <c r="R144" s="225"/>
      <c r="S144" s="225"/>
      <c r="T144" s="226"/>
      <c r="AT144" s="227" t="s">
        <v>136</v>
      </c>
      <c r="AU144" s="227" t="s">
        <v>84</v>
      </c>
      <c r="AV144" s="14" t="s">
        <v>84</v>
      </c>
      <c r="AW144" s="14" t="s">
        <v>35</v>
      </c>
      <c r="AX144" s="14" t="s">
        <v>74</v>
      </c>
      <c r="AY144" s="227" t="s">
        <v>123</v>
      </c>
    </row>
    <row r="145" spans="2:51" s="15" customFormat="1" ht="12">
      <c r="B145" s="228"/>
      <c r="C145" s="229"/>
      <c r="D145" s="202" t="s">
        <v>136</v>
      </c>
      <c r="E145" s="230" t="s">
        <v>28</v>
      </c>
      <c r="F145" s="231" t="s">
        <v>157</v>
      </c>
      <c r="G145" s="229"/>
      <c r="H145" s="232">
        <v>64.5</v>
      </c>
      <c r="I145" s="233"/>
      <c r="J145" s="229"/>
      <c r="K145" s="229"/>
      <c r="L145" s="234"/>
      <c r="M145" s="235"/>
      <c r="N145" s="236"/>
      <c r="O145" s="236"/>
      <c r="P145" s="236"/>
      <c r="Q145" s="236"/>
      <c r="R145" s="236"/>
      <c r="S145" s="236"/>
      <c r="T145" s="237"/>
      <c r="AT145" s="238" t="s">
        <v>136</v>
      </c>
      <c r="AU145" s="238" t="s">
        <v>84</v>
      </c>
      <c r="AV145" s="15" t="s">
        <v>130</v>
      </c>
      <c r="AW145" s="15" t="s">
        <v>35</v>
      </c>
      <c r="AX145" s="15" t="s">
        <v>82</v>
      </c>
      <c r="AY145" s="238" t="s">
        <v>123</v>
      </c>
    </row>
    <row r="146" spans="1:65" s="2" customFormat="1" ht="16.5" customHeight="1">
      <c r="A146" s="35"/>
      <c r="B146" s="36"/>
      <c r="C146" s="189" t="s">
        <v>203</v>
      </c>
      <c r="D146" s="189" t="s">
        <v>125</v>
      </c>
      <c r="E146" s="190" t="s">
        <v>204</v>
      </c>
      <c r="F146" s="191" t="s">
        <v>205</v>
      </c>
      <c r="G146" s="192" t="s">
        <v>128</v>
      </c>
      <c r="H146" s="193">
        <v>64.5</v>
      </c>
      <c r="I146" s="194"/>
      <c r="J146" s="195">
        <f>ROUND(I146*H146,2)</f>
        <v>0</v>
      </c>
      <c r="K146" s="191" t="s">
        <v>28</v>
      </c>
      <c r="L146" s="40"/>
      <c r="M146" s="196" t="s">
        <v>28</v>
      </c>
      <c r="N146" s="197" t="s">
        <v>47</v>
      </c>
      <c r="O146" s="66"/>
      <c r="P146" s="198">
        <f>O146*H146</f>
        <v>0</v>
      </c>
      <c r="Q146" s="198">
        <v>0</v>
      </c>
      <c r="R146" s="198">
        <f>Q146*H146</f>
        <v>0</v>
      </c>
      <c r="S146" s="198">
        <v>0</v>
      </c>
      <c r="T146" s="199">
        <f>S146*H146</f>
        <v>0</v>
      </c>
      <c r="U146" s="35"/>
      <c r="V146" s="35"/>
      <c r="W146" s="35"/>
      <c r="X146" s="35"/>
      <c r="Y146" s="35"/>
      <c r="Z146" s="35"/>
      <c r="AA146" s="35"/>
      <c r="AB146" s="35"/>
      <c r="AC146" s="35"/>
      <c r="AD146" s="35"/>
      <c r="AE146" s="35"/>
      <c r="AR146" s="200" t="s">
        <v>130</v>
      </c>
      <c r="AT146" s="200" t="s">
        <v>125</v>
      </c>
      <c r="AU146" s="200" t="s">
        <v>84</v>
      </c>
      <c r="AY146" s="18" t="s">
        <v>123</v>
      </c>
      <c r="BE146" s="201">
        <f>IF(N146="základní",J146,0)</f>
        <v>0</v>
      </c>
      <c r="BF146" s="201">
        <f>IF(N146="snížená",J146,0)</f>
        <v>0</v>
      </c>
      <c r="BG146" s="201">
        <f>IF(N146="zákl. přenesená",J146,0)</f>
        <v>0</v>
      </c>
      <c r="BH146" s="201">
        <f>IF(N146="sníž. přenesená",J146,0)</f>
        <v>0</v>
      </c>
      <c r="BI146" s="201">
        <f>IF(N146="nulová",J146,0)</f>
        <v>0</v>
      </c>
      <c r="BJ146" s="18" t="s">
        <v>130</v>
      </c>
      <c r="BK146" s="201">
        <f>ROUND(I146*H146,2)</f>
        <v>0</v>
      </c>
      <c r="BL146" s="18" t="s">
        <v>130</v>
      </c>
      <c r="BM146" s="200" t="s">
        <v>206</v>
      </c>
    </row>
    <row r="147" spans="1:47" s="2" customFormat="1" ht="12">
      <c r="A147" s="35"/>
      <c r="B147" s="36"/>
      <c r="C147" s="37"/>
      <c r="D147" s="202" t="s">
        <v>132</v>
      </c>
      <c r="E147" s="37"/>
      <c r="F147" s="203" t="s">
        <v>207</v>
      </c>
      <c r="G147" s="37"/>
      <c r="H147" s="37"/>
      <c r="I147" s="110"/>
      <c r="J147" s="37"/>
      <c r="K147" s="37"/>
      <c r="L147" s="40"/>
      <c r="M147" s="204"/>
      <c r="N147" s="205"/>
      <c r="O147" s="66"/>
      <c r="P147" s="66"/>
      <c r="Q147" s="66"/>
      <c r="R147" s="66"/>
      <c r="S147" s="66"/>
      <c r="T147" s="67"/>
      <c r="U147" s="35"/>
      <c r="V147" s="35"/>
      <c r="W147" s="35"/>
      <c r="X147" s="35"/>
      <c r="Y147" s="35"/>
      <c r="Z147" s="35"/>
      <c r="AA147" s="35"/>
      <c r="AB147" s="35"/>
      <c r="AC147" s="35"/>
      <c r="AD147" s="35"/>
      <c r="AE147" s="35"/>
      <c r="AT147" s="18" t="s">
        <v>132</v>
      </c>
      <c r="AU147" s="18" t="s">
        <v>84</v>
      </c>
    </row>
    <row r="148" spans="1:65" s="2" customFormat="1" ht="16.5" customHeight="1">
      <c r="A148" s="35"/>
      <c r="B148" s="36"/>
      <c r="C148" s="189" t="s">
        <v>208</v>
      </c>
      <c r="D148" s="189" t="s">
        <v>125</v>
      </c>
      <c r="E148" s="190" t="s">
        <v>209</v>
      </c>
      <c r="F148" s="191" t="s">
        <v>210</v>
      </c>
      <c r="G148" s="192" t="s">
        <v>141</v>
      </c>
      <c r="H148" s="193">
        <v>50</v>
      </c>
      <c r="I148" s="194"/>
      <c r="J148" s="195">
        <f>ROUND(I148*H148,2)</f>
        <v>0</v>
      </c>
      <c r="K148" s="191" t="s">
        <v>129</v>
      </c>
      <c r="L148" s="40"/>
      <c r="M148" s="196" t="s">
        <v>28</v>
      </c>
      <c r="N148" s="197" t="s">
        <v>47</v>
      </c>
      <c r="O148" s="66"/>
      <c r="P148" s="198">
        <f>O148*H148</f>
        <v>0</v>
      </c>
      <c r="Q148" s="198">
        <v>0</v>
      </c>
      <c r="R148" s="198">
        <f>Q148*H148</f>
        <v>0</v>
      </c>
      <c r="S148" s="198">
        <v>0</v>
      </c>
      <c r="T148" s="199">
        <f>S148*H148</f>
        <v>0</v>
      </c>
      <c r="U148" s="35"/>
      <c r="V148" s="35"/>
      <c r="W148" s="35"/>
      <c r="X148" s="35"/>
      <c r="Y148" s="35"/>
      <c r="Z148" s="35"/>
      <c r="AA148" s="35"/>
      <c r="AB148" s="35"/>
      <c r="AC148" s="35"/>
      <c r="AD148" s="35"/>
      <c r="AE148" s="35"/>
      <c r="AR148" s="200" t="s">
        <v>130</v>
      </c>
      <c r="AT148" s="200" t="s">
        <v>125</v>
      </c>
      <c r="AU148" s="200" t="s">
        <v>84</v>
      </c>
      <c r="AY148" s="18" t="s">
        <v>123</v>
      </c>
      <c r="BE148" s="201">
        <f>IF(N148="základní",J148,0)</f>
        <v>0</v>
      </c>
      <c r="BF148" s="201">
        <f>IF(N148="snížená",J148,0)</f>
        <v>0</v>
      </c>
      <c r="BG148" s="201">
        <f>IF(N148="zákl. přenesená",J148,0)</f>
        <v>0</v>
      </c>
      <c r="BH148" s="201">
        <f>IF(N148="sníž. přenesená",J148,0)</f>
        <v>0</v>
      </c>
      <c r="BI148" s="201">
        <f>IF(N148="nulová",J148,0)</f>
        <v>0</v>
      </c>
      <c r="BJ148" s="18" t="s">
        <v>130</v>
      </c>
      <c r="BK148" s="201">
        <f>ROUND(I148*H148,2)</f>
        <v>0</v>
      </c>
      <c r="BL148" s="18" t="s">
        <v>130</v>
      </c>
      <c r="BM148" s="200" t="s">
        <v>211</v>
      </c>
    </row>
    <row r="149" spans="1:47" s="2" customFormat="1" ht="19.5">
      <c r="A149" s="35"/>
      <c r="B149" s="36"/>
      <c r="C149" s="37"/>
      <c r="D149" s="202" t="s">
        <v>132</v>
      </c>
      <c r="E149" s="37"/>
      <c r="F149" s="203" t="s">
        <v>212</v>
      </c>
      <c r="G149" s="37"/>
      <c r="H149" s="37"/>
      <c r="I149" s="110"/>
      <c r="J149" s="37"/>
      <c r="K149" s="37"/>
      <c r="L149" s="40"/>
      <c r="M149" s="204"/>
      <c r="N149" s="205"/>
      <c r="O149" s="66"/>
      <c r="P149" s="66"/>
      <c r="Q149" s="66"/>
      <c r="R149" s="66"/>
      <c r="S149" s="66"/>
      <c r="T149" s="67"/>
      <c r="U149" s="35"/>
      <c r="V149" s="35"/>
      <c r="W149" s="35"/>
      <c r="X149" s="35"/>
      <c r="Y149" s="35"/>
      <c r="Z149" s="35"/>
      <c r="AA149" s="35"/>
      <c r="AB149" s="35"/>
      <c r="AC149" s="35"/>
      <c r="AD149" s="35"/>
      <c r="AE149" s="35"/>
      <c r="AT149" s="18" t="s">
        <v>132</v>
      </c>
      <c r="AU149" s="18" t="s">
        <v>84</v>
      </c>
    </row>
    <row r="150" spans="1:47" s="2" customFormat="1" ht="58.5">
      <c r="A150" s="35"/>
      <c r="B150" s="36"/>
      <c r="C150" s="37"/>
      <c r="D150" s="202" t="s">
        <v>134</v>
      </c>
      <c r="E150" s="37"/>
      <c r="F150" s="206" t="s">
        <v>213</v>
      </c>
      <c r="G150" s="37"/>
      <c r="H150" s="37"/>
      <c r="I150" s="110"/>
      <c r="J150" s="37"/>
      <c r="K150" s="37"/>
      <c r="L150" s="40"/>
      <c r="M150" s="204"/>
      <c r="N150" s="205"/>
      <c r="O150" s="66"/>
      <c r="P150" s="66"/>
      <c r="Q150" s="66"/>
      <c r="R150" s="66"/>
      <c r="S150" s="66"/>
      <c r="T150" s="67"/>
      <c r="U150" s="35"/>
      <c r="V150" s="35"/>
      <c r="W150" s="35"/>
      <c r="X150" s="35"/>
      <c r="Y150" s="35"/>
      <c r="Z150" s="35"/>
      <c r="AA150" s="35"/>
      <c r="AB150" s="35"/>
      <c r="AC150" s="35"/>
      <c r="AD150" s="35"/>
      <c r="AE150" s="35"/>
      <c r="AT150" s="18" t="s">
        <v>134</v>
      </c>
      <c r="AU150" s="18" t="s">
        <v>84</v>
      </c>
    </row>
    <row r="151" spans="2:51" s="13" customFormat="1" ht="12">
      <c r="B151" s="207"/>
      <c r="C151" s="208"/>
      <c r="D151" s="202" t="s">
        <v>136</v>
      </c>
      <c r="E151" s="209" t="s">
        <v>28</v>
      </c>
      <c r="F151" s="210" t="s">
        <v>214</v>
      </c>
      <c r="G151" s="208"/>
      <c r="H151" s="209" t="s">
        <v>28</v>
      </c>
      <c r="I151" s="211"/>
      <c r="J151" s="208"/>
      <c r="K151" s="208"/>
      <c r="L151" s="212"/>
      <c r="M151" s="213"/>
      <c r="N151" s="214"/>
      <c r="O151" s="214"/>
      <c r="P151" s="214"/>
      <c r="Q151" s="214"/>
      <c r="R151" s="214"/>
      <c r="S151" s="214"/>
      <c r="T151" s="215"/>
      <c r="AT151" s="216" t="s">
        <v>136</v>
      </c>
      <c r="AU151" s="216" t="s">
        <v>84</v>
      </c>
      <c r="AV151" s="13" t="s">
        <v>82</v>
      </c>
      <c r="AW151" s="13" t="s">
        <v>35</v>
      </c>
      <c r="AX151" s="13" t="s">
        <v>74</v>
      </c>
      <c r="AY151" s="216" t="s">
        <v>123</v>
      </c>
    </row>
    <row r="152" spans="2:51" s="14" customFormat="1" ht="12">
      <c r="B152" s="217"/>
      <c r="C152" s="218"/>
      <c r="D152" s="202" t="s">
        <v>136</v>
      </c>
      <c r="E152" s="219" t="s">
        <v>28</v>
      </c>
      <c r="F152" s="220" t="s">
        <v>164</v>
      </c>
      <c r="G152" s="218"/>
      <c r="H152" s="221">
        <v>50</v>
      </c>
      <c r="I152" s="222"/>
      <c r="J152" s="218"/>
      <c r="K152" s="218"/>
      <c r="L152" s="223"/>
      <c r="M152" s="224"/>
      <c r="N152" s="225"/>
      <c r="O152" s="225"/>
      <c r="P152" s="225"/>
      <c r="Q152" s="225"/>
      <c r="R152" s="225"/>
      <c r="S152" s="225"/>
      <c r="T152" s="226"/>
      <c r="AT152" s="227" t="s">
        <v>136</v>
      </c>
      <c r="AU152" s="227" t="s">
        <v>84</v>
      </c>
      <c r="AV152" s="14" t="s">
        <v>84</v>
      </c>
      <c r="AW152" s="14" t="s">
        <v>35</v>
      </c>
      <c r="AX152" s="14" t="s">
        <v>82</v>
      </c>
      <c r="AY152" s="227" t="s">
        <v>123</v>
      </c>
    </row>
    <row r="153" spans="1:65" s="2" customFormat="1" ht="16.5" customHeight="1">
      <c r="A153" s="35"/>
      <c r="B153" s="36"/>
      <c r="C153" s="189" t="s">
        <v>215</v>
      </c>
      <c r="D153" s="189" t="s">
        <v>125</v>
      </c>
      <c r="E153" s="190" t="s">
        <v>216</v>
      </c>
      <c r="F153" s="191" t="s">
        <v>217</v>
      </c>
      <c r="G153" s="192" t="s">
        <v>141</v>
      </c>
      <c r="H153" s="193">
        <v>50</v>
      </c>
      <c r="I153" s="194"/>
      <c r="J153" s="195">
        <f>ROUND(I153*H153,2)</f>
        <v>0</v>
      </c>
      <c r="K153" s="191" t="s">
        <v>129</v>
      </c>
      <c r="L153" s="40"/>
      <c r="M153" s="196" t="s">
        <v>28</v>
      </c>
      <c r="N153" s="197" t="s">
        <v>47</v>
      </c>
      <c r="O153" s="66"/>
      <c r="P153" s="198">
        <f>O153*H153</f>
        <v>0</v>
      </c>
      <c r="Q153" s="198">
        <v>0</v>
      </c>
      <c r="R153" s="198">
        <f>Q153*H153</f>
        <v>0</v>
      </c>
      <c r="S153" s="198">
        <v>0</v>
      </c>
      <c r="T153" s="199">
        <f>S153*H153</f>
        <v>0</v>
      </c>
      <c r="U153" s="35"/>
      <c r="V153" s="35"/>
      <c r="W153" s="35"/>
      <c r="X153" s="35"/>
      <c r="Y153" s="35"/>
      <c r="Z153" s="35"/>
      <c r="AA153" s="35"/>
      <c r="AB153" s="35"/>
      <c r="AC153" s="35"/>
      <c r="AD153" s="35"/>
      <c r="AE153" s="35"/>
      <c r="AR153" s="200" t="s">
        <v>130</v>
      </c>
      <c r="AT153" s="200" t="s">
        <v>125</v>
      </c>
      <c r="AU153" s="200" t="s">
        <v>84</v>
      </c>
      <c r="AY153" s="18" t="s">
        <v>123</v>
      </c>
      <c r="BE153" s="201">
        <f>IF(N153="základní",J153,0)</f>
        <v>0</v>
      </c>
      <c r="BF153" s="201">
        <f>IF(N153="snížená",J153,0)</f>
        <v>0</v>
      </c>
      <c r="BG153" s="201">
        <f>IF(N153="zákl. přenesená",J153,0)</f>
        <v>0</v>
      </c>
      <c r="BH153" s="201">
        <f>IF(N153="sníž. přenesená",J153,0)</f>
        <v>0</v>
      </c>
      <c r="BI153" s="201">
        <f>IF(N153="nulová",J153,0)</f>
        <v>0</v>
      </c>
      <c r="BJ153" s="18" t="s">
        <v>130</v>
      </c>
      <c r="BK153" s="201">
        <f>ROUND(I153*H153,2)</f>
        <v>0</v>
      </c>
      <c r="BL153" s="18" t="s">
        <v>130</v>
      </c>
      <c r="BM153" s="200" t="s">
        <v>218</v>
      </c>
    </row>
    <row r="154" spans="1:47" s="2" customFormat="1" ht="19.5">
      <c r="A154" s="35"/>
      <c r="B154" s="36"/>
      <c r="C154" s="37"/>
      <c r="D154" s="202" t="s">
        <v>132</v>
      </c>
      <c r="E154" s="37"/>
      <c r="F154" s="203" t="s">
        <v>219</v>
      </c>
      <c r="G154" s="37"/>
      <c r="H154" s="37"/>
      <c r="I154" s="110"/>
      <c r="J154" s="37"/>
      <c r="K154" s="37"/>
      <c r="L154" s="40"/>
      <c r="M154" s="204"/>
      <c r="N154" s="205"/>
      <c r="O154" s="66"/>
      <c r="P154" s="66"/>
      <c r="Q154" s="66"/>
      <c r="R154" s="66"/>
      <c r="S154" s="66"/>
      <c r="T154" s="67"/>
      <c r="U154" s="35"/>
      <c r="V154" s="35"/>
      <c r="W154" s="35"/>
      <c r="X154" s="35"/>
      <c r="Y154" s="35"/>
      <c r="Z154" s="35"/>
      <c r="AA154" s="35"/>
      <c r="AB154" s="35"/>
      <c r="AC154" s="35"/>
      <c r="AD154" s="35"/>
      <c r="AE154" s="35"/>
      <c r="AT154" s="18" t="s">
        <v>132</v>
      </c>
      <c r="AU154" s="18" t="s">
        <v>84</v>
      </c>
    </row>
    <row r="155" spans="1:47" s="2" customFormat="1" ht="87.75">
      <c r="A155" s="35"/>
      <c r="B155" s="36"/>
      <c r="C155" s="37"/>
      <c r="D155" s="202" t="s">
        <v>134</v>
      </c>
      <c r="E155" s="37"/>
      <c r="F155" s="206" t="s">
        <v>220</v>
      </c>
      <c r="G155" s="37"/>
      <c r="H155" s="37"/>
      <c r="I155" s="110"/>
      <c r="J155" s="37"/>
      <c r="K155" s="37"/>
      <c r="L155" s="40"/>
      <c r="M155" s="204"/>
      <c r="N155" s="205"/>
      <c r="O155" s="66"/>
      <c r="P155" s="66"/>
      <c r="Q155" s="66"/>
      <c r="R155" s="66"/>
      <c r="S155" s="66"/>
      <c r="T155" s="67"/>
      <c r="U155" s="35"/>
      <c r="V155" s="35"/>
      <c r="W155" s="35"/>
      <c r="X155" s="35"/>
      <c r="Y155" s="35"/>
      <c r="Z155" s="35"/>
      <c r="AA155" s="35"/>
      <c r="AB155" s="35"/>
      <c r="AC155" s="35"/>
      <c r="AD155" s="35"/>
      <c r="AE155" s="35"/>
      <c r="AT155" s="18" t="s">
        <v>134</v>
      </c>
      <c r="AU155" s="18" t="s">
        <v>84</v>
      </c>
    </row>
    <row r="156" spans="2:51" s="13" customFormat="1" ht="12">
      <c r="B156" s="207"/>
      <c r="C156" s="208"/>
      <c r="D156" s="202" t="s">
        <v>136</v>
      </c>
      <c r="E156" s="209" t="s">
        <v>28</v>
      </c>
      <c r="F156" s="210" t="s">
        <v>221</v>
      </c>
      <c r="G156" s="208"/>
      <c r="H156" s="209" t="s">
        <v>28</v>
      </c>
      <c r="I156" s="211"/>
      <c r="J156" s="208"/>
      <c r="K156" s="208"/>
      <c r="L156" s="212"/>
      <c r="M156" s="213"/>
      <c r="N156" s="214"/>
      <c r="O156" s="214"/>
      <c r="P156" s="214"/>
      <c r="Q156" s="214"/>
      <c r="R156" s="214"/>
      <c r="S156" s="214"/>
      <c r="T156" s="215"/>
      <c r="AT156" s="216" t="s">
        <v>136</v>
      </c>
      <c r="AU156" s="216" t="s">
        <v>84</v>
      </c>
      <c r="AV156" s="13" t="s">
        <v>82</v>
      </c>
      <c r="AW156" s="13" t="s">
        <v>35</v>
      </c>
      <c r="AX156" s="13" t="s">
        <v>74</v>
      </c>
      <c r="AY156" s="216" t="s">
        <v>123</v>
      </c>
    </row>
    <row r="157" spans="2:51" s="14" customFormat="1" ht="12">
      <c r="B157" s="217"/>
      <c r="C157" s="218"/>
      <c r="D157" s="202" t="s">
        <v>136</v>
      </c>
      <c r="E157" s="219" t="s">
        <v>28</v>
      </c>
      <c r="F157" s="220" t="s">
        <v>164</v>
      </c>
      <c r="G157" s="218"/>
      <c r="H157" s="221">
        <v>50</v>
      </c>
      <c r="I157" s="222"/>
      <c r="J157" s="218"/>
      <c r="K157" s="218"/>
      <c r="L157" s="223"/>
      <c r="M157" s="224"/>
      <c r="N157" s="225"/>
      <c r="O157" s="225"/>
      <c r="P157" s="225"/>
      <c r="Q157" s="225"/>
      <c r="R157" s="225"/>
      <c r="S157" s="225"/>
      <c r="T157" s="226"/>
      <c r="AT157" s="227" t="s">
        <v>136</v>
      </c>
      <c r="AU157" s="227" t="s">
        <v>84</v>
      </c>
      <c r="AV157" s="14" t="s">
        <v>84</v>
      </c>
      <c r="AW157" s="14" t="s">
        <v>35</v>
      </c>
      <c r="AX157" s="14" t="s">
        <v>82</v>
      </c>
      <c r="AY157" s="227" t="s">
        <v>123</v>
      </c>
    </row>
    <row r="158" spans="1:65" s="2" customFormat="1" ht="16.5" customHeight="1">
      <c r="A158" s="35"/>
      <c r="B158" s="36"/>
      <c r="C158" s="189" t="s">
        <v>222</v>
      </c>
      <c r="D158" s="189" t="s">
        <v>125</v>
      </c>
      <c r="E158" s="190" t="s">
        <v>223</v>
      </c>
      <c r="F158" s="191" t="s">
        <v>224</v>
      </c>
      <c r="G158" s="192" t="s">
        <v>225</v>
      </c>
      <c r="H158" s="193">
        <v>54.5</v>
      </c>
      <c r="I158" s="194"/>
      <c r="J158" s="195">
        <f>ROUND(I158*H158,2)</f>
        <v>0</v>
      </c>
      <c r="K158" s="191" t="s">
        <v>28</v>
      </c>
      <c r="L158" s="40"/>
      <c r="M158" s="196" t="s">
        <v>28</v>
      </c>
      <c r="N158" s="197" t="s">
        <v>47</v>
      </c>
      <c r="O158" s="66"/>
      <c r="P158" s="198">
        <f>O158*H158</f>
        <v>0</v>
      </c>
      <c r="Q158" s="198">
        <v>0</v>
      </c>
      <c r="R158" s="198">
        <f>Q158*H158</f>
        <v>0</v>
      </c>
      <c r="S158" s="198">
        <v>0</v>
      </c>
      <c r="T158" s="199">
        <f>S158*H158</f>
        <v>0</v>
      </c>
      <c r="U158" s="35"/>
      <c r="V158" s="35"/>
      <c r="W158" s="35"/>
      <c r="X158" s="35"/>
      <c r="Y158" s="35"/>
      <c r="Z158" s="35"/>
      <c r="AA158" s="35"/>
      <c r="AB158" s="35"/>
      <c r="AC158" s="35"/>
      <c r="AD158" s="35"/>
      <c r="AE158" s="35"/>
      <c r="AR158" s="200" t="s">
        <v>130</v>
      </c>
      <c r="AT158" s="200" t="s">
        <v>125</v>
      </c>
      <c r="AU158" s="200" t="s">
        <v>84</v>
      </c>
      <c r="AY158" s="18" t="s">
        <v>123</v>
      </c>
      <c r="BE158" s="201">
        <f>IF(N158="základní",J158,0)</f>
        <v>0</v>
      </c>
      <c r="BF158" s="201">
        <f>IF(N158="snížená",J158,0)</f>
        <v>0</v>
      </c>
      <c r="BG158" s="201">
        <f>IF(N158="zákl. přenesená",J158,0)</f>
        <v>0</v>
      </c>
      <c r="BH158" s="201">
        <f>IF(N158="sníž. přenesená",J158,0)</f>
        <v>0</v>
      </c>
      <c r="BI158" s="201">
        <f>IF(N158="nulová",J158,0)</f>
        <v>0</v>
      </c>
      <c r="BJ158" s="18" t="s">
        <v>130</v>
      </c>
      <c r="BK158" s="201">
        <f>ROUND(I158*H158,2)</f>
        <v>0</v>
      </c>
      <c r="BL158" s="18" t="s">
        <v>130</v>
      </c>
      <c r="BM158" s="200" t="s">
        <v>226</v>
      </c>
    </row>
    <row r="159" spans="1:47" s="2" customFormat="1" ht="12">
      <c r="A159" s="35"/>
      <c r="B159" s="36"/>
      <c r="C159" s="37"/>
      <c r="D159" s="202" t="s">
        <v>132</v>
      </c>
      <c r="E159" s="37"/>
      <c r="F159" s="203" t="s">
        <v>227</v>
      </c>
      <c r="G159" s="37"/>
      <c r="H159" s="37"/>
      <c r="I159" s="110"/>
      <c r="J159" s="37"/>
      <c r="K159" s="37"/>
      <c r="L159" s="40"/>
      <c r="M159" s="204"/>
      <c r="N159" s="205"/>
      <c r="O159" s="66"/>
      <c r="P159" s="66"/>
      <c r="Q159" s="66"/>
      <c r="R159" s="66"/>
      <c r="S159" s="66"/>
      <c r="T159" s="67"/>
      <c r="U159" s="35"/>
      <c r="V159" s="35"/>
      <c r="W159" s="35"/>
      <c r="X159" s="35"/>
      <c r="Y159" s="35"/>
      <c r="Z159" s="35"/>
      <c r="AA159" s="35"/>
      <c r="AB159" s="35"/>
      <c r="AC159" s="35"/>
      <c r="AD159" s="35"/>
      <c r="AE159" s="35"/>
      <c r="AT159" s="18" t="s">
        <v>132</v>
      </c>
      <c r="AU159" s="18" t="s">
        <v>84</v>
      </c>
    </row>
    <row r="160" spans="2:51" s="13" customFormat="1" ht="12">
      <c r="B160" s="207"/>
      <c r="C160" s="208"/>
      <c r="D160" s="202" t="s">
        <v>136</v>
      </c>
      <c r="E160" s="209" t="s">
        <v>28</v>
      </c>
      <c r="F160" s="210" t="s">
        <v>228</v>
      </c>
      <c r="G160" s="208"/>
      <c r="H160" s="209" t="s">
        <v>28</v>
      </c>
      <c r="I160" s="211"/>
      <c r="J160" s="208"/>
      <c r="K160" s="208"/>
      <c r="L160" s="212"/>
      <c r="M160" s="213"/>
      <c r="N160" s="214"/>
      <c r="O160" s="214"/>
      <c r="P160" s="214"/>
      <c r="Q160" s="214"/>
      <c r="R160" s="214"/>
      <c r="S160" s="214"/>
      <c r="T160" s="215"/>
      <c r="AT160" s="216" t="s">
        <v>136</v>
      </c>
      <c r="AU160" s="216" t="s">
        <v>84</v>
      </c>
      <c r="AV160" s="13" t="s">
        <v>82</v>
      </c>
      <c r="AW160" s="13" t="s">
        <v>35</v>
      </c>
      <c r="AX160" s="13" t="s">
        <v>74</v>
      </c>
      <c r="AY160" s="216" t="s">
        <v>123</v>
      </c>
    </row>
    <row r="161" spans="2:51" s="13" customFormat="1" ht="12">
      <c r="B161" s="207"/>
      <c r="C161" s="208"/>
      <c r="D161" s="202" t="s">
        <v>136</v>
      </c>
      <c r="E161" s="209" t="s">
        <v>28</v>
      </c>
      <c r="F161" s="210" t="s">
        <v>229</v>
      </c>
      <c r="G161" s="208"/>
      <c r="H161" s="209" t="s">
        <v>28</v>
      </c>
      <c r="I161" s="211"/>
      <c r="J161" s="208"/>
      <c r="K161" s="208"/>
      <c r="L161" s="212"/>
      <c r="M161" s="213"/>
      <c r="N161" s="214"/>
      <c r="O161" s="214"/>
      <c r="P161" s="214"/>
      <c r="Q161" s="214"/>
      <c r="R161" s="214"/>
      <c r="S161" s="214"/>
      <c r="T161" s="215"/>
      <c r="AT161" s="216" t="s">
        <v>136</v>
      </c>
      <c r="AU161" s="216" t="s">
        <v>84</v>
      </c>
      <c r="AV161" s="13" t="s">
        <v>82</v>
      </c>
      <c r="AW161" s="13" t="s">
        <v>35</v>
      </c>
      <c r="AX161" s="13" t="s">
        <v>74</v>
      </c>
      <c r="AY161" s="216" t="s">
        <v>123</v>
      </c>
    </row>
    <row r="162" spans="2:51" s="14" customFormat="1" ht="12">
      <c r="B162" s="217"/>
      <c r="C162" s="218"/>
      <c r="D162" s="202" t="s">
        <v>136</v>
      </c>
      <c r="E162" s="219" t="s">
        <v>28</v>
      </c>
      <c r="F162" s="220" t="s">
        <v>164</v>
      </c>
      <c r="G162" s="218"/>
      <c r="H162" s="221">
        <v>50</v>
      </c>
      <c r="I162" s="222"/>
      <c r="J162" s="218"/>
      <c r="K162" s="218"/>
      <c r="L162" s="223"/>
      <c r="M162" s="224"/>
      <c r="N162" s="225"/>
      <c r="O162" s="225"/>
      <c r="P162" s="225"/>
      <c r="Q162" s="225"/>
      <c r="R162" s="225"/>
      <c r="S162" s="225"/>
      <c r="T162" s="226"/>
      <c r="AT162" s="227" t="s">
        <v>136</v>
      </c>
      <c r="AU162" s="227" t="s">
        <v>84</v>
      </c>
      <c r="AV162" s="14" t="s">
        <v>84</v>
      </c>
      <c r="AW162" s="14" t="s">
        <v>35</v>
      </c>
      <c r="AX162" s="14" t="s">
        <v>74</v>
      </c>
      <c r="AY162" s="227" t="s">
        <v>123</v>
      </c>
    </row>
    <row r="163" spans="2:51" s="13" customFormat="1" ht="12">
      <c r="B163" s="207"/>
      <c r="C163" s="208"/>
      <c r="D163" s="202" t="s">
        <v>136</v>
      </c>
      <c r="E163" s="209" t="s">
        <v>28</v>
      </c>
      <c r="F163" s="210" t="s">
        <v>230</v>
      </c>
      <c r="G163" s="208"/>
      <c r="H163" s="209" t="s">
        <v>28</v>
      </c>
      <c r="I163" s="211"/>
      <c r="J163" s="208"/>
      <c r="K163" s="208"/>
      <c r="L163" s="212"/>
      <c r="M163" s="213"/>
      <c r="N163" s="214"/>
      <c r="O163" s="214"/>
      <c r="P163" s="214"/>
      <c r="Q163" s="214"/>
      <c r="R163" s="214"/>
      <c r="S163" s="214"/>
      <c r="T163" s="215"/>
      <c r="AT163" s="216" t="s">
        <v>136</v>
      </c>
      <c r="AU163" s="216" t="s">
        <v>84</v>
      </c>
      <c r="AV163" s="13" t="s">
        <v>82</v>
      </c>
      <c r="AW163" s="13" t="s">
        <v>35</v>
      </c>
      <c r="AX163" s="13" t="s">
        <v>74</v>
      </c>
      <c r="AY163" s="216" t="s">
        <v>123</v>
      </c>
    </row>
    <row r="164" spans="2:51" s="14" customFormat="1" ht="12">
      <c r="B164" s="217"/>
      <c r="C164" s="218"/>
      <c r="D164" s="202" t="s">
        <v>136</v>
      </c>
      <c r="E164" s="219" t="s">
        <v>28</v>
      </c>
      <c r="F164" s="220" t="s">
        <v>231</v>
      </c>
      <c r="G164" s="218"/>
      <c r="H164" s="221">
        <v>4.5</v>
      </c>
      <c r="I164" s="222"/>
      <c r="J164" s="218"/>
      <c r="K164" s="218"/>
      <c r="L164" s="223"/>
      <c r="M164" s="224"/>
      <c r="N164" s="225"/>
      <c r="O164" s="225"/>
      <c r="P164" s="225"/>
      <c r="Q164" s="225"/>
      <c r="R164" s="225"/>
      <c r="S164" s="225"/>
      <c r="T164" s="226"/>
      <c r="AT164" s="227" t="s">
        <v>136</v>
      </c>
      <c r="AU164" s="227" t="s">
        <v>84</v>
      </c>
      <c r="AV164" s="14" t="s">
        <v>84</v>
      </c>
      <c r="AW164" s="14" t="s">
        <v>35</v>
      </c>
      <c r="AX164" s="14" t="s">
        <v>74</v>
      </c>
      <c r="AY164" s="227" t="s">
        <v>123</v>
      </c>
    </row>
    <row r="165" spans="2:51" s="15" customFormat="1" ht="12">
      <c r="B165" s="228"/>
      <c r="C165" s="229"/>
      <c r="D165" s="202" t="s">
        <v>136</v>
      </c>
      <c r="E165" s="230" t="s">
        <v>28</v>
      </c>
      <c r="F165" s="231" t="s">
        <v>157</v>
      </c>
      <c r="G165" s="229"/>
      <c r="H165" s="232">
        <v>54.5</v>
      </c>
      <c r="I165" s="233"/>
      <c r="J165" s="229"/>
      <c r="K165" s="229"/>
      <c r="L165" s="234"/>
      <c r="M165" s="235"/>
      <c r="N165" s="236"/>
      <c r="O165" s="236"/>
      <c r="P165" s="236"/>
      <c r="Q165" s="236"/>
      <c r="R165" s="236"/>
      <c r="S165" s="236"/>
      <c r="T165" s="237"/>
      <c r="AT165" s="238" t="s">
        <v>136</v>
      </c>
      <c r="AU165" s="238" t="s">
        <v>84</v>
      </c>
      <c r="AV165" s="15" t="s">
        <v>130</v>
      </c>
      <c r="AW165" s="15" t="s">
        <v>35</v>
      </c>
      <c r="AX165" s="15" t="s">
        <v>82</v>
      </c>
      <c r="AY165" s="238" t="s">
        <v>123</v>
      </c>
    </row>
    <row r="166" spans="2:63" s="12" customFormat="1" ht="22.9" customHeight="1">
      <c r="B166" s="173"/>
      <c r="C166" s="174"/>
      <c r="D166" s="175" t="s">
        <v>73</v>
      </c>
      <c r="E166" s="187" t="s">
        <v>84</v>
      </c>
      <c r="F166" s="187" t="s">
        <v>232</v>
      </c>
      <c r="G166" s="174"/>
      <c r="H166" s="174"/>
      <c r="I166" s="177"/>
      <c r="J166" s="188">
        <f>BK166</f>
        <v>0</v>
      </c>
      <c r="K166" s="174"/>
      <c r="L166" s="179"/>
      <c r="M166" s="180"/>
      <c r="N166" s="181"/>
      <c r="O166" s="181"/>
      <c r="P166" s="182">
        <f>SUM(P167:P189)</f>
        <v>0</v>
      </c>
      <c r="Q166" s="181"/>
      <c r="R166" s="182">
        <f>SUM(R167:R189)</f>
        <v>2.2094430000000003</v>
      </c>
      <c r="S166" s="181"/>
      <c r="T166" s="183">
        <f>SUM(T167:T189)</f>
        <v>0</v>
      </c>
      <c r="AR166" s="184" t="s">
        <v>82</v>
      </c>
      <c r="AT166" s="185" t="s">
        <v>73</v>
      </c>
      <c r="AU166" s="185" t="s">
        <v>82</v>
      </c>
      <c r="AY166" s="184" t="s">
        <v>123</v>
      </c>
      <c r="BK166" s="186">
        <f>SUM(BK167:BK189)</f>
        <v>0</v>
      </c>
    </row>
    <row r="167" spans="1:65" s="2" customFormat="1" ht="16.5" customHeight="1">
      <c r="A167" s="35"/>
      <c r="B167" s="36"/>
      <c r="C167" s="239" t="s">
        <v>233</v>
      </c>
      <c r="D167" s="239" t="s">
        <v>234</v>
      </c>
      <c r="E167" s="240" t="s">
        <v>235</v>
      </c>
      <c r="F167" s="241" t="s">
        <v>236</v>
      </c>
      <c r="G167" s="242" t="s">
        <v>237</v>
      </c>
      <c r="H167" s="243">
        <v>1</v>
      </c>
      <c r="I167" s="244"/>
      <c r="J167" s="245">
        <f>ROUND(I167*H167,2)</f>
        <v>0</v>
      </c>
      <c r="K167" s="241" t="s">
        <v>28</v>
      </c>
      <c r="L167" s="246"/>
      <c r="M167" s="247" t="s">
        <v>28</v>
      </c>
      <c r="N167" s="248" t="s">
        <v>47</v>
      </c>
      <c r="O167" s="66"/>
      <c r="P167" s="198">
        <f>O167*H167</f>
        <v>0</v>
      </c>
      <c r="Q167" s="198">
        <v>0</v>
      </c>
      <c r="R167" s="198">
        <f>Q167*H167</f>
        <v>0</v>
      </c>
      <c r="S167" s="198">
        <v>0</v>
      </c>
      <c r="T167" s="199">
        <f>S167*H167</f>
        <v>0</v>
      </c>
      <c r="U167" s="35"/>
      <c r="V167" s="35"/>
      <c r="W167" s="35"/>
      <c r="X167" s="35"/>
      <c r="Y167" s="35"/>
      <c r="Z167" s="35"/>
      <c r="AA167" s="35"/>
      <c r="AB167" s="35"/>
      <c r="AC167" s="35"/>
      <c r="AD167" s="35"/>
      <c r="AE167" s="35"/>
      <c r="AR167" s="200" t="s">
        <v>192</v>
      </c>
      <c r="AT167" s="200" t="s">
        <v>234</v>
      </c>
      <c r="AU167" s="200" t="s">
        <v>84</v>
      </c>
      <c r="AY167" s="18" t="s">
        <v>123</v>
      </c>
      <c r="BE167" s="201">
        <f>IF(N167="základní",J167,0)</f>
        <v>0</v>
      </c>
      <c r="BF167" s="201">
        <f>IF(N167="snížená",J167,0)</f>
        <v>0</v>
      </c>
      <c r="BG167" s="201">
        <f>IF(N167="zákl. přenesená",J167,0)</f>
        <v>0</v>
      </c>
      <c r="BH167" s="201">
        <f>IF(N167="sníž. přenesená",J167,0)</f>
        <v>0</v>
      </c>
      <c r="BI167" s="201">
        <f>IF(N167="nulová",J167,0)</f>
        <v>0</v>
      </c>
      <c r="BJ167" s="18" t="s">
        <v>130</v>
      </c>
      <c r="BK167" s="201">
        <f>ROUND(I167*H167,2)</f>
        <v>0</v>
      </c>
      <c r="BL167" s="18" t="s">
        <v>130</v>
      </c>
      <c r="BM167" s="200" t="s">
        <v>238</v>
      </c>
    </row>
    <row r="168" spans="1:47" s="2" customFormat="1" ht="12">
      <c r="A168" s="35"/>
      <c r="B168" s="36"/>
      <c r="C168" s="37"/>
      <c r="D168" s="202" t="s">
        <v>132</v>
      </c>
      <c r="E168" s="37"/>
      <c r="F168" s="203" t="s">
        <v>236</v>
      </c>
      <c r="G168" s="37"/>
      <c r="H168" s="37"/>
      <c r="I168" s="110"/>
      <c r="J168" s="37"/>
      <c r="K168" s="37"/>
      <c r="L168" s="40"/>
      <c r="M168" s="204"/>
      <c r="N168" s="205"/>
      <c r="O168" s="66"/>
      <c r="P168" s="66"/>
      <c r="Q168" s="66"/>
      <c r="R168" s="66"/>
      <c r="S168" s="66"/>
      <c r="T168" s="67"/>
      <c r="U168" s="35"/>
      <c r="V168" s="35"/>
      <c r="W168" s="35"/>
      <c r="X168" s="35"/>
      <c r="Y168" s="35"/>
      <c r="Z168" s="35"/>
      <c r="AA168" s="35"/>
      <c r="AB168" s="35"/>
      <c r="AC168" s="35"/>
      <c r="AD168" s="35"/>
      <c r="AE168" s="35"/>
      <c r="AT168" s="18" t="s">
        <v>132</v>
      </c>
      <c r="AU168" s="18" t="s">
        <v>84</v>
      </c>
    </row>
    <row r="169" spans="2:51" s="13" customFormat="1" ht="12">
      <c r="B169" s="207"/>
      <c r="C169" s="208"/>
      <c r="D169" s="202" t="s">
        <v>136</v>
      </c>
      <c r="E169" s="209" t="s">
        <v>28</v>
      </c>
      <c r="F169" s="210" t="s">
        <v>239</v>
      </c>
      <c r="G169" s="208"/>
      <c r="H169" s="209" t="s">
        <v>28</v>
      </c>
      <c r="I169" s="211"/>
      <c r="J169" s="208"/>
      <c r="K169" s="208"/>
      <c r="L169" s="212"/>
      <c r="M169" s="213"/>
      <c r="N169" s="214"/>
      <c r="O169" s="214"/>
      <c r="P169" s="214"/>
      <c r="Q169" s="214"/>
      <c r="R169" s="214"/>
      <c r="S169" s="214"/>
      <c r="T169" s="215"/>
      <c r="AT169" s="216" t="s">
        <v>136</v>
      </c>
      <c r="AU169" s="216" t="s">
        <v>84</v>
      </c>
      <c r="AV169" s="13" t="s">
        <v>82</v>
      </c>
      <c r="AW169" s="13" t="s">
        <v>35</v>
      </c>
      <c r="AX169" s="13" t="s">
        <v>74</v>
      </c>
      <c r="AY169" s="216" t="s">
        <v>123</v>
      </c>
    </row>
    <row r="170" spans="2:51" s="13" customFormat="1" ht="12">
      <c r="B170" s="207"/>
      <c r="C170" s="208"/>
      <c r="D170" s="202" t="s">
        <v>136</v>
      </c>
      <c r="E170" s="209" t="s">
        <v>28</v>
      </c>
      <c r="F170" s="210" t="s">
        <v>240</v>
      </c>
      <c r="G170" s="208"/>
      <c r="H170" s="209" t="s">
        <v>28</v>
      </c>
      <c r="I170" s="211"/>
      <c r="J170" s="208"/>
      <c r="K170" s="208"/>
      <c r="L170" s="212"/>
      <c r="M170" s="213"/>
      <c r="N170" s="214"/>
      <c r="O170" s="214"/>
      <c r="P170" s="214"/>
      <c r="Q170" s="214"/>
      <c r="R170" s="214"/>
      <c r="S170" s="214"/>
      <c r="T170" s="215"/>
      <c r="AT170" s="216" t="s">
        <v>136</v>
      </c>
      <c r="AU170" s="216" t="s">
        <v>84</v>
      </c>
      <c r="AV170" s="13" t="s">
        <v>82</v>
      </c>
      <c r="AW170" s="13" t="s">
        <v>35</v>
      </c>
      <c r="AX170" s="13" t="s">
        <v>74</v>
      </c>
      <c r="AY170" s="216" t="s">
        <v>123</v>
      </c>
    </row>
    <row r="171" spans="2:51" s="13" customFormat="1" ht="12">
      <c r="B171" s="207"/>
      <c r="C171" s="208"/>
      <c r="D171" s="202" t="s">
        <v>136</v>
      </c>
      <c r="E171" s="209" t="s">
        <v>28</v>
      </c>
      <c r="F171" s="210" t="s">
        <v>241</v>
      </c>
      <c r="G171" s="208"/>
      <c r="H171" s="209" t="s">
        <v>28</v>
      </c>
      <c r="I171" s="211"/>
      <c r="J171" s="208"/>
      <c r="K171" s="208"/>
      <c r="L171" s="212"/>
      <c r="M171" s="213"/>
      <c r="N171" s="214"/>
      <c r="O171" s="214"/>
      <c r="P171" s="214"/>
      <c r="Q171" s="214"/>
      <c r="R171" s="214"/>
      <c r="S171" s="214"/>
      <c r="T171" s="215"/>
      <c r="AT171" s="216" t="s">
        <v>136</v>
      </c>
      <c r="AU171" s="216" t="s">
        <v>84</v>
      </c>
      <c r="AV171" s="13" t="s">
        <v>82</v>
      </c>
      <c r="AW171" s="13" t="s">
        <v>35</v>
      </c>
      <c r="AX171" s="13" t="s">
        <v>74</v>
      </c>
      <c r="AY171" s="216" t="s">
        <v>123</v>
      </c>
    </row>
    <row r="172" spans="2:51" s="13" customFormat="1" ht="22.5">
      <c r="B172" s="207"/>
      <c r="C172" s="208"/>
      <c r="D172" s="202" t="s">
        <v>136</v>
      </c>
      <c r="E172" s="209" t="s">
        <v>28</v>
      </c>
      <c r="F172" s="210" t="s">
        <v>242</v>
      </c>
      <c r="G172" s="208"/>
      <c r="H172" s="209" t="s">
        <v>28</v>
      </c>
      <c r="I172" s="211"/>
      <c r="J172" s="208"/>
      <c r="K172" s="208"/>
      <c r="L172" s="212"/>
      <c r="M172" s="213"/>
      <c r="N172" s="214"/>
      <c r="O172" s="214"/>
      <c r="P172" s="214"/>
      <c r="Q172" s="214"/>
      <c r="R172" s="214"/>
      <c r="S172" s="214"/>
      <c r="T172" s="215"/>
      <c r="AT172" s="216" t="s">
        <v>136</v>
      </c>
      <c r="AU172" s="216" t="s">
        <v>84</v>
      </c>
      <c r="AV172" s="13" t="s">
        <v>82</v>
      </c>
      <c r="AW172" s="13" t="s">
        <v>35</v>
      </c>
      <c r="AX172" s="13" t="s">
        <v>74</v>
      </c>
      <c r="AY172" s="216" t="s">
        <v>123</v>
      </c>
    </row>
    <row r="173" spans="2:51" s="13" customFormat="1" ht="12">
      <c r="B173" s="207"/>
      <c r="C173" s="208"/>
      <c r="D173" s="202" t="s">
        <v>136</v>
      </c>
      <c r="E173" s="209" t="s">
        <v>28</v>
      </c>
      <c r="F173" s="210" t="s">
        <v>243</v>
      </c>
      <c r="G173" s="208"/>
      <c r="H173" s="209" t="s">
        <v>28</v>
      </c>
      <c r="I173" s="211"/>
      <c r="J173" s="208"/>
      <c r="K173" s="208"/>
      <c r="L173" s="212"/>
      <c r="M173" s="213"/>
      <c r="N173" s="214"/>
      <c r="O173" s="214"/>
      <c r="P173" s="214"/>
      <c r="Q173" s="214"/>
      <c r="R173" s="214"/>
      <c r="S173" s="214"/>
      <c r="T173" s="215"/>
      <c r="AT173" s="216" t="s">
        <v>136</v>
      </c>
      <c r="AU173" s="216" t="s">
        <v>84</v>
      </c>
      <c r="AV173" s="13" t="s">
        <v>82</v>
      </c>
      <c r="AW173" s="13" t="s">
        <v>35</v>
      </c>
      <c r="AX173" s="13" t="s">
        <v>74</v>
      </c>
      <c r="AY173" s="216" t="s">
        <v>123</v>
      </c>
    </row>
    <row r="174" spans="2:51" s="13" customFormat="1" ht="12">
      <c r="B174" s="207"/>
      <c r="C174" s="208"/>
      <c r="D174" s="202" t="s">
        <v>136</v>
      </c>
      <c r="E174" s="209" t="s">
        <v>28</v>
      </c>
      <c r="F174" s="210" t="s">
        <v>244</v>
      </c>
      <c r="G174" s="208"/>
      <c r="H174" s="209" t="s">
        <v>28</v>
      </c>
      <c r="I174" s="211"/>
      <c r="J174" s="208"/>
      <c r="K174" s="208"/>
      <c r="L174" s="212"/>
      <c r="M174" s="213"/>
      <c r="N174" s="214"/>
      <c r="O174" s="214"/>
      <c r="P174" s="214"/>
      <c r="Q174" s="214"/>
      <c r="R174" s="214"/>
      <c r="S174" s="214"/>
      <c r="T174" s="215"/>
      <c r="AT174" s="216" t="s">
        <v>136</v>
      </c>
      <c r="AU174" s="216" t="s">
        <v>84</v>
      </c>
      <c r="AV174" s="13" t="s">
        <v>82</v>
      </c>
      <c r="AW174" s="13" t="s">
        <v>35</v>
      </c>
      <c r="AX174" s="13" t="s">
        <v>74</v>
      </c>
      <c r="AY174" s="216" t="s">
        <v>123</v>
      </c>
    </row>
    <row r="175" spans="2:51" s="13" customFormat="1" ht="12">
      <c r="B175" s="207"/>
      <c r="C175" s="208"/>
      <c r="D175" s="202" t="s">
        <v>136</v>
      </c>
      <c r="E175" s="209" t="s">
        <v>28</v>
      </c>
      <c r="F175" s="210" t="s">
        <v>245</v>
      </c>
      <c r="G175" s="208"/>
      <c r="H175" s="209" t="s">
        <v>28</v>
      </c>
      <c r="I175" s="211"/>
      <c r="J175" s="208"/>
      <c r="K175" s="208"/>
      <c r="L175" s="212"/>
      <c r="M175" s="213"/>
      <c r="N175" s="214"/>
      <c r="O175" s="214"/>
      <c r="P175" s="214"/>
      <c r="Q175" s="214"/>
      <c r="R175" s="214"/>
      <c r="S175" s="214"/>
      <c r="T175" s="215"/>
      <c r="AT175" s="216" t="s">
        <v>136</v>
      </c>
      <c r="AU175" s="216" t="s">
        <v>84</v>
      </c>
      <c r="AV175" s="13" t="s">
        <v>82</v>
      </c>
      <c r="AW175" s="13" t="s">
        <v>35</v>
      </c>
      <c r="AX175" s="13" t="s">
        <v>74</v>
      </c>
      <c r="AY175" s="216" t="s">
        <v>123</v>
      </c>
    </row>
    <row r="176" spans="2:51" s="14" customFormat="1" ht="12">
      <c r="B176" s="217"/>
      <c r="C176" s="218"/>
      <c r="D176" s="202" t="s">
        <v>136</v>
      </c>
      <c r="E176" s="219" t="s">
        <v>28</v>
      </c>
      <c r="F176" s="220" t="s">
        <v>82</v>
      </c>
      <c r="G176" s="218"/>
      <c r="H176" s="221">
        <v>1</v>
      </c>
      <c r="I176" s="222"/>
      <c r="J176" s="218"/>
      <c r="K176" s="218"/>
      <c r="L176" s="223"/>
      <c r="M176" s="224"/>
      <c r="N176" s="225"/>
      <c r="O176" s="225"/>
      <c r="P176" s="225"/>
      <c r="Q176" s="225"/>
      <c r="R176" s="225"/>
      <c r="S176" s="225"/>
      <c r="T176" s="226"/>
      <c r="AT176" s="227" t="s">
        <v>136</v>
      </c>
      <c r="AU176" s="227" t="s">
        <v>84</v>
      </c>
      <c r="AV176" s="14" t="s">
        <v>84</v>
      </c>
      <c r="AW176" s="14" t="s">
        <v>35</v>
      </c>
      <c r="AX176" s="14" t="s">
        <v>82</v>
      </c>
      <c r="AY176" s="227" t="s">
        <v>123</v>
      </c>
    </row>
    <row r="177" spans="1:65" s="2" customFormat="1" ht="16.5" customHeight="1">
      <c r="A177" s="35"/>
      <c r="B177" s="36"/>
      <c r="C177" s="189" t="s">
        <v>8</v>
      </c>
      <c r="D177" s="189" t="s">
        <v>125</v>
      </c>
      <c r="E177" s="190" t="s">
        <v>246</v>
      </c>
      <c r="F177" s="191" t="s">
        <v>247</v>
      </c>
      <c r="G177" s="192" t="s">
        <v>141</v>
      </c>
      <c r="H177" s="193">
        <v>0.9</v>
      </c>
      <c r="I177" s="194"/>
      <c r="J177" s="195">
        <f>ROUND(I177*H177,2)</f>
        <v>0</v>
      </c>
      <c r="K177" s="191" t="s">
        <v>129</v>
      </c>
      <c r="L177" s="40"/>
      <c r="M177" s="196" t="s">
        <v>28</v>
      </c>
      <c r="N177" s="197" t="s">
        <v>47</v>
      </c>
      <c r="O177" s="66"/>
      <c r="P177" s="198">
        <f>O177*H177</f>
        <v>0</v>
      </c>
      <c r="Q177" s="198">
        <v>2.45329</v>
      </c>
      <c r="R177" s="198">
        <f>Q177*H177</f>
        <v>2.207961</v>
      </c>
      <c r="S177" s="198">
        <v>0</v>
      </c>
      <c r="T177" s="199">
        <f>S177*H177</f>
        <v>0</v>
      </c>
      <c r="U177" s="35"/>
      <c r="V177" s="35"/>
      <c r="W177" s="35"/>
      <c r="X177" s="35"/>
      <c r="Y177" s="35"/>
      <c r="Z177" s="35"/>
      <c r="AA177" s="35"/>
      <c r="AB177" s="35"/>
      <c r="AC177" s="35"/>
      <c r="AD177" s="35"/>
      <c r="AE177" s="35"/>
      <c r="AR177" s="200" t="s">
        <v>130</v>
      </c>
      <c r="AT177" s="200" t="s">
        <v>125</v>
      </c>
      <c r="AU177" s="200" t="s">
        <v>84</v>
      </c>
      <c r="AY177" s="18" t="s">
        <v>123</v>
      </c>
      <c r="BE177" s="201">
        <f>IF(N177="základní",J177,0)</f>
        <v>0</v>
      </c>
      <c r="BF177" s="201">
        <f>IF(N177="snížená",J177,0)</f>
        <v>0</v>
      </c>
      <c r="BG177" s="201">
        <f>IF(N177="zákl. přenesená",J177,0)</f>
        <v>0</v>
      </c>
      <c r="BH177" s="201">
        <f>IF(N177="sníž. přenesená",J177,0)</f>
        <v>0</v>
      </c>
      <c r="BI177" s="201">
        <f>IF(N177="nulová",J177,0)</f>
        <v>0</v>
      </c>
      <c r="BJ177" s="18" t="s">
        <v>130</v>
      </c>
      <c r="BK177" s="201">
        <f>ROUND(I177*H177,2)</f>
        <v>0</v>
      </c>
      <c r="BL177" s="18" t="s">
        <v>130</v>
      </c>
      <c r="BM177" s="200" t="s">
        <v>248</v>
      </c>
    </row>
    <row r="178" spans="1:47" s="2" customFormat="1" ht="12">
      <c r="A178" s="35"/>
      <c r="B178" s="36"/>
      <c r="C178" s="37"/>
      <c r="D178" s="202" t="s">
        <v>132</v>
      </c>
      <c r="E178" s="37"/>
      <c r="F178" s="203" t="s">
        <v>249</v>
      </c>
      <c r="G178" s="37"/>
      <c r="H178" s="37"/>
      <c r="I178" s="110"/>
      <c r="J178" s="37"/>
      <c r="K178" s="37"/>
      <c r="L178" s="40"/>
      <c r="M178" s="204"/>
      <c r="N178" s="205"/>
      <c r="O178" s="66"/>
      <c r="P178" s="66"/>
      <c r="Q178" s="66"/>
      <c r="R178" s="66"/>
      <c r="S178" s="66"/>
      <c r="T178" s="67"/>
      <c r="U178" s="35"/>
      <c r="V178" s="35"/>
      <c r="W178" s="35"/>
      <c r="X178" s="35"/>
      <c r="Y178" s="35"/>
      <c r="Z178" s="35"/>
      <c r="AA178" s="35"/>
      <c r="AB178" s="35"/>
      <c r="AC178" s="35"/>
      <c r="AD178" s="35"/>
      <c r="AE178" s="35"/>
      <c r="AT178" s="18" t="s">
        <v>132</v>
      </c>
      <c r="AU178" s="18" t="s">
        <v>84</v>
      </c>
    </row>
    <row r="179" spans="1:47" s="2" customFormat="1" ht="58.5">
      <c r="A179" s="35"/>
      <c r="B179" s="36"/>
      <c r="C179" s="37"/>
      <c r="D179" s="202" t="s">
        <v>134</v>
      </c>
      <c r="E179" s="37"/>
      <c r="F179" s="206" t="s">
        <v>250</v>
      </c>
      <c r="G179" s="37"/>
      <c r="H179" s="37"/>
      <c r="I179" s="110"/>
      <c r="J179" s="37"/>
      <c r="K179" s="37"/>
      <c r="L179" s="40"/>
      <c r="M179" s="204"/>
      <c r="N179" s="205"/>
      <c r="O179" s="66"/>
      <c r="P179" s="66"/>
      <c r="Q179" s="66"/>
      <c r="R179" s="66"/>
      <c r="S179" s="66"/>
      <c r="T179" s="67"/>
      <c r="U179" s="35"/>
      <c r="V179" s="35"/>
      <c r="W179" s="35"/>
      <c r="X179" s="35"/>
      <c r="Y179" s="35"/>
      <c r="Z179" s="35"/>
      <c r="AA179" s="35"/>
      <c r="AB179" s="35"/>
      <c r="AC179" s="35"/>
      <c r="AD179" s="35"/>
      <c r="AE179" s="35"/>
      <c r="AT179" s="18" t="s">
        <v>134</v>
      </c>
      <c r="AU179" s="18" t="s">
        <v>84</v>
      </c>
    </row>
    <row r="180" spans="2:51" s="13" customFormat="1" ht="12">
      <c r="B180" s="207"/>
      <c r="C180" s="208"/>
      <c r="D180" s="202" t="s">
        <v>136</v>
      </c>
      <c r="E180" s="209" t="s">
        <v>28</v>
      </c>
      <c r="F180" s="210" t="s">
        <v>251</v>
      </c>
      <c r="G180" s="208"/>
      <c r="H180" s="209" t="s">
        <v>28</v>
      </c>
      <c r="I180" s="211"/>
      <c r="J180" s="208"/>
      <c r="K180" s="208"/>
      <c r="L180" s="212"/>
      <c r="M180" s="213"/>
      <c r="N180" s="214"/>
      <c r="O180" s="214"/>
      <c r="P180" s="214"/>
      <c r="Q180" s="214"/>
      <c r="R180" s="214"/>
      <c r="S180" s="214"/>
      <c r="T180" s="215"/>
      <c r="AT180" s="216" t="s">
        <v>136</v>
      </c>
      <c r="AU180" s="216" t="s">
        <v>84</v>
      </c>
      <c r="AV180" s="13" t="s">
        <v>82</v>
      </c>
      <c r="AW180" s="13" t="s">
        <v>35</v>
      </c>
      <c r="AX180" s="13" t="s">
        <v>74</v>
      </c>
      <c r="AY180" s="216" t="s">
        <v>123</v>
      </c>
    </row>
    <row r="181" spans="2:51" s="14" customFormat="1" ht="12">
      <c r="B181" s="217"/>
      <c r="C181" s="218"/>
      <c r="D181" s="202" t="s">
        <v>136</v>
      </c>
      <c r="E181" s="219" t="s">
        <v>28</v>
      </c>
      <c r="F181" s="220" t="s">
        <v>252</v>
      </c>
      <c r="G181" s="218"/>
      <c r="H181" s="221">
        <v>0.9</v>
      </c>
      <c r="I181" s="222"/>
      <c r="J181" s="218"/>
      <c r="K181" s="218"/>
      <c r="L181" s="223"/>
      <c r="M181" s="224"/>
      <c r="N181" s="225"/>
      <c r="O181" s="225"/>
      <c r="P181" s="225"/>
      <c r="Q181" s="225"/>
      <c r="R181" s="225"/>
      <c r="S181" s="225"/>
      <c r="T181" s="226"/>
      <c r="AT181" s="227" t="s">
        <v>136</v>
      </c>
      <c r="AU181" s="227" t="s">
        <v>84</v>
      </c>
      <c r="AV181" s="14" t="s">
        <v>84</v>
      </c>
      <c r="AW181" s="14" t="s">
        <v>35</v>
      </c>
      <c r="AX181" s="14" t="s">
        <v>82</v>
      </c>
      <c r="AY181" s="227" t="s">
        <v>123</v>
      </c>
    </row>
    <row r="182" spans="1:65" s="2" customFormat="1" ht="16.5" customHeight="1">
      <c r="A182" s="35"/>
      <c r="B182" s="36"/>
      <c r="C182" s="189" t="s">
        <v>253</v>
      </c>
      <c r="D182" s="189" t="s">
        <v>125</v>
      </c>
      <c r="E182" s="190" t="s">
        <v>254</v>
      </c>
      <c r="F182" s="191" t="s">
        <v>255</v>
      </c>
      <c r="G182" s="192" t="s">
        <v>128</v>
      </c>
      <c r="H182" s="193">
        <v>0.6</v>
      </c>
      <c r="I182" s="194"/>
      <c r="J182" s="195">
        <f>ROUND(I182*H182,2)</f>
        <v>0</v>
      </c>
      <c r="K182" s="191" t="s">
        <v>129</v>
      </c>
      <c r="L182" s="40"/>
      <c r="M182" s="196" t="s">
        <v>28</v>
      </c>
      <c r="N182" s="197" t="s">
        <v>47</v>
      </c>
      <c r="O182" s="66"/>
      <c r="P182" s="198">
        <f>O182*H182</f>
        <v>0</v>
      </c>
      <c r="Q182" s="198">
        <v>0.00247</v>
      </c>
      <c r="R182" s="198">
        <f>Q182*H182</f>
        <v>0.001482</v>
      </c>
      <c r="S182" s="198">
        <v>0</v>
      </c>
      <c r="T182" s="199">
        <f>S182*H182</f>
        <v>0</v>
      </c>
      <c r="U182" s="35"/>
      <c r="V182" s="35"/>
      <c r="W182" s="35"/>
      <c r="X182" s="35"/>
      <c r="Y182" s="35"/>
      <c r="Z182" s="35"/>
      <c r="AA182" s="35"/>
      <c r="AB182" s="35"/>
      <c r="AC182" s="35"/>
      <c r="AD182" s="35"/>
      <c r="AE182" s="35"/>
      <c r="AR182" s="200" t="s">
        <v>130</v>
      </c>
      <c r="AT182" s="200" t="s">
        <v>125</v>
      </c>
      <c r="AU182" s="200" t="s">
        <v>84</v>
      </c>
      <c r="AY182" s="18" t="s">
        <v>123</v>
      </c>
      <c r="BE182" s="201">
        <f>IF(N182="základní",J182,0)</f>
        <v>0</v>
      </c>
      <c r="BF182" s="201">
        <f>IF(N182="snížená",J182,0)</f>
        <v>0</v>
      </c>
      <c r="BG182" s="201">
        <f>IF(N182="zákl. přenesená",J182,0)</f>
        <v>0</v>
      </c>
      <c r="BH182" s="201">
        <f>IF(N182="sníž. přenesená",J182,0)</f>
        <v>0</v>
      </c>
      <c r="BI182" s="201">
        <f>IF(N182="nulová",J182,0)</f>
        <v>0</v>
      </c>
      <c r="BJ182" s="18" t="s">
        <v>130</v>
      </c>
      <c r="BK182" s="201">
        <f>ROUND(I182*H182,2)</f>
        <v>0</v>
      </c>
      <c r="BL182" s="18" t="s">
        <v>130</v>
      </c>
      <c r="BM182" s="200" t="s">
        <v>256</v>
      </c>
    </row>
    <row r="183" spans="1:47" s="2" customFormat="1" ht="12">
      <c r="A183" s="35"/>
      <c r="B183" s="36"/>
      <c r="C183" s="37"/>
      <c r="D183" s="202" t="s">
        <v>132</v>
      </c>
      <c r="E183" s="37"/>
      <c r="F183" s="203" t="s">
        <v>257</v>
      </c>
      <c r="G183" s="37"/>
      <c r="H183" s="37"/>
      <c r="I183" s="110"/>
      <c r="J183" s="37"/>
      <c r="K183" s="37"/>
      <c r="L183" s="40"/>
      <c r="M183" s="204"/>
      <c r="N183" s="205"/>
      <c r="O183" s="66"/>
      <c r="P183" s="66"/>
      <c r="Q183" s="66"/>
      <c r="R183" s="66"/>
      <c r="S183" s="66"/>
      <c r="T183" s="67"/>
      <c r="U183" s="35"/>
      <c r="V183" s="35"/>
      <c r="W183" s="35"/>
      <c r="X183" s="35"/>
      <c r="Y183" s="35"/>
      <c r="Z183" s="35"/>
      <c r="AA183" s="35"/>
      <c r="AB183" s="35"/>
      <c r="AC183" s="35"/>
      <c r="AD183" s="35"/>
      <c r="AE183" s="35"/>
      <c r="AT183" s="18" t="s">
        <v>132</v>
      </c>
      <c r="AU183" s="18" t="s">
        <v>84</v>
      </c>
    </row>
    <row r="184" spans="1:47" s="2" customFormat="1" ht="39">
      <c r="A184" s="35"/>
      <c r="B184" s="36"/>
      <c r="C184" s="37"/>
      <c r="D184" s="202" t="s">
        <v>134</v>
      </c>
      <c r="E184" s="37"/>
      <c r="F184" s="206" t="s">
        <v>258</v>
      </c>
      <c r="G184" s="37"/>
      <c r="H184" s="37"/>
      <c r="I184" s="110"/>
      <c r="J184" s="37"/>
      <c r="K184" s="37"/>
      <c r="L184" s="40"/>
      <c r="M184" s="204"/>
      <c r="N184" s="205"/>
      <c r="O184" s="66"/>
      <c r="P184" s="66"/>
      <c r="Q184" s="66"/>
      <c r="R184" s="66"/>
      <c r="S184" s="66"/>
      <c r="T184" s="67"/>
      <c r="U184" s="35"/>
      <c r="V184" s="35"/>
      <c r="W184" s="35"/>
      <c r="X184" s="35"/>
      <c r="Y184" s="35"/>
      <c r="Z184" s="35"/>
      <c r="AA184" s="35"/>
      <c r="AB184" s="35"/>
      <c r="AC184" s="35"/>
      <c r="AD184" s="35"/>
      <c r="AE184" s="35"/>
      <c r="AT184" s="18" t="s">
        <v>134</v>
      </c>
      <c r="AU184" s="18" t="s">
        <v>84</v>
      </c>
    </row>
    <row r="185" spans="2:51" s="13" customFormat="1" ht="12">
      <c r="B185" s="207"/>
      <c r="C185" s="208"/>
      <c r="D185" s="202" t="s">
        <v>136</v>
      </c>
      <c r="E185" s="209" t="s">
        <v>28</v>
      </c>
      <c r="F185" s="210" t="s">
        <v>251</v>
      </c>
      <c r="G185" s="208"/>
      <c r="H185" s="209" t="s">
        <v>28</v>
      </c>
      <c r="I185" s="211"/>
      <c r="J185" s="208"/>
      <c r="K185" s="208"/>
      <c r="L185" s="212"/>
      <c r="M185" s="213"/>
      <c r="N185" s="214"/>
      <c r="O185" s="214"/>
      <c r="P185" s="214"/>
      <c r="Q185" s="214"/>
      <c r="R185" s="214"/>
      <c r="S185" s="214"/>
      <c r="T185" s="215"/>
      <c r="AT185" s="216" t="s">
        <v>136</v>
      </c>
      <c r="AU185" s="216" t="s">
        <v>84</v>
      </c>
      <c r="AV185" s="13" t="s">
        <v>82</v>
      </c>
      <c r="AW185" s="13" t="s">
        <v>35</v>
      </c>
      <c r="AX185" s="13" t="s">
        <v>74</v>
      </c>
      <c r="AY185" s="216" t="s">
        <v>123</v>
      </c>
    </row>
    <row r="186" spans="2:51" s="14" customFormat="1" ht="12">
      <c r="B186" s="217"/>
      <c r="C186" s="218"/>
      <c r="D186" s="202" t="s">
        <v>136</v>
      </c>
      <c r="E186" s="219" t="s">
        <v>28</v>
      </c>
      <c r="F186" s="220" t="s">
        <v>259</v>
      </c>
      <c r="G186" s="218"/>
      <c r="H186" s="221">
        <v>0.6</v>
      </c>
      <c r="I186" s="222"/>
      <c r="J186" s="218"/>
      <c r="K186" s="218"/>
      <c r="L186" s="223"/>
      <c r="M186" s="224"/>
      <c r="N186" s="225"/>
      <c r="O186" s="225"/>
      <c r="P186" s="225"/>
      <c r="Q186" s="225"/>
      <c r="R186" s="225"/>
      <c r="S186" s="225"/>
      <c r="T186" s="226"/>
      <c r="AT186" s="227" t="s">
        <v>136</v>
      </c>
      <c r="AU186" s="227" t="s">
        <v>84</v>
      </c>
      <c r="AV186" s="14" t="s">
        <v>84</v>
      </c>
      <c r="AW186" s="14" t="s">
        <v>35</v>
      </c>
      <c r="AX186" s="14" t="s">
        <v>82</v>
      </c>
      <c r="AY186" s="227" t="s">
        <v>123</v>
      </c>
    </row>
    <row r="187" spans="1:65" s="2" customFormat="1" ht="16.5" customHeight="1">
      <c r="A187" s="35"/>
      <c r="B187" s="36"/>
      <c r="C187" s="189" t="s">
        <v>260</v>
      </c>
      <c r="D187" s="189" t="s">
        <v>125</v>
      </c>
      <c r="E187" s="190" t="s">
        <v>261</v>
      </c>
      <c r="F187" s="191" t="s">
        <v>262</v>
      </c>
      <c r="G187" s="192" t="s">
        <v>128</v>
      </c>
      <c r="H187" s="193">
        <v>0.6</v>
      </c>
      <c r="I187" s="194"/>
      <c r="J187" s="195">
        <f>ROUND(I187*H187,2)</f>
        <v>0</v>
      </c>
      <c r="K187" s="191" t="s">
        <v>129</v>
      </c>
      <c r="L187" s="40"/>
      <c r="M187" s="196" t="s">
        <v>28</v>
      </c>
      <c r="N187" s="197" t="s">
        <v>47</v>
      </c>
      <c r="O187" s="66"/>
      <c r="P187" s="198">
        <f>O187*H187</f>
        <v>0</v>
      </c>
      <c r="Q187" s="198">
        <v>0</v>
      </c>
      <c r="R187" s="198">
        <f>Q187*H187</f>
        <v>0</v>
      </c>
      <c r="S187" s="198">
        <v>0</v>
      </c>
      <c r="T187" s="199">
        <f>S187*H187</f>
        <v>0</v>
      </c>
      <c r="U187" s="35"/>
      <c r="V187" s="35"/>
      <c r="W187" s="35"/>
      <c r="X187" s="35"/>
      <c r="Y187" s="35"/>
      <c r="Z187" s="35"/>
      <c r="AA187" s="35"/>
      <c r="AB187" s="35"/>
      <c r="AC187" s="35"/>
      <c r="AD187" s="35"/>
      <c r="AE187" s="35"/>
      <c r="AR187" s="200" t="s">
        <v>130</v>
      </c>
      <c r="AT187" s="200" t="s">
        <v>125</v>
      </c>
      <c r="AU187" s="200" t="s">
        <v>84</v>
      </c>
      <c r="AY187" s="18" t="s">
        <v>123</v>
      </c>
      <c r="BE187" s="201">
        <f>IF(N187="základní",J187,0)</f>
        <v>0</v>
      </c>
      <c r="BF187" s="201">
        <f>IF(N187="snížená",J187,0)</f>
        <v>0</v>
      </c>
      <c r="BG187" s="201">
        <f>IF(N187="zákl. přenesená",J187,0)</f>
        <v>0</v>
      </c>
      <c r="BH187" s="201">
        <f>IF(N187="sníž. přenesená",J187,0)</f>
        <v>0</v>
      </c>
      <c r="BI187" s="201">
        <f>IF(N187="nulová",J187,0)</f>
        <v>0</v>
      </c>
      <c r="BJ187" s="18" t="s">
        <v>130</v>
      </c>
      <c r="BK187" s="201">
        <f>ROUND(I187*H187,2)</f>
        <v>0</v>
      </c>
      <c r="BL187" s="18" t="s">
        <v>130</v>
      </c>
      <c r="BM187" s="200" t="s">
        <v>263</v>
      </c>
    </row>
    <row r="188" spans="1:47" s="2" customFormat="1" ht="12">
      <c r="A188" s="35"/>
      <c r="B188" s="36"/>
      <c r="C188" s="37"/>
      <c r="D188" s="202" t="s">
        <v>132</v>
      </c>
      <c r="E188" s="37"/>
      <c r="F188" s="203" t="s">
        <v>264</v>
      </c>
      <c r="G188" s="37"/>
      <c r="H188" s="37"/>
      <c r="I188" s="110"/>
      <c r="J188" s="37"/>
      <c r="K188" s="37"/>
      <c r="L188" s="40"/>
      <c r="M188" s="204"/>
      <c r="N188" s="205"/>
      <c r="O188" s="66"/>
      <c r="P188" s="66"/>
      <c r="Q188" s="66"/>
      <c r="R188" s="66"/>
      <c r="S188" s="66"/>
      <c r="T188" s="67"/>
      <c r="U188" s="35"/>
      <c r="V188" s="35"/>
      <c r="W188" s="35"/>
      <c r="X188" s="35"/>
      <c r="Y188" s="35"/>
      <c r="Z188" s="35"/>
      <c r="AA188" s="35"/>
      <c r="AB188" s="35"/>
      <c r="AC188" s="35"/>
      <c r="AD188" s="35"/>
      <c r="AE188" s="35"/>
      <c r="AT188" s="18" t="s">
        <v>132</v>
      </c>
      <c r="AU188" s="18" t="s">
        <v>84</v>
      </c>
    </row>
    <row r="189" spans="1:47" s="2" customFormat="1" ht="39">
      <c r="A189" s="35"/>
      <c r="B189" s="36"/>
      <c r="C189" s="37"/>
      <c r="D189" s="202" t="s">
        <v>134</v>
      </c>
      <c r="E189" s="37"/>
      <c r="F189" s="206" t="s">
        <v>258</v>
      </c>
      <c r="G189" s="37"/>
      <c r="H189" s="37"/>
      <c r="I189" s="110"/>
      <c r="J189" s="37"/>
      <c r="K189" s="37"/>
      <c r="L189" s="40"/>
      <c r="M189" s="204"/>
      <c r="N189" s="205"/>
      <c r="O189" s="66"/>
      <c r="P189" s="66"/>
      <c r="Q189" s="66"/>
      <c r="R189" s="66"/>
      <c r="S189" s="66"/>
      <c r="T189" s="67"/>
      <c r="U189" s="35"/>
      <c r="V189" s="35"/>
      <c r="W189" s="35"/>
      <c r="X189" s="35"/>
      <c r="Y189" s="35"/>
      <c r="Z189" s="35"/>
      <c r="AA189" s="35"/>
      <c r="AB189" s="35"/>
      <c r="AC189" s="35"/>
      <c r="AD189" s="35"/>
      <c r="AE189" s="35"/>
      <c r="AT189" s="18" t="s">
        <v>134</v>
      </c>
      <c r="AU189" s="18" t="s">
        <v>84</v>
      </c>
    </row>
    <row r="190" spans="2:63" s="12" customFormat="1" ht="22.9" customHeight="1">
      <c r="B190" s="173"/>
      <c r="C190" s="174"/>
      <c r="D190" s="175" t="s">
        <v>73</v>
      </c>
      <c r="E190" s="187" t="s">
        <v>147</v>
      </c>
      <c r="F190" s="187" t="s">
        <v>265</v>
      </c>
      <c r="G190" s="174"/>
      <c r="H190" s="174"/>
      <c r="I190" s="177"/>
      <c r="J190" s="188">
        <f>BK190</f>
        <v>0</v>
      </c>
      <c r="K190" s="174"/>
      <c r="L190" s="179"/>
      <c r="M190" s="180"/>
      <c r="N190" s="181"/>
      <c r="O190" s="181"/>
      <c r="P190" s="182">
        <f>SUM(P191:P213)</f>
        <v>0</v>
      </c>
      <c r="Q190" s="181"/>
      <c r="R190" s="182">
        <f>SUM(R191:R213)</f>
        <v>14.767005</v>
      </c>
      <c r="S190" s="181"/>
      <c r="T190" s="183">
        <f>SUM(T191:T213)</f>
        <v>0</v>
      </c>
      <c r="AR190" s="184" t="s">
        <v>82</v>
      </c>
      <c r="AT190" s="185" t="s">
        <v>73</v>
      </c>
      <c r="AU190" s="185" t="s">
        <v>82</v>
      </c>
      <c r="AY190" s="184" t="s">
        <v>123</v>
      </c>
      <c r="BK190" s="186">
        <f>SUM(BK191:BK213)</f>
        <v>0</v>
      </c>
    </row>
    <row r="191" spans="1:65" s="2" customFormat="1" ht="16.5" customHeight="1">
      <c r="A191" s="35"/>
      <c r="B191" s="36"/>
      <c r="C191" s="189" t="s">
        <v>266</v>
      </c>
      <c r="D191" s="189" t="s">
        <v>125</v>
      </c>
      <c r="E191" s="190" t="s">
        <v>267</v>
      </c>
      <c r="F191" s="191" t="s">
        <v>268</v>
      </c>
      <c r="G191" s="192" t="s">
        <v>141</v>
      </c>
      <c r="H191" s="193">
        <v>5</v>
      </c>
      <c r="I191" s="194"/>
      <c r="J191" s="195">
        <f>ROUND(I191*H191,2)</f>
        <v>0</v>
      </c>
      <c r="K191" s="191" t="s">
        <v>129</v>
      </c>
      <c r="L191" s="40"/>
      <c r="M191" s="196" t="s">
        <v>28</v>
      </c>
      <c r="N191" s="197" t="s">
        <v>47</v>
      </c>
      <c r="O191" s="66"/>
      <c r="P191" s="198">
        <f>O191*H191</f>
        <v>0</v>
      </c>
      <c r="Q191" s="198">
        <v>2.45329</v>
      </c>
      <c r="R191" s="198">
        <f>Q191*H191</f>
        <v>12.266449999999999</v>
      </c>
      <c r="S191" s="198">
        <v>0</v>
      </c>
      <c r="T191" s="199">
        <f>S191*H191</f>
        <v>0</v>
      </c>
      <c r="U191" s="35"/>
      <c r="V191" s="35"/>
      <c r="W191" s="35"/>
      <c r="X191" s="35"/>
      <c r="Y191" s="35"/>
      <c r="Z191" s="35"/>
      <c r="AA191" s="35"/>
      <c r="AB191" s="35"/>
      <c r="AC191" s="35"/>
      <c r="AD191" s="35"/>
      <c r="AE191" s="35"/>
      <c r="AR191" s="200" t="s">
        <v>130</v>
      </c>
      <c r="AT191" s="200" t="s">
        <v>125</v>
      </c>
      <c r="AU191" s="200" t="s">
        <v>84</v>
      </c>
      <c r="AY191" s="18" t="s">
        <v>123</v>
      </c>
      <c r="BE191" s="201">
        <f>IF(N191="základní",J191,0)</f>
        <v>0</v>
      </c>
      <c r="BF191" s="201">
        <f>IF(N191="snížená",J191,0)</f>
        <v>0</v>
      </c>
      <c r="BG191" s="201">
        <f>IF(N191="zákl. přenesená",J191,0)</f>
        <v>0</v>
      </c>
      <c r="BH191" s="201">
        <f>IF(N191="sníž. přenesená",J191,0)</f>
        <v>0</v>
      </c>
      <c r="BI191" s="201">
        <f>IF(N191="nulová",J191,0)</f>
        <v>0</v>
      </c>
      <c r="BJ191" s="18" t="s">
        <v>130</v>
      </c>
      <c r="BK191" s="201">
        <f>ROUND(I191*H191,2)</f>
        <v>0</v>
      </c>
      <c r="BL191" s="18" t="s">
        <v>130</v>
      </c>
      <c r="BM191" s="200" t="s">
        <v>269</v>
      </c>
    </row>
    <row r="192" spans="1:47" s="2" customFormat="1" ht="12">
      <c r="A192" s="35"/>
      <c r="B192" s="36"/>
      <c r="C192" s="37"/>
      <c r="D192" s="202" t="s">
        <v>132</v>
      </c>
      <c r="E192" s="37"/>
      <c r="F192" s="203" t="s">
        <v>270</v>
      </c>
      <c r="G192" s="37"/>
      <c r="H192" s="37"/>
      <c r="I192" s="110"/>
      <c r="J192" s="37"/>
      <c r="K192" s="37"/>
      <c r="L192" s="40"/>
      <c r="M192" s="204"/>
      <c r="N192" s="205"/>
      <c r="O192" s="66"/>
      <c r="P192" s="66"/>
      <c r="Q192" s="66"/>
      <c r="R192" s="66"/>
      <c r="S192" s="66"/>
      <c r="T192" s="67"/>
      <c r="U192" s="35"/>
      <c r="V192" s="35"/>
      <c r="W192" s="35"/>
      <c r="X192" s="35"/>
      <c r="Y192" s="35"/>
      <c r="Z192" s="35"/>
      <c r="AA192" s="35"/>
      <c r="AB192" s="35"/>
      <c r="AC192" s="35"/>
      <c r="AD192" s="35"/>
      <c r="AE192" s="35"/>
      <c r="AT192" s="18" t="s">
        <v>132</v>
      </c>
      <c r="AU192" s="18" t="s">
        <v>84</v>
      </c>
    </row>
    <row r="193" spans="1:47" s="2" customFormat="1" ht="78">
      <c r="A193" s="35"/>
      <c r="B193" s="36"/>
      <c r="C193" s="37"/>
      <c r="D193" s="202" t="s">
        <v>134</v>
      </c>
      <c r="E193" s="37"/>
      <c r="F193" s="206" t="s">
        <v>271</v>
      </c>
      <c r="G193" s="37"/>
      <c r="H193" s="37"/>
      <c r="I193" s="110"/>
      <c r="J193" s="37"/>
      <c r="K193" s="37"/>
      <c r="L193" s="40"/>
      <c r="M193" s="204"/>
      <c r="N193" s="205"/>
      <c r="O193" s="66"/>
      <c r="P193" s="66"/>
      <c r="Q193" s="66"/>
      <c r="R193" s="66"/>
      <c r="S193" s="66"/>
      <c r="T193" s="67"/>
      <c r="U193" s="35"/>
      <c r="V193" s="35"/>
      <c r="W193" s="35"/>
      <c r="X193" s="35"/>
      <c r="Y193" s="35"/>
      <c r="Z193" s="35"/>
      <c r="AA193" s="35"/>
      <c r="AB193" s="35"/>
      <c r="AC193" s="35"/>
      <c r="AD193" s="35"/>
      <c r="AE193" s="35"/>
      <c r="AT193" s="18" t="s">
        <v>134</v>
      </c>
      <c r="AU193" s="18" t="s">
        <v>84</v>
      </c>
    </row>
    <row r="194" spans="2:51" s="13" customFormat="1" ht="12">
      <c r="B194" s="207"/>
      <c r="C194" s="208"/>
      <c r="D194" s="202" t="s">
        <v>136</v>
      </c>
      <c r="E194" s="209" t="s">
        <v>28</v>
      </c>
      <c r="F194" s="210" t="s">
        <v>272</v>
      </c>
      <c r="G194" s="208"/>
      <c r="H194" s="209" t="s">
        <v>28</v>
      </c>
      <c r="I194" s="211"/>
      <c r="J194" s="208"/>
      <c r="K194" s="208"/>
      <c r="L194" s="212"/>
      <c r="M194" s="213"/>
      <c r="N194" s="214"/>
      <c r="O194" s="214"/>
      <c r="P194" s="214"/>
      <c r="Q194" s="214"/>
      <c r="R194" s="214"/>
      <c r="S194" s="214"/>
      <c r="T194" s="215"/>
      <c r="AT194" s="216" t="s">
        <v>136</v>
      </c>
      <c r="AU194" s="216" t="s">
        <v>84</v>
      </c>
      <c r="AV194" s="13" t="s">
        <v>82</v>
      </c>
      <c r="AW194" s="13" t="s">
        <v>35</v>
      </c>
      <c r="AX194" s="13" t="s">
        <v>74</v>
      </c>
      <c r="AY194" s="216" t="s">
        <v>123</v>
      </c>
    </row>
    <row r="195" spans="2:51" s="14" customFormat="1" ht="12">
      <c r="B195" s="217"/>
      <c r="C195" s="218"/>
      <c r="D195" s="202" t="s">
        <v>136</v>
      </c>
      <c r="E195" s="219" t="s">
        <v>28</v>
      </c>
      <c r="F195" s="220" t="s">
        <v>273</v>
      </c>
      <c r="G195" s="218"/>
      <c r="H195" s="221">
        <v>5</v>
      </c>
      <c r="I195" s="222"/>
      <c r="J195" s="218"/>
      <c r="K195" s="218"/>
      <c r="L195" s="223"/>
      <c r="M195" s="224"/>
      <c r="N195" s="225"/>
      <c r="O195" s="225"/>
      <c r="P195" s="225"/>
      <c r="Q195" s="225"/>
      <c r="R195" s="225"/>
      <c r="S195" s="225"/>
      <c r="T195" s="226"/>
      <c r="AT195" s="227" t="s">
        <v>136</v>
      </c>
      <c r="AU195" s="227" t="s">
        <v>84</v>
      </c>
      <c r="AV195" s="14" t="s">
        <v>84</v>
      </c>
      <c r="AW195" s="14" t="s">
        <v>35</v>
      </c>
      <c r="AX195" s="14" t="s">
        <v>82</v>
      </c>
      <c r="AY195" s="227" t="s">
        <v>123</v>
      </c>
    </row>
    <row r="196" spans="1:65" s="2" customFormat="1" ht="16.5" customHeight="1">
      <c r="A196" s="35"/>
      <c r="B196" s="36"/>
      <c r="C196" s="189" t="s">
        <v>274</v>
      </c>
      <c r="D196" s="189" t="s">
        <v>125</v>
      </c>
      <c r="E196" s="190" t="s">
        <v>275</v>
      </c>
      <c r="F196" s="191" t="s">
        <v>276</v>
      </c>
      <c r="G196" s="192" t="s">
        <v>141</v>
      </c>
      <c r="H196" s="193">
        <v>13.5</v>
      </c>
      <c r="I196" s="194"/>
      <c r="J196" s="195">
        <f>ROUND(I196*H196,2)</f>
        <v>0</v>
      </c>
      <c r="K196" s="191" t="s">
        <v>129</v>
      </c>
      <c r="L196" s="40"/>
      <c r="M196" s="196" t="s">
        <v>28</v>
      </c>
      <c r="N196" s="197" t="s">
        <v>47</v>
      </c>
      <c r="O196" s="66"/>
      <c r="P196" s="198">
        <f>O196*H196</f>
        <v>0</v>
      </c>
      <c r="Q196" s="198">
        <v>0.18293</v>
      </c>
      <c r="R196" s="198">
        <f>Q196*H196</f>
        <v>2.469555</v>
      </c>
      <c r="S196" s="198">
        <v>0</v>
      </c>
      <c r="T196" s="199">
        <f>S196*H196</f>
        <v>0</v>
      </c>
      <c r="U196" s="35"/>
      <c r="V196" s="35"/>
      <c r="W196" s="35"/>
      <c r="X196" s="35"/>
      <c r="Y196" s="35"/>
      <c r="Z196" s="35"/>
      <c r="AA196" s="35"/>
      <c r="AB196" s="35"/>
      <c r="AC196" s="35"/>
      <c r="AD196" s="35"/>
      <c r="AE196" s="35"/>
      <c r="AR196" s="200" t="s">
        <v>130</v>
      </c>
      <c r="AT196" s="200" t="s">
        <v>125</v>
      </c>
      <c r="AU196" s="200" t="s">
        <v>84</v>
      </c>
      <c r="AY196" s="18" t="s">
        <v>123</v>
      </c>
      <c r="BE196" s="201">
        <f>IF(N196="základní",J196,0)</f>
        <v>0</v>
      </c>
      <c r="BF196" s="201">
        <f>IF(N196="snížená",J196,0)</f>
        <v>0</v>
      </c>
      <c r="BG196" s="201">
        <f>IF(N196="zákl. přenesená",J196,0)</f>
        <v>0</v>
      </c>
      <c r="BH196" s="201">
        <f>IF(N196="sníž. přenesená",J196,0)</f>
        <v>0</v>
      </c>
      <c r="BI196" s="201">
        <f>IF(N196="nulová",J196,0)</f>
        <v>0</v>
      </c>
      <c r="BJ196" s="18" t="s">
        <v>130</v>
      </c>
      <c r="BK196" s="201">
        <f>ROUND(I196*H196,2)</f>
        <v>0</v>
      </c>
      <c r="BL196" s="18" t="s">
        <v>130</v>
      </c>
      <c r="BM196" s="200" t="s">
        <v>277</v>
      </c>
    </row>
    <row r="197" spans="1:47" s="2" customFormat="1" ht="29.25">
      <c r="A197" s="35"/>
      <c r="B197" s="36"/>
      <c r="C197" s="37"/>
      <c r="D197" s="202" t="s">
        <v>132</v>
      </c>
      <c r="E197" s="37"/>
      <c r="F197" s="203" t="s">
        <v>278</v>
      </c>
      <c r="G197" s="37"/>
      <c r="H197" s="37"/>
      <c r="I197" s="110"/>
      <c r="J197" s="37"/>
      <c r="K197" s="37"/>
      <c r="L197" s="40"/>
      <c r="M197" s="204"/>
      <c r="N197" s="205"/>
      <c r="O197" s="66"/>
      <c r="P197" s="66"/>
      <c r="Q197" s="66"/>
      <c r="R197" s="66"/>
      <c r="S197" s="66"/>
      <c r="T197" s="67"/>
      <c r="U197" s="35"/>
      <c r="V197" s="35"/>
      <c r="W197" s="35"/>
      <c r="X197" s="35"/>
      <c r="Y197" s="35"/>
      <c r="Z197" s="35"/>
      <c r="AA197" s="35"/>
      <c r="AB197" s="35"/>
      <c r="AC197" s="35"/>
      <c r="AD197" s="35"/>
      <c r="AE197" s="35"/>
      <c r="AT197" s="18" t="s">
        <v>132</v>
      </c>
      <c r="AU197" s="18" t="s">
        <v>84</v>
      </c>
    </row>
    <row r="198" spans="1:47" s="2" customFormat="1" ht="126.75">
      <c r="A198" s="35"/>
      <c r="B198" s="36"/>
      <c r="C198" s="37"/>
      <c r="D198" s="202" t="s">
        <v>134</v>
      </c>
      <c r="E198" s="37"/>
      <c r="F198" s="206" t="s">
        <v>279</v>
      </c>
      <c r="G198" s="37"/>
      <c r="H198" s="37"/>
      <c r="I198" s="110"/>
      <c r="J198" s="37"/>
      <c r="K198" s="37"/>
      <c r="L198" s="40"/>
      <c r="M198" s="204"/>
      <c r="N198" s="205"/>
      <c r="O198" s="66"/>
      <c r="P198" s="66"/>
      <c r="Q198" s="66"/>
      <c r="R198" s="66"/>
      <c r="S198" s="66"/>
      <c r="T198" s="67"/>
      <c r="U198" s="35"/>
      <c r="V198" s="35"/>
      <c r="W198" s="35"/>
      <c r="X198" s="35"/>
      <c r="Y198" s="35"/>
      <c r="Z198" s="35"/>
      <c r="AA198" s="35"/>
      <c r="AB198" s="35"/>
      <c r="AC198" s="35"/>
      <c r="AD198" s="35"/>
      <c r="AE198" s="35"/>
      <c r="AT198" s="18" t="s">
        <v>134</v>
      </c>
      <c r="AU198" s="18" t="s">
        <v>84</v>
      </c>
    </row>
    <row r="199" spans="2:51" s="13" customFormat="1" ht="12">
      <c r="B199" s="207"/>
      <c r="C199" s="208"/>
      <c r="D199" s="202" t="s">
        <v>136</v>
      </c>
      <c r="E199" s="209" t="s">
        <v>28</v>
      </c>
      <c r="F199" s="210" t="s">
        <v>280</v>
      </c>
      <c r="G199" s="208"/>
      <c r="H199" s="209" t="s">
        <v>28</v>
      </c>
      <c r="I199" s="211"/>
      <c r="J199" s="208"/>
      <c r="K199" s="208"/>
      <c r="L199" s="212"/>
      <c r="M199" s="213"/>
      <c r="N199" s="214"/>
      <c r="O199" s="214"/>
      <c r="P199" s="214"/>
      <c r="Q199" s="214"/>
      <c r="R199" s="214"/>
      <c r="S199" s="214"/>
      <c r="T199" s="215"/>
      <c r="AT199" s="216" t="s">
        <v>136</v>
      </c>
      <c r="AU199" s="216" t="s">
        <v>84</v>
      </c>
      <c r="AV199" s="13" t="s">
        <v>82</v>
      </c>
      <c r="AW199" s="13" t="s">
        <v>35</v>
      </c>
      <c r="AX199" s="13" t="s">
        <v>74</v>
      </c>
      <c r="AY199" s="216" t="s">
        <v>123</v>
      </c>
    </row>
    <row r="200" spans="2:51" s="13" customFormat="1" ht="12">
      <c r="B200" s="207"/>
      <c r="C200" s="208"/>
      <c r="D200" s="202" t="s">
        <v>136</v>
      </c>
      <c r="E200" s="209" t="s">
        <v>28</v>
      </c>
      <c r="F200" s="210" t="s">
        <v>281</v>
      </c>
      <c r="G200" s="208"/>
      <c r="H200" s="209" t="s">
        <v>28</v>
      </c>
      <c r="I200" s="211"/>
      <c r="J200" s="208"/>
      <c r="K200" s="208"/>
      <c r="L200" s="212"/>
      <c r="M200" s="213"/>
      <c r="N200" s="214"/>
      <c r="O200" s="214"/>
      <c r="P200" s="214"/>
      <c r="Q200" s="214"/>
      <c r="R200" s="214"/>
      <c r="S200" s="214"/>
      <c r="T200" s="215"/>
      <c r="AT200" s="216" t="s">
        <v>136</v>
      </c>
      <c r="AU200" s="216" t="s">
        <v>84</v>
      </c>
      <c r="AV200" s="13" t="s">
        <v>82</v>
      </c>
      <c r="AW200" s="13" t="s">
        <v>35</v>
      </c>
      <c r="AX200" s="13" t="s">
        <v>74</v>
      </c>
      <c r="AY200" s="216" t="s">
        <v>123</v>
      </c>
    </row>
    <row r="201" spans="2:51" s="14" customFormat="1" ht="12">
      <c r="B201" s="217"/>
      <c r="C201" s="218"/>
      <c r="D201" s="202" t="s">
        <v>136</v>
      </c>
      <c r="E201" s="219" t="s">
        <v>28</v>
      </c>
      <c r="F201" s="220" t="s">
        <v>282</v>
      </c>
      <c r="G201" s="218"/>
      <c r="H201" s="221">
        <v>13.488</v>
      </c>
      <c r="I201" s="222"/>
      <c r="J201" s="218"/>
      <c r="K201" s="218"/>
      <c r="L201" s="223"/>
      <c r="M201" s="224"/>
      <c r="N201" s="225"/>
      <c r="O201" s="225"/>
      <c r="P201" s="225"/>
      <c r="Q201" s="225"/>
      <c r="R201" s="225"/>
      <c r="S201" s="225"/>
      <c r="T201" s="226"/>
      <c r="AT201" s="227" t="s">
        <v>136</v>
      </c>
      <c r="AU201" s="227" t="s">
        <v>84</v>
      </c>
      <c r="AV201" s="14" t="s">
        <v>84</v>
      </c>
      <c r="AW201" s="14" t="s">
        <v>35</v>
      </c>
      <c r="AX201" s="14" t="s">
        <v>74</v>
      </c>
      <c r="AY201" s="227" t="s">
        <v>123</v>
      </c>
    </row>
    <row r="202" spans="2:51" s="13" customFormat="1" ht="12">
      <c r="B202" s="207"/>
      <c r="C202" s="208"/>
      <c r="D202" s="202" t="s">
        <v>136</v>
      </c>
      <c r="E202" s="209" t="s">
        <v>28</v>
      </c>
      <c r="F202" s="210" t="s">
        <v>283</v>
      </c>
      <c r="G202" s="208"/>
      <c r="H202" s="209" t="s">
        <v>28</v>
      </c>
      <c r="I202" s="211"/>
      <c r="J202" s="208"/>
      <c r="K202" s="208"/>
      <c r="L202" s="212"/>
      <c r="M202" s="213"/>
      <c r="N202" s="214"/>
      <c r="O202" s="214"/>
      <c r="P202" s="214"/>
      <c r="Q202" s="214"/>
      <c r="R202" s="214"/>
      <c r="S202" s="214"/>
      <c r="T202" s="215"/>
      <c r="AT202" s="216" t="s">
        <v>136</v>
      </c>
      <c r="AU202" s="216" t="s">
        <v>84</v>
      </c>
      <c r="AV202" s="13" t="s">
        <v>82</v>
      </c>
      <c r="AW202" s="13" t="s">
        <v>35</v>
      </c>
      <c r="AX202" s="13" t="s">
        <v>74</v>
      </c>
      <c r="AY202" s="216" t="s">
        <v>123</v>
      </c>
    </row>
    <row r="203" spans="2:51" s="14" customFormat="1" ht="12">
      <c r="B203" s="217"/>
      <c r="C203" s="218"/>
      <c r="D203" s="202" t="s">
        <v>136</v>
      </c>
      <c r="E203" s="219" t="s">
        <v>28</v>
      </c>
      <c r="F203" s="220" t="s">
        <v>284</v>
      </c>
      <c r="G203" s="218"/>
      <c r="H203" s="221">
        <v>0.012</v>
      </c>
      <c r="I203" s="222"/>
      <c r="J203" s="218"/>
      <c r="K203" s="218"/>
      <c r="L203" s="223"/>
      <c r="M203" s="224"/>
      <c r="N203" s="225"/>
      <c r="O203" s="225"/>
      <c r="P203" s="225"/>
      <c r="Q203" s="225"/>
      <c r="R203" s="225"/>
      <c r="S203" s="225"/>
      <c r="T203" s="226"/>
      <c r="AT203" s="227" t="s">
        <v>136</v>
      </c>
      <c r="AU203" s="227" t="s">
        <v>84</v>
      </c>
      <c r="AV203" s="14" t="s">
        <v>84</v>
      </c>
      <c r="AW203" s="14" t="s">
        <v>35</v>
      </c>
      <c r="AX203" s="14" t="s">
        <v>74</v>
      </c>
      <c r="AY203" s="227" t="s">
        <v>123</v>
      </c>
    </row>
    <row r="204" spans="2:51" s="15" customFormat="1" ht="12">
      <c r="B204" s="228"/>
      <c r="C204" s="229"/>
      <c r="D204" s="202" t="s">
        <v>136</v>
      </c>
      <c r="E204" s="230" t="s">
        <v>28</v>
      </c>
      <c r="F204" s="231" t="s">
        <v>157</v>
      </c>
      <c r="G204" s="229"/>
      <c r="H204" s="232">
        <v>13.5</v>
      </c>
      <c r="I204" s="233"/>
      <c r="J204" s="229"/>
      <c r="K204" s="229"/>
      <c r="L204" s="234"/>
      <c r="M204" s="235"/>
      <c r="N204" s="236"/>
      <c r="O204" s="236"/>
      <c r="P204" s="236"/>
      <c r="Q204" s="236"/>
      <c r="R204" s="236"/>
      <c r="S204" s="236"/>
      <c r="T204" s="237"/>
      <c r="AT204" s="238" t="s">
        <v>136</v>
      </c>
      <c r="AU204" s="238" t="s">
        <v>84</v>
      </c>
      <c r="AV204" s="15" t="s">
        <v>130</v>
      </c>
      <c r="AW204" s="15" t="s">
        <v>35</v>
      </c>
      <c r="AX204" s="15" t="s">
        <v>82</v>
      </c>
      <c r="AY204" s="238" t="s">
        <v>123</v>
      </c>
    </row>
    <row r="205" spans="1:65" s="2" customFormat="1" ht="16.5" customHeight="1">
      <c r="A205" s="35"/>
      <c r="B205" s="36"/>
      <c r="C205" s="239" t="s">
        <v>285</v>
      </c>
      <c r="D205" s="239" t="s">
        <v>234</v>
      </c>
      <c r="E205" s="240" t="s">
        <v>286</v>
      </c>
      <c r="F205" s="241" t="s">
        <v>287</v>
      </c>
      <c r="G205" s="242" t="s">
        <v>225</v>
      </c>
      <c r="H205" s="243">
        <v>0.031</v>
      </c>
      <c r="I205" s="244"/>
      <c r="J205" s="245">
        <f>ROUND(I205*H205,2)</f>
        <v>0</v>
      </c>
      <c r="K205" s="241" t="s">
        <v>129</v>
      </c>
      <c r="L205" s="246"/>
      <c r="M205" s="247" t="s">
        <v>28</v>
      </c>
      <c r="N205" s="248" t="s">
        <v>47</v>
      </c>
      <c r="O205" s="66"/>
      <c r="P205" s="198">
        <f>O205*H205</f>
        <v>0</v>
      </c>
      <c r="Q205" s="198">
        <v>1</v>
      </c>
      <c r="R205" s="198">
        <f>Q205*H205</f>
        <v>0.031</v>
      </c>
      <c r="S205" s="198">
        <v>0</v>
      </c>
      <c r="T205" s="199">
        <f>S205*H205</f>
        <v>0</v>
      </c>
      <c r="U205" s="35"/>
      <c r="V205" s="35"/>
      <c r="W205" s="35"/>
      <c r="X205" s="35"/>
      <c r="Y205" s="35"/>
      <c r="Z205" s="35"/>
      <c r="AA205" s="35"/>
      <c r="AB205" s="35"/>
      <c r="AC205" s="35"/>
      <c r="AD205" s="35"/>
      <c r="AE205" s="35"/>
      <c r="AR205" s="200" t="s">
        <v>192</v>
      </c>
      <c r="AT205" s="200" t="s">
        <v>234</v>
      </c>
      <c r="AU205" s="200" t="s">
        <v>84</v>
      </c>
      <c r="AY205" s="18" t="s">
        <v>123</v>
      </c>
      <c r="BE205" s="201">
        <f>IF(N205="základní",J205,0)</f>
        <v>0</v>
      </c>
      <c r="BF205" s="201">
        <f>IF(N205="snížená",J205,0)</f>
        <v>0</v>
      </c>
      <c r="BG205" s="201">
        <f>IF(N205="zákl. přenesená",J205,0)</f>
        <v>0</v>
      </c>
      <c r="BH205" s="201">
        <f>IF(N205="sníž. přenesená",J205,0)</f>
        <v>0</v>
      </c>
      <c r="BI205" s="201">
        <f>IF(N205="nulová",J205,0)</f>
        <v>0</v>
      </c>
      <c r="BJ205" s="18" t="s">
        <v>130</v>
      </c>
      <c r="BK205" s="201">
        <f>ROUND(I205*H205,2)</f>
        <v>0</v>
      </c>
      <c r="BL205" s="18" t="s">
        <v>130</v>
      </c>
      <c r="BM205" s="200" t="s">
        <v>288</v>
      </c>
    </row>
    <row r="206" spans="1:47" s="2" customFormat="1" ht="12">
      <c r="A206" s="35"/>
      <c r="B206" s="36"/>
      <c r="C206" s="37"/>
      <c r="D206" s="202" t="s">
        <v>132</v>
      </c>
      <c r="E206" s="37"/>
      <c r="F206" s="203" t="s">
        <v>287</v>
      </c>
      <c r="G206" s="37"/>
      <c r="H206" s="37"/>
      <c r="I206" s="110"/>
      <c r="J206" s="37"/>
      <c r="K206" s="37"/>
      <c r="L206" s="40"/>
      <c r="M206" s="204"/>
      <c r="N206" s="205"/>
      <c r="O206" s="66"/>
      <c r="P206" s="66"/>
      <c r="Q206" s="66"/>
      <c r="R206" s="66"/>
      <c r="S206" s="66"/>
      <c r="T206" s="67"/>
      <c r="U206" s="35"/>
      <c r="V206" s="35"/>
      <c r="W206" s="35"/>
      <c r="X206" s="35"/>
      <c r="Y206" s="35"/>
      <c r="Z206" s="35"/>
      <c r="AA206" s="35"/>
      <c r="AB206" s="35"/>
      <c r="AC206" s="35"/>
      <c r="AD206" s="35"/>
      <c r="AE206" s="35"/>
      <c r="AT206" s="18" t="s">
        <v>132</v>
      </c>
      <c r="AU206" s="18" t="s">
        <v>84</v>
      </c>
    </row>
    <row r="207" spans="2:51" s="13" customFormat="1" ht="12">
      <c r="B207" s="207"/>
      <c r="C207" s="208"/>
      <c r="D207" s="202" t="s">
        <v>136</v>
      </c>
      <c r="E207" s="209" t="s">
        <v>28</v>
      </c>
      <c r="F207" s="210" t="s">
        <v>289</v>
      </c>
      <c r="G207" s="208"/>
      <c r="H207" s="209" t="s">
        <v>28</v>
      </c>
      <c r="I207" s="211"/>
      <c r="J207" s="208"/>
      <c r="K207" s="208"/>
      <c r="L207" s="212"/>
      <c r="M207" s="213"/>
      <c r="N207" s="214"/>
      <c r="O207" s="214"/>
      <c r="P207" s="214"/>
      <c r="Q207" s="214"/>
      <c r="R207" s="214"/>
      <c r="S207" s="214"/>
      <c r="T207" s="215"/>
      <c r="AT207" s="216" t="s">
        <v>136</v>
      </c>
      <c r="AU207" s="216" t="s">
        <v>84</v>
      </c>
      <c r="AV207" s="13" t="s">
        <v>82</v>
      </c>
      <c r="AW207" s="13" t="s">
        <v>35</v>
      </c>
      <c r="AX207" s="13" t="s">
        <v>74</v>
      </c>
      <c r="AY207" s="216" t="s">
        <v>123</v>
      </c>
    </row>
    <row r="208" spans="2:51" s="14" customFormat="1" ht="12">
      <c r="B208" s="217"/>
      <c r="C208" s="218"/>
      <c r="D208" s="202" t="s">
        <v>136</v>
      </c>
      <c r="E208" s="219" t="s">
        <v>28</v>
      </c>
      <c r="F208" s="220" t="s">
        <v>290</v>
      </c>
      <c r="G208" s="218"/>
      <c r="H208" s="221">
        <v>0.031</v>
      </c>
      <c r="I208" s="222"/>
      <c r="J208" s="218"/>
      <c r="K208" s="218"/>
      <c r="L208" s="223"/>
      <c r="M208" s="224"/>
      <c r="N208" s="225"/>
      <c r="O208" s="225"/>
      <c r="P208" s="225"/>
      <c r="Q208" s="225"/>
      <c r="R208" s="225"/>
      <c r="S208" s="225"/>
      <c r="T208" s="226"/>
      <c r="AT208" s="227" t="s">
        <v>136</v>
      </c>
      <c r="AU208" s="227" t="s">
        <v>84</v>
      </c>
      <c r="AV208" s="14" t="s">
        <v>84</v>
      </c>
      <c r="AW208" s="14" t="s">
        <v>35</v>
      </c>
      <c r="AX208" s="14" t="s">
        <v>82</v>
      </c>
      <c r="AY208" s="227" t="s">
        <v>123</v>
      </c>
    </row>
    <row r="209" spans="1:65" s="2" customFormat="1" ht="16.5" customHeight="1">
      <c r="A209" s="35"/>
      <c r="B209" s="36"/>
      <c r="C209" s="189" t="s">
        <v>7</v>
      </c>
      <c r="D209" s="189" t="s">
        <v>125</v>
      </c>
      <c r="E209" s="190" t="s">
        <v>291</v>
      </c>
      <c r="F209" s="191" t="s">
        <v>292</v>
      </c>
      <c r="G209" s="192" t="s">
        <v>141</v>
      </c>
      <c r="H209" s="193">
        <v>4.5</v>
      </c>
      <c r="I209" s="194"/>
      <c r="J209" s="195">
        <f>ROUND(I209*H209,2)</f>
        <v>0</v>
      </c>
      <c r="K209" s="191" t="s">
        <v>129</v>
      </c>
      <c r="L209" s="40"/>
      <c r="M209" s="196" t="s">
        <v>28</v>
      </c>
      <c r="N209" s="197" t="s">
        <v>47</v>
      </c>
      <c r="O209" s="66"/>
      <c r="P209" s="198">
        <f>O209*H209</f>
        <v>0</v>
      </c>
      <c r="Q209" s="198">
        <v>0</v>
      </c>
      <c r="R209" s="198">
        <f>Q209*H209</f>
        <v>0</v>
      </c>
      <c r="S209" s="198">
        <v>0</v>
      </c>
      <c r="T209" s="199">
        <f>S209*H209</f>
        <v>0</v>
      </c>
      <c r="U209" s="35"/>
      <c r="V209" s="35"/>
      <c r="W209" s="35"/>
      <c r="X209" s="35"/>
      <c r="Y209" s="35"/>
      <c r="Z209" s="35"/>
      <c r="AA209" s="35"/>
      <c r="AB209" s="35"/>
      <c r="AC209" s="35"/>
      <c r="AD209" s="35"/>
      <c r="AE209" s="35"/>
      <c r="AR209" s="200" t="s">
        <v>130</v>
      </c>
      <c r="AT209" s="200" t="s">
        <v>125</v>
      </c>
      <c r="AU209" s="200" t="s">
        <v>84</v>
      </c>
      <c r="AY209" s="18" t="s">
        <v>123</v>
      </c>
      <c r="BE209" s="201">
        <f>IF(N209="základní",J209,0)</f>
        <v>0</v>
      </c>
      <c r="BF209" s="201">
        <f>IF(N209="snížená",J209,0)</f>
        <v>0</v>
      </c>
      <c r="BG209" s="201">
        <f>IF(N209="zákl. přenesená",J209,0)</f>
        <v>0</v>
      </c>
      <c r="BH209" s="201">
        <f>IF(N209="sníž. přenesená",J209,0)</f>
        <v>0</v>
      </c>
      <c r="BI209" s="201">
        <f>IF(N209="nulová",J209,0)</f>
        <v>0</v>
      </c>
      <c r="BJ209" s="18" t="s">
        <v>130</v>
      </c>
      <c r="BK209" s="201">
        <f>ROUND(I209*H209,2)</f>
        <v>0</v>
      </c>
      <c r="BL209" s="18" t="s">
        <v>130</v>
      </c>
      <c r="BM209" s="200" t="s">
        <v>293</v>
      </c>
    </row>
    <row r="210" spans="1:47" s="2" customFormat="1" ht="19.5">
      <c r="A210" s="35"/>
      <c r="B210" s="36"/>
      <c r="C210" s="37"/>
      <c r="D210" s="202" t="s">
        <v>132</v>
      </c>
      <c r="E210" s="37"/>
      <c r="F210" s="203" t="s">
        <v>294</v>
      </c>
      <c r="G210" s="37"/>
      <c r="H210" s="37"/>
      <c r="I210" s="110"/>
      <c r="J210" s="37"/>
      <c r="K210" s="37"/>
      <c r="L210" s="40"/>
      <c r="M210" s="204"/>
      <c r="N210" s="205"/>
      <c r="O210" s="66"/>
      <c r="P210" s="66"/>
      <c r="Q210" s="66"/>
      <c r="R210" s="66"/>
      <c r="S210" s="66"/>
      <c r="T210" s="67"/>
      <c r="U210" s="35"/>
      <c r="V210" s="35"/>
      <c r="W210" s="35"/>
      <c r="X210" s="35"/>
      <c r="Y210" s="35"/>
      <c r="Z210" s="35"/>
      <c r="AA210" s="35"/>
      <c r="AB210" s="35"/>
      <c r="AC210" s="35"/>
      <c r="AD210" s="35"/>
      <c r="AE210" s="35"/>
      <c r="AT210" s="18" t="s">
        <v>132</v>
      </c>
      <c r="AU210" s="18" t="s">
        <v>84</v>
      </c>
    </row>
    <row r="211" spans="1:47" s="2" customFormat="1" ht="234">
      <c r="A211" s="35"/>
      <c r="B211" s="36"/>
      <c r="C211" s="37"/>
      <c r="D211" s="202" t="s">
        <v>134</v>
      </c>
      <c r="E211" s="37"/>
      <c r="F211" s="206" t="s">
        <v>295</v>
      </c>
      <c r="G211" s="37"/>
      <c r="H211" s="37"/>
      <c r="I211" s="110"/>
      <c r="J211" s="37"/>
      <c r="K211" s="37"/>
      <c r="L211" s="40"/>
      <c r="M211" s="204"/>
      <c r="N211" s="205"/>
      <c r="O211" s="66"/>
      <c r="P211" s="66"/>
      <c r="Q211" s="66"/>
      <c r="R211" s="66"/>
      <c r="S211" s="66"/>
      <c r="T211" s="67"/>
      <c r="U211" s="35"/>
      <c r="V211" s="35"/>
      <c r="W211" s="35"/>
      <c r="X211" s="35"/>
      <c r="Y211" s="35"/>
      <c r="Z211" s="35"/>
      <c r="AA211" s="35"/>
      <c r="AB211" s="35"/>
      <c r="AC211" s="35"/>
      <c r="AD211" s="35"/>
      <c r="AE211" s="35"/>
      <c r="AT211" s="18" t="s">
        <v>134</v>
      </c>
      <c r="AU211" s="18" t="s">
        <v>84</v>
      </c>
    </row>
    <row r="212" spans="2:51" s="13" customFormat="1" ht="12">
      <c r="B212" s="207"/>
      <c r="C212" s="208"/>
      <c r="D212" s="202" t="s">
        <v>136</v>
      </c>
      <c r="E212" s="209" t="s">
        <v>28</v>
      </c>
      <c r="F212" s="210" t="s">
        <v>296</v>
      </c>
      <c r="G212" s="208"/>
      <c r="H212" s="209" t="s">
        <v>28</v>
      </c>
      <c r="I212" s="211"/>
      <c r="J212" s="208"/>
      <c r="K212" s="208"/>
      <c r="L212" s="212"/>
      <c r="M212" s="213"/>
      <c r="N212" s="214"/>
      <c r="O212" s="214"/>
      <c r="P212" s="214"/>
      <c r="Q212" s="214"/>
      <c r="R212" s="214"/>
      <c r="S212" s="214"/>
      <c r="T212" s="215"/>
      <c r="AT212" s="216" t="s">
        <v>136</v>
      </c>
      <c r="AU212" s="216" t="s">
        <v>84</v>
      </c>
      <c r="AV212" s="13" t="s">
        <v>82</v>
      </c>
      <c r="AW212" s="13" t="s">
        <v>35</v>
      </c>
      <c r="AX212" s="13" t="s">
        <v>74</v>
      </c>
      <c r="AY212" s="216" t="s">
        <v>123</v>
      </c>
    </row>
    <row r="213" spans="2:51" s="14" customFormat="1" ht="12">
      <c r="B213" s="217"/>
      <c r="C213" s="218"/>
      <c r="D213" s="202" t="s">
        <v>136</v>
      </c>
      <c r="E213" s="219" t="s">
        <v>28</v>
      </c>
      <c r="F213" s="220" t="s">
        <v>172</v>
      </c>
      <c r="G213" s="218"/>
      <c r="H213" s="221">
        <v>4.5</v>
      </c>
      <c r="I213" s="222"/>
      <c r="J213" s="218"/>
      <c r="K213" s="218"/>
      <c r="L213" s="223"/>
      <c r="M213" s="224"/>
      <c r="N213" s="225"/>
      <c r="O213" s="225"/>
      <c r="P213" s="225"/>
      <c r="Q213" s="225"/>
      <c r="R213" s="225"/>
      <c r="S213" s="225"/>
      <c r="T213" s="226"/>
      <c r="AT213" s="227" t="s">
        <v>136</v>
      </c>
      <c r="AU213" s="227" t="s">
        <v>84</v>
      </c>
      <c r="AV213" s="14" t="s">
        <v>84</v>
      </c>
      <c r="AW213" s="14" t="s">
        <v>35</v>
      </c>
      <c r="AX213" s="14" t="s">
        <v>82</v>
      </c>
      <c r="AY213" s="227" t="s">
        <v>123</v>
      </c>
    </row>
    <row r="214" spans="2:63" s="12" customFormat="1" ht="22.9" customHeight="1">
      <c r="B214" s="173"/>
      <c r="C214" s="174"/>
      <c r="D214" s="175" t="s">
        <v>73</v>
      </c>
      <c r="E214" s="187" t="s">
        <v>130</v>
      </c>
      <c r="F214" s="187" t="s">
        <v>297</v>
      </c>
      <c r="G214" s="174"/>
      <c r="H214" s="174"/>
      <c r="I214" s="177"/>
      <c r="J214" s="188">
        <f>BK214</f>
        <v>0</v>
      </c>
      <c r="K214" s="174"/>
      <c r="L214" s="179"/>
      <c r="M214" s="180"/>
      <c r="N214" s="181"/>
      <c r="O214" s="181"/>
      <c r="P214" s="182">
        <f>SUM(P215:P223)</f>
        <v>0</v>
      </c>
      <c r="Q214" s="181"/>
      <c r="R214" s="182">
        <f>SUM(R215:R223)</f>
        <v>0.8701665</v>
      </c>
      <c r="S214" s="181"/>
      <c r="T214" s="183">
        <f>SUM(T215:T223)</f>
        <v>0</v>
      </c>
      <c r="AR214" s="184" t="s">
        <v>82</v>
      </c>
      <c r="AT214" s="185" t="s">
        <v>73</v>
      </c>
      <c r="AU214" s="185" t="s">
        <v>82</v>
      </c>
      <c r="AY214" s="184" t="s">
        <v>123</v>
      </c>
      <c r="BK214" s="186">
        <f>SUM(BK215:BK223)</f>
        <v>0</v>
      </c>
    </row>
    <row r="215" spans="1:65" s="2" customFormat="1" ht="16.5" customHeight="1">
      <c r="A215" s="35"/>
      <c r="B215" s="36"/>
      <c r="C215" s="189" t="s">
        <v>298</v>
      </c>
      <c r="D215" s="189" t="s">
        <v>125</v>
      </c>
      <c r="E215" s="190" t="s">
        <v>299</v>
      </c>
      <c r="F215" s="191" t="s">
        <v>300</v>
      </c>
      <c r="G215" s="192" t="s">
        <v>128</v>
      </c>
      <c r="H215" s="193">
        <v>7</v>
      </c>
      <c r="I215" s="194"/>
      <c r="J215" s="195">
        <f>ROUND(I215*H215,2)</f>
        <v>0</v>
      </c>
      <c r="K215" s="191" t="s">
        <v>129</v>
      </c>
      <c r="L215" s="40"/>
      <c r="M215" s="196" t="s">
        <v>28</v>
      </c>
      <c r="N215" s="197" t="s">
        <v>47</v>
      </c>
      <c r="O215" s="66"/>
      <c r="P215" s="198">
        <f>O215*H215</f>
        <v>0</v>
      </c>
      <c r="Q215" s="198">
        <v>0</v>
      </c>
      <c r="R215" s="198">
        <f>Q215*H215</f>
        <v>0</v>
      </c>
      <c r="S215" s="198">
        <v>0</v>
      </c>
      <c r="T215" s="199">
        <f>S215*H215</f>
        <v>0</v>
      </c>
      <c r="U215" s="35"/>
      <c r="V215" s="35"/>
      <c r="W215" s="35"/>
      <c r="X215" s="35"/>
      <c r="Y215" s="35"/>
      <c r="Z215" s="35"/>
      <c r="AA215" s="35"/>
      <c r="AB215" s="35"/>
      <c r="AC215" s="35"/>
      <c r="AD215" s="35"/>
      <c r="AE215" s="35"/>
      <c r="AR215" s="200" t="s">
        <v>130</v>
      </c>
      <c r="AT215" s="200" t="s">
        <v>125</v>
      </c>
      <c r="AU215" s="200" t="s">
        <v>84</v>
      </c>
      <c r="AY215" s="18" t="s">
        <v>123</v>
      </c>
      <c r="BE215" s="201">
        <f>IF(N215="základní",J215,0)</f>
        <v>0</v>
      </c>
      <c r="BF215" s="201">
        <f>IF(N215="snížená",J215,0)</f>
        <v>0</v>
      </c>
      <c r="BG215" s="201">
        <f>IF(N215="zákl. přenesená",J215,0)</f>
        <v>0</v>
      </c>
      <c r="BH215" s="201">
        <f>IF(N215="sníž. přenesená",J215,0)</f>
        <v>0</v>
      </c>
      <c r="BI215" s="201">
        <f>IF(N215="nulová",J215,0)</f>
        <v>0</v>
      </c>
      <c r="BJ215" s="18" t="s">
        <v>130</v>
      </c>
      <c r="BK215" s="201">
        <f>ROUND(I215*H215,2)</f>
        <v>0</v>
      </c>
      <c r="BL215" s="18" t="s">
        <v>130</v>
      </c>
      <c r="BM215" s="200" t="s">
        <v>301</v>
      </c>
    </row>
    <row r="216" spans="1:47" s="2" customFormat="1" ht="12">
      <c r="A216" s="35"/>
      <c r="B216" s="36"/>
      <c r="C216" s="37"/>
      <c r="D216" s="202" t="s">
        <v>132</v>
      </c>
      <c r="E216" s="37"/>
      <c r="F216" s="203" t="s">
        <v>302</v>
      </c>
      <c r="G216" s="37"/>
      <c r="H216" s="37"/>
      <c r="I216" s="110"/>
      <c r="J216" s="37"/>
      <c r="K216" s="37"/>
      <c r="L216" s="40"/>
      <c r="M216" s="204"/>
      <c r="N216" s="205"/>
      <c r="O216" s="66"/>
      <c r="P216" s="66"/>
      <c r="Q216" s="66"/>
      <c r="R216" s="66"/>
      <c r="S216" s="66"/>
      <c r="T216" s="67"/>
      <c r="U216" s="35"/>
      <c r="V216" s="35"/>
      <c r="W216" s="35"/>
      <c r="X216" s="35"/>
      <c r="Y216" s="35"/>
      <c r="Z216" s="35"/>
      <c r="AA216" s="35"/>
      <c r="AB216" s="35"/>
      <c r="AC216" s="35"/>
      <c r="AD216" s="35"/>
      <c r="AE216" s="35"/>
      <c r="AT216" s="18" t="s">
        <v>132</v>
      </c>
      <c r="AU216" s="18" t="s">
        <v>84</v>
      </c>
    </row>
    <row r="217" spans="1:47" s="2" customFormat="1" ht="48.75">
      <c r="A217" s="35"/>
      <c r="B217" s="36"/>
      <c r="C217" s="37"/>
      <c r="D217" s="202" t="s">
        <v>134</v>
      </c>
      <c r="E217" s="37"/>
      <c r="F217" s="206" t="s">
        <v>303</v>
      </c>
      <c r="G217" s="37"/>
      <c r="H217" s="37"/>
      <c r="I217" s="110"/>
      <c r="J217" s="37"/>
      <c r="K217" s="37"/>
      <c r="L217" s="40"/>
      <c r="M217" s="204"/>
      <c r="N217" s="205"/>
      <c r="O217" s="66"/>
      <c r="P217" s="66"/>
      <c r="Q217" s="66"/>
      <c r="R217" s="66"/>
      <c r="S217" s="66"/>
      <c r="T217" s="67"/>
      <c r="U217" s="35"/>
      <c r="V217" s="35"/>
      <c r="W217" s="35"/>
      <c r="X217" s="35"/>
      <c r="Y217" s="35"/>
      <c r="Z217" s="35"/>
      <c r="AA217" s="35"/>
      <c r="AB217" s="35"/>
      <c r="AC217" s="35"/>
      <c r="AD217" s="35"/>
      <c r="AE217" s="35"/>
      <c r="AT217" s="18" t="s">
        <v>134</v>
      </c>
      <c r="AU217" s="18" t="s">
        <v>84</v>
      </c>
    </row>
    <row r="218" spans="2:51" s="13" customFormat="1" ht="12">
      <c r="B218" s="207"/>
      <c r="C218" s="208"/>
      <c r="D218" s="202" t="s">
        <v>136</v>
      </c>
      <c r="E218" s="209" t="s">
        <v>28</v>
      </c>
      <c r="F218" s="210" t="s">
        <v>304</v>
      </c>
      <c r="G218" s="208"/>
      <c r="H218" s="209" t="s">
        <v>28</v>
      </c>
      <c r="I218" s="211"/>
      <c r="J218" s="208"/>
      <c r="K218" s="208"/>
      <c r="L218" s="212"/>
      <c r="M218" s="213"/>
      <c r="N218" s="214"/>
      <c r="O218" s="214"/>
      <c r="P218" s="214"/>
      <c r="Q218" s="214"/>
      <c r="R218" s="214"/>
      <c r="S218" s="214"/>
      <c r="T218" s="215"/>
      <c r="AT218" s="216" t="s">
        <v>136</v>
      </c>
      <c r="AU218" s="216" t="s">
        <v>84</v>
      </c>
      <c r="AV218" s="13" t="s">
        <v>82</v>
      </c>
      <c r="AW218" s="13" t="s">
        <v>35</v>
      </c>
      <c r="AX218" s="13" t="s">
        <v>74</v>
      </c>
      <c r="AY218" s="216" t="s">
        <v>123</v>
      </c>
    </row>
    <row r="219" spans="2:51" s="14" customFormat="1" ht="12">
      <c r="B219" s="217"/>
      <c r="C219" s="218"/>
      <c r="D219" s="202" t="s">
        <v>136</v>
      </c>
      <c r="E219" s="219" t="s">
        <v>28</v>
      </c>
      <c r="F219" s="220" t="s">
        <v>305</v>
      </c>
      <c r="G219" s="218"/>
      <c r="H219" s="221">
        <v>7</v>
      </c>
      <c r="I219" s="222"/>
      <c r="J219" s="218"/>
      <c r="K219" s="218"/>
      <c r="L219" s="223"/>
      <c r="M219" s="224"/>
      <c r="N219" s="225"/>
      <c r="O219" s="225"/>
      <c r="P219" s="225"/>
      <c r="Q219" s="225"/>
      <c r="R219" s="225"/>
      <c r="S219" s="225"/>
      <c r="T219" s="226"/>
      <c r="AT219" s="227" t="s">
        <v>136</v>
      </c>
      <c r="AU219" s="227" t="s">
        <v>84</v>
      </c>
      <c r="AV219" s="14" t="s">
        <v>84</v>
      </c>
      <c r="AW219" s="14" t="s">
        <v>35</v>
      </c>
      <c r="AX219" s="14" t="s">
        <v>82</v>
      </c>
      <c r="AY219" s="227" t="s">
        <v>123</v>
      </c>
    </row>
    <row r="220" spans="1:65" s="2" customFormat="1" ht="16.5" customHeight="1">
      <c r="A220" s="35"/>
      <c r="B220" s="36"/>
      <c r="C220" s="189" t="s">
        <v>306</v>
      </c>
      <c r="D220" s="189" t="s">
        <v>125</v>
      </c>
      <c r="E220" s="190" t="s">
        <v>307</v>
      </c>
      <c r="F220" s="191" t="s">
        <v>308</v>
      </c>
      <c r="G220" s="192" t="s">
        <v>141</v>
      </c>
      <c r="H220" s="193">
        <v>1.05</v>
      </c>
      <c r="I220" s="194"/>
      <c r="J220" s="195">
        <f>ROUND(I220*H220,2)</f>
        <v>0</v>
      </c>
      <c r="K220" s="191" t="s">
        <v>28</v>
      </c>
      <c r="L220" s="40"/>
      <c r="M220" s="196" t="s">
        <v>28</v>
      </c>
      <c r="N220" s="197" t="s">
        <v>47</v>
      </c>
      <c r="O220" s="66"/>
      <c r="P220" s="198">
        <f>O220*H220</f>
        <v>0</v>
      </c>
      <c r="Q220" s="198">
        <v>0.82873</v>
      </c>
      <c r="R220" s="198">
        <f>Q220*H220</f>
        <v>0.8701665</v>
      </c>
      <c r="S220" s="198">
        <v>0</v>
      </c>
      <c r="T220" s="199">
        <f>S220*H220</f>
        <v>0</v>
      </c>
      <c r="U220" s="35"/>
      <c r="V220" s="35"/>
      <c r="W220" s="35"/>
      <c r="X220" s="35"/>
      <c r="Y220" s="35"/>
      <c r="Z220" s="35"/>
      <c r="AA220" s="35"/>
      <c r="AB220" s="35"/>
      <c r="AC220" s="35"/>
      <c r="AD220" s="35"/>
      <c r="AE220" s="35"/>
      <c r="AR220" s="200" t="s">
        <v>130</v>
      </c>
      <c r="AT220" s="200" t="s">
        <v>125</v>
      </c>
      <c r="AU220" s="200" t="s">
        <v>84</v>
      </c>
      <c r="AY220" s="18" t="s">
        <v>123</v>
      </c>
      <c r="BE220" s="201">
        <f>IF(N220="základní",J220,0)</f>
        <v>0</v>
      </c>
      <c r="BF220" s="201">
        <f>IF(N220="snížená",J220,0)</f>
        <v>0</v>
      </c>
      <c r="BG220" s="201">
        <f>IF(N220="zákl. přenesená",J220,0)</f>
        <v>0</v>
      </c>
      <c r="BH220" s="201">
        <f>IF(N220="sníž. přenesená",J220,0)</f>
        <v>0</v>
      </c>
      <c r="BI220" s="201">
        <f>IF(N220="nulová",J220,0)</f>
        <v>0</v>
      </c>
      <c r="BJ220" s="18" t="s">
        <v>130</v>
      </c>
      <c r="BK220" s="201">
        <f>ROUND(I220*H220,2)</f>
        <v>0</v>
      </c>
      <c r="BL220" s="18" t="s">
        <v>130</v>
      </c>
      <c r="BM220" s="200" t="s">
        <v>309</v>
      </c>
    </row>
    <row r="221" spans="1:47" s="2" customFormat="1" ht="12">
      <c r="A221" s="35"/>
      <c r="B221" s="36"/>
      <c r="C221" s="37"/>
      <c r="D221" s="202" t="s">
        <v>132</v>
      </c>
      <c r="E221" s="37"/>
      <c r="F221" s="203" t="s">
        <v>310</v>
      </c>
      <c r="G221" s="37"/>
      <c r="H221" s="37"/>
      <c r="I221" s="110"/>
      <c r="J221" s="37"/>
      <c r="K221" s="37"/>
      <c r="L221" s="40"/>
      <c r="M221" s="204"/>
      <c r="N221" s="205"/>
      <c r="O221" s="66"/>
      <c r="P221" s="66"/>
      <c r="Q221" s="66"/>
      <c r="R221" s="66"/>
      <c r="S221" s="66"/>
      <c r="T221" s="67"/>
      <c r="U221" s="35"/>
      <c r="V221" s="35"/>
      <c r="W221" s="35"/>
      <c r="X221" s="35"/>
      <c r="Y221" s="35"/>
      <c r="Z221" s="35"/>
      <c r="AA221" s="35"/>
      <c r="AB221" s="35"/>
      <c r="AC221" s="35"/>
      <c r="AD221" s="35"/>
      <c r="AE221" s="35"/>
      <c r="AT221" s="18" t="s">
        <v>132</v>
      </c>
      <c r="AU221" s="18" t="s">
        <v>84</v>
      </c>
    </row>
    <row r="222" spans="2:51" s="13" customFormat="1" ht="12">
      <c r="B222" s="207"/>
      <c r="C222" s="208"/>
      <c r="D222" s="202" t="s">
        <v>136</v>
      </c>
      <c r="E222" s="209" t="s">
        <v>28</v>
      </c>
      <c r="F222" s="210" t="s">
        <v>311</v>
      </c>
      <c r="G222" s="208"/>
      <c r="H222" s="209" t="s">
        <v>28</v>
      </c>
      <c r="I222" s="211"/>
      <c r="J222" s="208"/>
      <c r="K222" s="208"/>
      <c r="L222" s="212"/>
      <c r="M222" s="213"/>
      <c r="N222" s="214"/>
      <c r="O222" s="214"/>
      <c r="P222" s="214"/>
      <c r="Q222" s="214"/>
      <c r="R222" s="214"/>
      <c r="S222" s="214"/>
      <c r="T222" s="215"/>
      <c r="AT222" s="216" t="s">
        <v>136</v>
      </c>
      <c r="AU222" s="216" t="s">
        <v>84</v>
      </c>
      <c r="AV222" s="13" t="s">
        <v>82</v>
      </c>
      <c r="AW222" s="13" t="s">
        <v>35</v>
      </c>
      <c r="AX222" s="13" t="s">
        <v>74</v>
      </c>
      <c r="AY222" s="216" t="s">
        <v>123</v>
      </c>
    </row>
    <row r="223" spans="2:51" s="14" customFormat="1" ht="12">
      <c r="B223" s="217"/>
      <c r="C223" s="218"/>
      <c r="D223" s="202" t="s">
        <v>136</v>
      </c>
      <c r="E223" s="219" t="s">
        <v>28</v>
      </c>
      <c r="F223" s="220" t="s">
        <v>156</v>
      </c>
      <c r="G223" s="218"/>
      <c r="H223" s="221">
        <v>1.05</v>
      </c>
      <c r="I223" s="222"/>
      <c r="J223" s="218"/>
      <c r="K223" s="218"/>
      <c r="L223" s="223"/>
      <c r="M223" s="224"/>
      <c r="N223" s="225"/>
      <c r="O223" s="225"/>
      <c r="P223" s="225"/>
      <c r="Q223" s="225"/>
      <c r="R223" s="225"/>
      <c r="S223" s="225"/>
      <c r="T223" s="226"/>
      <c r="AT223" s="227" t="s">
        <v>136</v>
      </c>
      <c r="AU223" s="227" t="s">
        <v>84</v>
      </c>
      <c r="AV223" s="14" t="s">
        <v>84</v>
      </c>
      <c r="AW223" s="14" t="s">
        <v>35</v>
      </c>
      <c r="AX223" s="14" t="s">
        <v>82</v>
      </c>
      <c r="AY223" s="227" t="s">
        <v>123</v>
      </c>
    </row>
    <row r="224" spans="2:63" s="12" customFormat="1" ht="22.9" customHeight="1">
      <c r="B224" s="173"/>
      <c r="C224" s="174"/>
      <c r="D224" s="175" t="s">
        <v>73</v>
      </c>
      <c r="E224" s="187" t="s">
        <v>165</v>
      </c>
      <c r="F224" s="187" t="s">
        <v>312</v>
      </c>
      <c r="G224" s="174"/>
      <c r="H224" s="174"/>
      <c r="I224" s="177"/>
      <c r="J224" s="188">
        <f>BK224</f>
        <v>0</v>
      </c>
      <c r="K224" s="174"/>
      <c r="L224" s="179"/>
      <c r="M224" s="180"/>
      <c r="N224" s="181"/>
      <c r="O224" s="181"/>
      <c r="P224" s="182">
        <f>SUM(P225:P228)</f>
        <v>0</v>
      </c>
      <c r="Q224" s="181"/>
      <c r="R224" s="182">
        <f>SUM(R225:R228)</f>
        <v>0.0066</v>
      </c>
      <c r="S224" s="181"/>
      <c r="T224" s="183">
        <f>SUM(T225:T228)</f>
        <v>0</v>
      </c>
      <c r="AR224" s="184" t="s">
        <v>82</v>
      </c>
      <c r="AT224" s="185" t="s">
        <v>73</v>
      </c>
      <c r="AU224" s="185" t="s">
        <v>82</v>
      </c>
      <c r="AY224" s="184" t="s">
        <v>123</v>
      </c>
      <c r="BK224" s="186">
        <f>SUM(BK225:BK228)</f>
        <v>0</v>
      </c>
    </row>
    <row r="225" spans="1:65" s="2" customFormat="1" ht="16.5" customHeight="1">
      <c r="A225" s="35"/>
      <c r="B225" s="36"/>
      <c r="C225" s="189" t="s">
        <v>313</v>
      </c>
      <c r="D225" s="189" t="s">
        <v>125</v>
      </c>
      <c r="E225" s="190" t="s">
        <v>314</v>
      </c>
      <c r="F225" s="191" t="s">
        <v>315</v>
      </c>
      <c r="G225" s="192" t="s">
        <v>128</v>
      </c>
      <c r="H225" s="193">
        <v>30</v>
      </c>
      <c r="I225" s="194"/>
      <c r="J225" s="195">
        <f>ROUND(I225*H225,2)</f>
        <v>0</v>
      </c>
      <c r="K225" s="191" t="s">
        <v>28</v>
      </c>
      <c r="L225" s="40"/>
      <c r="M225" s="196" t="s">
        <v>28</v>
      </c>
      <c r="N225" s="197" t="s">
        <v>47</v>
      </c>
      <c r="O225" s="66"/>
      <c r="P225" s="198">
        <f>O225*H225</f>
        <v>0</v>
      </c>
      <c r="Q225" s="198">
        <v>0.00022</v>
      </c>
      <c r="R225" s="198">
        <f>Q225*H225</f>
        <v>0.0066</v>
      </c>
      <c r="S225" s="198">
        <v>0</v>
      </c>
      <c r="T225" s="199">
        <f>S225*H225</f>
        <v>0</v>
      </c>
      <c r="U225" s="35"/>
      <c r="V225" s="35"/>
      <c r="W225" s="35"/>
      <c r="X225" s="35"/>
      <c r="Y225" s="35"/>
      <c r="Z225" s="35"/>
      <c r="AA225" s="35"/>
      <c r="AB225" s="35"/>
      <c r="AC225" s="35"/>
      <c r="AD225" s="35"/>
      <c r="AE225" s="35"/>
      <c r="AR225" s="200" t="s">
        <v>130</v>
      </c>
      <c r="AT225" s="200" t="s">
        <v>125</v>
      </c>
      <c r="AU225" s="200" t="s">
        <v>84</v>
      </c>
      <c r="AY225" s="18" t="s">
        <v>123</v>
      </c>
      <c r="BE225" s="201">
        <f>IF(N225="základní",J225,0)</f>
        <v>0</v>
      </c>
      <c r="BF225" s="201">
        <f>IF(N225="snížená",J225,0)</f>
        <v>0</v>
      </c>
      <c r="BG225" s="201">
        <f>IF(N225="zákl. přenesená",J225,0)</f>
        <v>0</v>
      </c>
      <c r="BH225" s="201">
        <f>IF(N225="sníž. přenesená",J225,0)</f>
        <v>0</v>
      </c>
      <c r="BI225" s="201">
        <f>IF(N225="nulová",J225,0)</f>
        <v>0</v>
      </c>
      <c r="BJ225" s="18" t="s">
        <v>130</v>
      </c>
      <c r="BK225" s="201">
        <f>ROUND(I225*H225,2)</f>
        <v>0</v>
      </c>
      <c r="BL225" s="18" t="s">
        <v>130</v>
      </c>
      <c r="BM225" s="200" t="s">
        <v>316</v>
      </c>
    </row>
    <row r="226" spans="1:47" s="2" customFormat="1" ht="19.5">
      <c r="A226" s="35"/>
      <c r="B226" s="36"/>
      <c r="C226" s="37"/>
      <c r="D226" s="202" t="s">
        <v>132</v>
      </c>
      <c r="E226" s="37"/>
      <c r="F226" s="203" t="s">
        <v>317</v>
      </c>
      <c r="G226" s="37"/>
      <c r="H226" s="37"/>
      <c r="I226" s="110"/>
      <c r="J226" s="37"/>
      <c r="K226" s="37"/>
      <c r="L226" s="40"/>
      <c r="M226" s="204"/>
      <c r="N226" s="205"/>
      <c r="O226" s="66"/>
      <c r="P226" s="66"/>
      <c r="Q226" s="66"/>
      <c r="R226" s="66"/>
      <c r="S226" s="66"/>
      <c r="T226" s="67"/>
      <c r="U226" s="35"/>
      <c r="V226" s="35"/>
      <c r="W226" s="35"/>
      <c r="X226" s="35"/>
      <c r="Y226" s="35"/>
      <c r="Z226" s="35"/>
      <c r="AA226" s="35"/>
      <c r="AB226" s="35"/>
      <c r="AC226" s="35"/>
      <c r="AD226" s="35"/>
      <c r="AE226" s="35"/>
      <c r="AT226" s="18" t="s">
        <v>132</v>
      </c>
      <c r="AU226" s="18" t="s">
        <v>84</v>
      </c>
    </row>
    <row r="227" spans="2:51" s="13" customFormat="1" ht="12">
      <c r="B227" s="207"/>
      <c r="C227" s="208"/>
      <c r="D227" s="202" t="s">
        <v>136</v>
      </c>
      <c r="E227" s="209" t="s">
        <v>28</v>
      </c>
      <c r="F227" s="210" t="s">
        <v>318</v>
      </c>
      <c r="G227" s="208"/>
      <c r="H227" s="209" t="s">
        <v>28</v>
      </c>
      <c r="I227" s="211"/>
      <c r="J227" s="208"/>
      <c r="K227" s="208"/>
      <c r="L227" s="212"/>
      <c r="M227" s="213"/>
      <c r="N227" s="214"/>
      <c r="O227" s="214"/>
      <c r="P227" s="214"/>
      <c r="Q227" s="214"/>
      <c r="R227" s="214"/>
      <c r="S227" s="214"/>
      <c r="T227" s="215"/>
      <c r="AT227" s="216" t="s">
        <v>136</v>
      </c>
      <c r="AU227" s="216" t="s">
        <v>84</v>
      </c>
      <c r="AV227" s="13" t="s">
        <v>82</v>
      </c>
      <c r="AW227" s="13" t="s">
        <v>35</v>
      </c>
      <c r="AX227" s="13" t="s">
        <v>74</v>
      </c>
      <c r="AY227" s="216" t="s">
        <v>123</v>
      </c>
    </row>
    <row r="228" spans="2:51" s="14" customFormat="1" ht="12">
      <c r="B228" s="217"/>
      <c r="C228" s="218"/>
      <c r="D228" s="202" t="s">
        <v>136</v>
      </c>
      <c r="E228" s="219" t="s">
        <v>28</v>
      </c>
      <c r="F228" s="220" t="s">
        <v>138</v>
      </c>
      <c r="G228" s="218"/>
      <c r="H228" s="221">
        <v>30</v>
      </c>
      <c r="I228" s="222"/>
      <c r="J228" s="218"/>
      <c r="K228" s="218"/>
      <c r="L228" s="223"/>
      <c r="M228" s="224"/>
      <c r="N228" s="225"/>
      <c r="O228" s="225"/>
      <c r="P228" s="225"/>
      <c r="Q228" s="225"/>
      <c r="R228" s="225"/>
      <c r="S228" s="225"/>
      <c r="T228" s="226"/>
      <c r="AT228" s="227" t="s">
        <v>136</v>
      </c>
      <c r="AU228" s="227" t="s">
        <v>84</v>
      </c>
      <c r="AV228" s="14" t="s">
        <v>84</v>
      </c>
      <c r="AW228" s="14" t="s">
        <v>35</v>
      </c>
      <c r="AX228" s="14" t="s">
        <v>82</v>
      </c>
      <c r="AY228" s="227" t="s">
        <v>123</v>
      </c>
    </row>
    <row r="229" spans="2:63" s="12" customFormat="1" ht="22.9" customHeight="1">
      <c r="B229" s="173"/>
      <c r="C229" s="174"/>
      <c r="D229" s="175" t="s">
        <v>73</v>
      </c>
      <c r="E229" s="187" t="s">
        <v>173</v>
      </c>
      <c r="F229" s="187" t="s">
        <v>319</v>
      </c>
      <c r="G229" s="174"/>
      <c r="H229" s="174"/>
      <c r="I229" s="177"/>
      <c r="J229" s="188">
        <f>BK229</f>
        <v>0</v>
      </c>
      <c r="K229" s="174"/>
      <c r="L229" s="179"/>
      <c r="M229" s="180"/>
      <c r="N229" s="181"/>
      <c r="O229" s="181"/>
      <c r="P229" s="182">
        <f>SUM(P230:P256)</f>
        <v>0</v>
      </c>
      <c r="Q229" s="181"/>
      <c r="R229" s="182">
        <f>SUM(R230:R256)</f>
        <v>53.428495999999996</v>
      </c>
      <c r="S229" s="181"/>
      <c r="T229" s="183">
        <f>SUM(T230:T256)</f>
        <v>0</v>
      </c>
      <c r="AR229" s="184" t="s">
        <v>82</v>
      </c>
      <c r="AT229" s="185" t="s">
        <v>73</v>
      </c>
      <c r="AU229" s="185" t="s">
        <v>82</v>
      </c>
      <c r="AY229" s="184" t="s">
        <v>123</v>
      </c>
      <c r="BK229" s="186">
        <f>SUM(BK230:BK256)</f>
        <v>0</v>
      </c>
    </row>
    <row r="230" spans="1:65" s="2" customFormat="1" ht="16.5" customHeight="1">
      <c r="A230" s="35"/>
      <c r="B230" s="36"/>
      <c r="C230" s="189" t="s">
        <v>320</v>
      </c>
      <c r="D230" s="189" t="s">
        <v>125</v>
      </c>
      <c r="E230" s="190" t="s">
        <v>321</v>
      </c>
      <c r="F230" s="191" t="s">
        <v>322</v>
      </c>
      <c r="G230" s="192" t="s">
        <v>128</v>
      </c>
      <c r="H230" s="193">
        <v>246.1</v>
      </c>
      <c r="I230" s="194"/>
      <c r="J230" s="195">
        <f>ROUND(I230*H230,2)</f>
        <v>0</v>
      </c>
      <c r="K230" s="191" t="s">
        <v>129</v>
      </c>
      <c r="L230" s="40"/>
      <c r="M230" s="196" t="s">
        <v>28</v>
      </c>
      <c r="N230" s="197" t="s">
        <v>47</v>
      </c>
      <c r="O230" s="66"/>
      <c r="P230" s="198">
        <f>O230*H230</f>
        <v>0</v>
      </c>
      <c r="Q230" s="198">
        <v>0.13076</v>
      </c>
      <c r="R230" s="198">
        <f>Q230*H230</f>
        <v>32.180035999999994</v>
      </c>
      <c r="S230" s="198">
        <v>0</v>
      </c>
      <c r="T230" s="199">
        <f>S230*H230</f>
        <v>0</v>
      </c>
      <c r="U230" s="35"/>
      <c r="V230" s="35"/>
      <c r="W230" s="35"/>
      <c r="X230" s="35"/>
      <c r="Y230" s="35"/>
      <c r="Z230" s="35"/>
      <c r="AA230" s="35"/>
      <c r="AB230" s="35"/>
      <c r="AC230" s="35"/>
      <c r="AD230" s="35"/>
      <c r="AE230" s="35"/>
      <c r="AR230" s="200" t="s">
        <v>130</v>
      </c>
      <c r="AT230" s="200" t="s">
        <v>125</v>
      </c>
      <c r="AU230" s="200" t="s">
        <v>84</v>
      </c>
      <c r="AY230" s="18" t="s">
        <v>123</v>
      </c>
      <c r="BE230" s="201">
        <f>IF(N230="základní",J230,0)</f>
        <v>0</v>
      </c>
      <c r="BF230" s="201">
        <f>IF(N230="snížená",J230,0)</f>
        <v>0</v>
      </c>
      <c r="BG230" s="201">
        <f>IF(N230="zákl. přenesená",J230,0)</f>
        <v>0</v>
      </c>
      <c r="BH230" s="201">
        <f>IF(N230="sníž. přenesená",J230,0)</f>
        <v>0</v>
      </c>
      <c r="BI230" s="201">
        <f>IF(N230="nulová",J230,0)</f>
        <v>0</v>
      </c>
      <c r="BJ230" s="18" t="s">
        <v>130</v>
      </c>
      <c r="BK230" s="201">
        <f>ROUND(I230*H230,2)</f>
        <v>0</v>
      </c>
      <c r="BL230" s="18" t="s">
        <v>130</v>
      </c>
      <c r="BM230" s="200" t="s">
        <v>323</v>
      </c>
    </row>
    <row r="231" spans="1:47" s="2" customFormat="1" ht="19.5">
      <c r="A231" s="35"/>
      <c r="B231" s="36"/>
      <c r="C231" s="37"/>
      <c r="D231" s="202" t="s">
        <v>132</v>
      </c>
      <c r="E231" s="37"/>
      <c r="F231" s="203" t="s">
        <v>324</v>
      </c>
      <c r="G231" s="37"/>
      <c r="H231" s="37"/>
      <c r="I231" s="110"/>
      <c r="J231" s="37"/>
      <c r="K231" s="37"/>
      <c r="L231" s="40"/>
      <c r="M231" s="204"/>
      <c r="N231" s="205"/>
      <c r="O231" s="66"/>
      <c r="P231" s="66"/>
      <c r="Q231" s="66"/>
      <c r="R231" s="66"/>
      <c r="S231" s="66"/>
      <c r="T231" s="67"/>
      <c r="U231" s="35"/>
      <c r="V231" s="35"/>
      <c r="W231" s="35"/>
      <c r="X231" s="35"/>
      <c r="Y231" s="35"/>
      <c r="Z231" s="35"/>
      <c r="AA231" s="35"/>
      <c r="AB231" s="35"/>
      <c r="AC231" s="35"/>
      <c r="AD231" s="35"/>
      <c r="AE231" s="35"/>
      <c r="AT231" s="18" t="s">
        <v>132</v>
      </c>
      <c r="AU231" s="18" t="s">
        <v>84</v>
      </c>
    </row>
    <row r="232" spans="1:47" s="2" customFormat="1" ht="48.75">
      <c r="A232" s="35"/>
      <c r="B232" s="36"/>
      <c r="C232" s="37"/>
      <c r="D232" s="202" t="s">
        <v>134</v>
      </c>
      <c r="E232" s="37"/>
      <c r="F232" s="206" t="s">
        <v>325</v>
      </c>
      <c r="G232" s="37"/>
      <c r="H232" s="37"/>
      <c r="I232" s="110"/>
      <c r="J232" s="37"/>
      <c r="K232" s="37"/>
      <c r="L232" s="40"/>
      <c r="M232" s="204"/>
      <c r="N232" s="205"/>
      <c r="O232" s="66"/>
      <c r="P232" s="66"/>
      <c r="Q232" s="66"/>
      <c r="R232" s="66"/>
      <c r="S232" s="66"/>
      <c r="T232" s="67"/>
      <c r="U232" s="35"/>
      <c r="V232" s="35"/>
      <c r="W232" s="35"/>
      <c r="X232" s="35"/>
      <c r="Y232" s="35"/>
      <c r="Z232" s="35"/>
      <c r="AA232" s="35"/>
      <c r="AB232" s="35"/>
      <c r="AC232" s="35"/>
      <c r="AD232" s="35"/>
      <c r="AE232" s="35"/>
      <c r="AT232" s="18" t="s">
        <v>134</v>
      </c>
      <c r="AU232" s="18" t="s">
        <v>84</v>
      </c>
    </row>
    <row r="233" spans="2:51" s="13" customFormat="1" ht="12">
      <c r="B233" s="207"/>
      <c r="C233" s="208"/>
      <c r="D233" s="202" t="s">
        <v>136</v>
      </c>
      <c r="E233" s="209" t="s">
        <v>28</v>
      </c>
      <c r="F233" s="210" t="s">
        <v>326</v>
      </c>
      <c r="G233" s="208"/>
      <c r="H233" s="209" t="s">
        <v>28</v>
      </c>
      <c r="I233" s="211"/>
      <c r="J233" s="208"/>
      <c r="K233" s="208"/>
      <c r="L233" s="212"/>
      <c r="M233" s="213"/>
      <c r="N233" s="214"/>
      <c r="O233" s="214"/>
      <c r="P233" s="214"/>
      <c r="Q233" s="214"/>
      <c r="R233" s="214"/>
      <c r="S233" s="214"/>
      <c r="T233" s="215"/>
      <c r="AT233" s="216" t="s">
        <v>136</v>
      </c>
      <c r="AU233" s="216" t="s">
        <v>84</v>
      </c>
      <c r="AV233" s="13" t="s">
        <v>82</v>
      </c>
      <c r="AW233" s="13" t="s">
        <v>35</v>
      </c>
      <c r="AX233" s="13" t="s">
        <v>74</v>
      </c>
      <c r="AY233" s="216" t="s">
        <v>123</v>
      </c>
    </row>
    <row r="234" spans="2:51" s="13" customFormat="1" ht="12">
      <c r="B234" s="207"/>
      <c r="C234" s="208"/>
      <c r="D234" s="202" t="s">
        <v>136</v>
      </c>
      <c r="E234" s="209" t="s">
        <v>28</v>
      </c>
      <c r="F234" s="210" t="s">
        <v>327</v>
      </c>
      <c r="G234" s="208"/>
      <c r="H234" s="209" t="s">
        <v>28</v>
      </c>
      <c r="I234" s="211"/>
      <c r="J234" s="208"/>
      <c r="K234" s="208"/>
      <c r="L234" s="212"/>
      <c r="M234" s="213"/>
      <c r="N234" s="214"/>
      <c r="O234" s="214"/>
      <c r="P234" s="214"/>
      <c r="Q234" s="214"/>
      <c r="R234" s="214"/>
      <c r="S234" s="214"/>
      <c r="T234" s="215"/>
      <c r="AT234" s="216" t="s">
        <v>136</v>
      </c>
      <c r="AU234" s="216" t="s">
        <v>84</v>
      </c>
      <c r="AV234" s="13" t="s">
        <v>82</v>
      </c>
      <c r="AW234" s="13" t="s">
        <v>35</v>
      </c>
      <c r="AX234" s="13" t="s">
        <v>74</v>
      </c>
      <c r="AY234" s="216" t="s">
        <v>123</v>
      </c>
    </row>
    <row r="235" spans="2:51" s="14" customFormat="1" ht="12">
      <c r="B235" s="217"/>
      <c r="C235" s="218"/>
      <c r="D235" s="202" t="s">
        <v>136</v>
      </c>
      <c r="E235" s="219" t="s">
        <v>28</v>
      </c>
      <c r="F235" s="220" t="s">
        <v>328</v>
      </c>
      <c r="G235" s="218"/>
      <c r="H235" s="221">
        <v>67</v>
      </c>
      <c r="I235" s="222"/>
      <c r="J235" s="218"/>
      <c r="K235" s="218"/>
      <c r="L235" s="223"/>
      <c r="M235" s="224"/>
      <c r="N235" s="225"/>
      <c r="O235" s="225"/>
      <c r="P235" s="225"/>
      <c r="Q235" s="225"/>
      <c r="R235" s="225"/>
      <c r="S235" s="225"/>
      <c r="T235" s="226"/>
      <c r="AT235" s="227" t="s">
        <v>136</v>
      </c>
      <c r="AU235" s="227" t="s">
        <v>84</v>
      </c>
      <c r="AV235" s="14" t="s">
        <v>84</v>
      </c>
      <c r="AW235" s="14" t="s">
        <v>35</v>
      </c>
      <c r="AX235" s="14" t="s">
        <v>74</v>
      </c>
      <c r="AY235" s="227" t="s">
        <v>123</v>
      </c>
    </row>
    <row r="236" spans="2:51" s="13" customFormat="1" ht="12">
      <c r="B236" s="207"/>
      <c r="C236" s="208"/>
      <c r="D236" s="202" t="s">
        <v>136</v>
      </c>
      <c r="E236" s="209" t="s">
        <v>28</v>
      </c>
      <c r="F236" s="210" t="s">
        <v>329</v>
      </c>
      <c r="G236" s="208"/>
      <c r="H236" s="209" t="s">
        <v>28</v>
      </c>
      <c r="I236" s="211"/>
      <c r="J236" s="208"/>
      <c r="K236" s="208"/>
      <c r="L236" s="212"/>
      <c r="M236" s="213"/>
      <c r="N236" s="214"/>
      <c r="O236" s="214"/>
      <c r="P236" s="214"/>
      <c r="Q236" s="214"/>
      <c r="R236" s="214"/>
      <c r="S236" s="214"/>
      <c r="T236" s="215"/>
      <c r="AT236" s="216" t="s">
        <v>136</v>
      </c>
      <c r="AU236" s="216" t="s">
        <v>84</v>
      </c>
      <c r="AV236" s="13" t="s">
        <v>82</v>
      </c>
      <c r="AW236" s="13" t="s">
        <v>35</v>
      </c>
      <c r="AX236" s="13" t="s">
        <v>74</v>
      </c>
      <c r="AY236" s="216" t="s">
        <v>123</v>
      </c>
    </row>
    <row r="237" spans="2:51" s="14" customFormat="1" ht="12">
      <c r="B237" s="217"/>
      <c r="C237" s="218"/>
      <c r="D237" s="202" t="s">
        <v>136</v>
      </c>
      <c r="E237" s="219" t="s">
        <v>28</v>
      </c>
      <c r="F237" s="220" t="s">
        <v>330</v>
      </c>
      <c r="G237" s="218"/>
      <c r="H237" s="221">
        <v>33</v>
      </c>
      <c r="I237" s="222"/>
      <c r="J237" s="218"/>
      <c r="K237" s="218"/>
      <c r="L237" s="223"/>
      <c r="M237" s="224"/>
      <c r="N237" s="225"/>
      <c r="O237" s="225"/>
      <c r="P237" s="225"/>
      <c r="Q237" s="225"/>
      <c r="R237" s="225"/>
      <c r="S237" s="225"/>
      <c r="T237" s="226"/>
      <c r="AT237" s="227" t="s">
        <v>136</v>
      </c>
      <c r="AU237" s="227" t="s">
        <v>84</v>
      </c>
      <c r="AV237" s="14" t="s">
        <v>84</v>
      </c>
      <c r="AW237" s="14" t="s">
        <v>35</v>
      </c>
      <c r="AX237" s="14" t="s">
        <v>74</v>
      </c>
      <c r="AY237" s="227" t="s">
        <v>123</v>
      </c>
    </row>
    <row r="238" spans="2:51" s="13" customFormat="1" ht="12">
      <c r="B238" s="207"/>
      <c r="C238" s="208"/>
      <c r="D238" s="202" t="s">
        <v>136</v>
      </c>
      <c r="E238" s="209" t="s">
        <v>28</v>
      </c>
      <c r="F238" s="210" t="s">
        <v>331</v>
      </c>
      <c r="G238" s="208"/>
      <c r="H238" s="209" t="s">
        <v>28</v>
      </c>
      <c r="I238" s="211"/>
      <c r="J238" s="208"/>
      <c r="K238" s="208"/>
      <c r="L238" s="212"/>
      <c r="M238" s="213"/>
      <c r="N238" s="214"/>
      <c r="O238" s="214"/>
      <c r="P238" s="214"/>
      <c r="Q238" s="214"/>
      <c r="R238" s="214"/>
      <c r="S238" s="214"/>
      <c r="T238" s="215"/>
      <c r="AT238" s="216" t="s">
        <v>136</v>
      </c>
      <c r="AU238" s="216" t="s">
        <v>84</v>
      </c>
      <c r="AV238" s="13" t="s">
        <v>82</v>
      </c>
      <c r="AW238" s="13" t="s">
        <v>35</v>
      </c>
      <c r="AX238" s="13" t="s">
        <v>74</v>
      </c>
      <c r="AY238" s="216" t="s">
        <v>123</v>
      </c>
    </row>
    <row r="239" spans="2:51" s="14" customFormat="1" ht="12">
      <c r="B239" s="217"/>
      <c r="C239" s="218"/>
      <c r="D239" s="202" t="s">
        <v>136</v>
      </c>
      <c r="E239" s="219" t="s">
        <v>28</v>
      </c>
      <c r="F239" s="220" t="s">
        <v>332</v>
      </c>
      <c r="G239" s="218"/>
      <c r="H239" s="221">
        <v>38.4</v>
      </c>
      <c r="I239" s="222"/>
      <c r="J239" s="218"/>
      <c r="K239" s="218"/>
      <c r="L239" s="223"/>
      <c r="M239" s="224"/>
      <c r="N239" s="225"/>
      <c r="O239" s="225"/>
      <c r="P239" s="225"/>
      <c r="Q239" s="225"/>
      <c r="R239" s="225"/>
      <c r="S239" s="225"/>
      <c r="T239" s="226"/>
      <c r="AT239" s="227" t="s">
        <v>136</v>
      </c>
      <c r="AU239" s="227" t="s">
        <v>84</v>
      </c>
      <c r="AV239" s="14" t="s">
        <v>84</v>
      </c>
      <c r="AW239" s="14" t="s">
        <v>35</v>
      </c>
      <c r="AX239" s="14" t="s">
        <v>74</v>
      </c>
      <c r="AY239" s="227" t="s">
        <v>123</v>
      </c>
    </row>
    <row r="240" spans="2:51" s="13" customFormat="1" ht="12">
      <c r="B240" s="207"/>
      <c r="C240" s="208"/>
      <c r="D240" s="202" t="s">
        <v>136</v>
      </c>
      <c r="E240" s="209" t="s">
        <v>28</v>
      </c>
      <c r="F240" s="210" t="s">
        <v>333</v>
      </c>
      <c r="G240" s="208"/>
      <c r="H240" s="209" t="s">
        <v>28</v>
      </c>
      <c r="I240" s="211"/>
      <c r="J240" s="208"/>
      <c r="K240" s="208"/>
      <c r="L240" s="212"/>
      <c r="M240" s="213"/>
      <c r="N240" s="214"/>
      <c r="O240" s="214"/>
      <c r="P240" s="214"/>
      <c r="Q240" s="214"/>
      <c r="R240" s="214"/>
      <c r="S240" s="214"/>
      <c r="T240" s="215"/>
      <c r="AT240" s="216" t="s">
        <v>136</v>
      </c>
      <c r="AU240" s="216" t="s">
        <v>84</v>
      </c>
      <c r="AV240" s="13" t="s">
        <v>82</v>
      </c>
      <c r="AW240" s="13" t="s">
        <v>35</v>
      </c>
      <c r="AX240" s="13" t="s">
        <v>74</v>
      </c>
      <c r="AY240" s="216" t="s">
        <v>123</v>
      </c>
    </row>
    <row r="241" spans="2:51" s="14" customFormat="1" ht="12">
      <c r="B241" s="217"/>
      <c r="C241" s="218"/>
      <c r="D241" s="202" t="s">
        <v>136</v>
      </c>
      <c r="E241" s="219" t="s">
        <v>28</v>
      </c>
      <c r="F241" s="220" t="s">
        <v>334</v>
      </c>
      <c r="G241" s="218"/>
      <c r="H241" s="221">
        <v>42</v>
      </c>
      <c r="I241" s="222"/>
      <c r="J241" s="218"/>
      <c r="K241" s="218"/>
      <c r="L241" s="223"/>
      <c r="M241" s="224"/>
      <c r="N241" s="225"/>
      <c r="O241" s="225"/>
      <c r="P241" s="225"/>
      <c r="Q241" s="225"/>
      <c r="R241" s="225"/>
      <c r="S241" s="225"/>
      <c r="T241" s="226"/>
      <c r="AT241" s="227" t="s">
        <v>136</v>
      </c>
      <c r="AU241" s="227" t="s">
        <v>84</v>
      </c>
      <c r="AV241" s="14" t="s">
        <v>84</v>
      </c>
      <c r="AW241" s="14" t="s">
        <v>35</v>
      </c>
      <c r="AX241" s="14" t="s">
        <v>74</v>
      </c>
      <c r="AY241" s="227" t="s">
        <v>123</v>
      </c>
    </row>
    <row r="242" spans="2:51" s="13" customFormat="1" ht="12">
      <c r="B242" s="207"/>
      <c r="C242" s="208"/>
      <c r="D242" s="202" t="s">
        <v>136</v>
      </c>
      <c r="E242" s="209" t="s">
        <v>28</v>
      </c>
      <c r="F242" s="210" t="s">
        <v>335</v>
      </c>
      <c r="G242" s="208"/>
      <c r="H242" s="209" t="s">
        <v>28</v>
      </c>
      <c r="I242" s="211"/>
      <c r="J242" s="208"/>
      <c r="K242" s="208"/>
      <c r="L242" s="212"/>
      <c r="M242" s="213"/>
      <c r="N242" s="214"/>
      <c r="O242" s="214"/>
      <c r="P242" s="214"/>
      <c r="Q242" s="214"/>
      <c r="R242" s="214"/>
      <c r="S242" s="214"/>
      <c r="T242" s="215"/>
      <c r="AT242" s="216" t="s">
        <v>136</v>
      </c>
      <c r="AU242" s="216" t="s">
        <v>84</v>
      </c>
      <c r="AV242" s="13" t="s">
        <v>82</v>
      </c>
      <c r="AW242" s="13" t="s">
        <v>35</v>
      </c>
      <c r="AX242" s="13" t="s">
        <v>74</v>
      </c>
      <c r="AY242" s="216" t="s">
        <v>123</v>
      </c>
    </row>
    <row r="243" spans="2:51" s="14" customFormat="1" ht="12">
      <c r="B243" s="217"/>
      <c r="C243" s="218"/>
      <c r="D243" s="202" t="s">
        <v>136</v>
      </c>
      <c r="E243" s="219" t="s">
        <v>28</v>
      </c>
      <c r="F243" s="220" t="s">
        <v>336</v>
      </c>
      <c r="G243" s="218"/>
      <c r="H243" s="221">
        <v>46.5</v>
      </c>
      <c r="I243" s="222"/>
      <c r="J243" s="218"/>
      <c r="K243" s="218"/>
      <c r="L243" s="223"/>
      <c r="M243" s="224"/>
      <c r="N243" s="225"/>
      <c r="O243" s="225"/>
      <c r="P243" s="225"/>
      <c r="Q243" s="225"/>
      <c r="R243" s="225"/>
      <c r="S243" s="225"/>
      <c r="T243" s="226"/>
      <c r="AT243" s="227" t="s">
        <v>136</v>
      </c>
      <c r="AU243" s="227" t="s">
        <v>84</v>
      </c>
      <c r="AV243" s="14" t="s">
        <v>84</v>
      </c>
      <c r="AW243" s="14" t="s">
        <v>35</v>
      </c>
      <c r="AX243" s="14" t="s">
        <v>74</v>
      </c>
      <c r="AY243" s="227" t="s">
        <v>123</v>
      </c>
    </row>
    <row r="244" spans="2:51" s="13" customFormat="1" ht="12">
      <c r="B244" s="207"/>
      <c r="C244" s="208"/>
      <c r="D244" s="202" t="s">
        <v>136</v>
      </c>
      <c r="E244" s="209" t="s">
        <v>28</v>
      </c>
      <c r="F244" s="210" t="s">
        <v>337</v>
      </c>
      <c r="G244" s="208"/>
      <c r="H244" s="209" t="s">
        <v>28</v>
      </c>
      <c r="I244" s="211"/>
      <c r="J244" s="208"/>
      <c r="K244" s="208"/>
      <c r="L244" s="212"/>
      <c r="M244" s="213"/>
      <c r="N244" s="214"/>
      <c r="O244" s="214"/>
      <c r="P244" s="214"/>
      <c r="Q244" s="214"/>
      <c r="R244" s="214"/>
      <c r="S244" s="214"/>
      <c r="T244" s="215"/>
      <c r="AT244" s="216" t="s">
        <v>136</v>
      </c>
      <c r="AU244" s="216" t="s">
        <v>84</v>
      </c>
      <c r="AV244" s="13" t="s">
        <v>82</v>
      </c>
      <c r="AW244" s="13" t="s">
        <v>35</v>
      </c>
      <c r="AX244" s="13" t="s">
        <v>74</v>
      </c>
      <c r="AY244" s="216" t="s">
        <v>123</v>
      </c>
    </row>
    <row r="245" spans="2:51" s="14" customFormat="1" ht="12">
      <c r="B245" s="217"/>
      <c r="C245" s="218"/>
      <c r="D245" s="202" t="s">
        <v>136</v>
      </c>
      <c r="E245" s="219" t="s">
        <v>28</v>
      </c>
      <c r="F245" s="220" t="s">
        <v>338</v>
      </c>
      <c r="G245" s="218"/>
      <c r="H245" s="221">
        <v>19.2</v>
      </c>
      <c r="I245" s="222"/>
      <c r="J245" s="218"/>
      <c r="K245" s="218"/>
      <c r="L245" s="223"/>
      <c r="M245" s="224"/>
      <c r="N245" s="225"/>
      <c r="O245" s="225"/>
      <c r="P245" s="225"/>
      <c r="Q245" s="225"/>
      <c r="R245" s="225"/>
      <c r="S245" s="225"/>
      <c r="T245" s="226"/>
      <c r="AT245" s="227" t="s">
        <v>136</v>
      </c>
      <c r="AU245" s="227" t="s">
        <v>84</v>
      </c>
      <c r="AV245" s="14" t="s">
        <v>84</v>
      </c>
      <c r="AW245" s="14" t="s">
        <v>35</v>
      </c>
      <c r="AX245" s="14" t="s">
        <v>74</v>
      </c>
      <c r="AY245" s="227" t="s">
        <v>123</v>
      </c>
    </row>
    <row r="246" spans="2:51" s="15" customFormat="1" ht="12">
      <c r="B246" s="228"/>
      <c r="C246" s="229"/>
      <c r="D246" s="202" t="s">
        <v>136</v>
      </c>
      <c r="E246" s="230" t="s">
        <v>28</v>
      </c>
      <c r="F246" s="231" t="s">
        <v>157</v>
      </c>
      <c r="G246" s="229"/>
      <c r="H246" s="232">
        <v>246.1</v>
      </c>
      <c r="I246" s="233"/>
      <c r="J246" s="229"/>
      <c r="K246" s="229"/>
      <c r="L246" s="234"/>
      <c r="M246" s="235"/>
      <c r="N246" s="236"/>
      <c r="O246" s="236"/>
      <c r="P246" s="236"/>
      <c r="Q246" s="236"/>
      <c r="R246" s="236"/>
      <c r="S246" s="236"/>
      <c r="T246" s="237"/>
      <c r="AT246" s="238" t="s">
        <v>136</v>
      </c>
      <c r="AU246" s="238" t="s">
        <v>84</v>
      </c>
      <c r="AV246" s="15" t="s">
        <v>130</v>
      </c>
      <c r="AW246" s="15" t="s">
        <v>35</v>
      </c>
      <c r="AX246" s="15" t="s">
        <v>82</v>
      </c>
      <c r="AY246" s="238" t="s">
        <v>123</v>
      </c>
    </row>
    <row r="247" spans="1:65" s="2" customFormat="1" ht="16.5" customHeight="1">
      <c r="A247" s="35"/>
      <c r="B247" s="36"/>
      <c r="C247" s="189" t="s">
        <v>339</v>
      </c>
      <c r="D247" s="189" t="s">
        <v>125</v>
      </c>
      <c r="E247" s="190" t="s">
        <v>340</v>
      </c>
      <c r="F247" s="191" t="s">
        <v>341</v>
      </c>
      <c r="G247" s="192" t="s">
        <v>128</v>
      </c>
      <c r="H247" s="193">
        <v>109</v>
      </c>
      <c r="I247" s="194"/>
      <c r="J247" s="195">
        <f>ROUND(I247*H247,2)</f>
        <v>0</v>
      </c>
      <c r="K247" s="191" t="s">
        <v>28</v>
      </c>
      <c r="L247" s="40"/>
      <c r="M247" s="196" t="s">
        <v>28</v>
      </c>
      <c r="N247" s="197" t="s">
        <v>47</v>
      </c>
      <c r="O247" s="66"/>
      <c r="P247" s="198">
        <f>O247*H247</f>
        <v>0</v>
      </c>
      <c r="Q247" s="198">
        <v>0.19494</v>
      </c>
      <c r="R247" s="198">
        <f>Q247*H247</f>
        <v>21.24846</v>
      </c>
      <c r="S247" s="198">
        <v>0</v>
      </c>
      <c r="T247" s="199">
        <f>S247*H247</f>
        <v>0</v>
      </c>
      <c r="U247" s="35"/>
      <c r="V247" s="35"/>
      <c r="W247" s="35"/>
      <c r="X247" s="35"/>
      <c r="Y247" s="35"/>
      <c r="Z247" s="35"/>
      <c r="AA247" s="35"/>
      <c r="AB247" s="35"/>
      <c r="AC247" s="35"/>
      <c r="AD247" s="35"/>
      <c r="AE247" s="35"/>
      <c r="AR247" s="200" t="s">
        <v>130</v>
      </c>
      <c r="AT247" s="200" t="s">
        <v>125</v>
      </c>
      <c r="AU247" s="200" t="s">
        <v>84</v>
      </c>
      <c r="AY247" s="18" t="s">
        <v>123</v>
      </c>
      <c r="BE247" s="201">
        <f>IF(N247="základní",J247,0)</f>
        <v>0</v>
      </c>
      <c r="BF247" s="201">
        <f>IF(N247="snížená",J247,0)</f>
        <v>0</v>
      </c>
      <c r="BG247" s="201">
        <f>IF(N247="zákl. přenesená",J247,0)</f>
        <v>0</v>
      </c>
      <c r="BH247" s="201">
        <f>IF(N247="sníž. přenesená",J247,0)</f>
        <v>0</v>
      </c>
      <c r="BI247" s="201">
        <f>IF(N247="nulová",J247,0)</f>
        <v>0</v>
      </c>
      <c r="BJ247" s="18" t="s">
        <v>130</v>
      </c>
      <c r="BK247" s="201">
        <f>ROUND(I247*H247,2)</f>
        <v>0</v>
      </c>
      <c r="BL247" s="18" t="s">
        <v>130</v>
      </c>
      <c r="BM247" s="200" t="s">
        <v>342</v>
      </c>
    </row>
    <row r="248" spans="1:47" s="2" customFormat="1" ht="12">
      <c r="A248" s="35"/>
      <c r="B248" s="36"/>
      <c r="C248" s="37"/>
      <c r="D248" s="202" t="s">
        <v>132</v>
      </c>
      <c r="E248" s="37"/>
      <c r="F248" s="203" t="s">
        <v>341</v>
      </c>
      <c r="G248" s="37"/>
      <c r="H248" s="37"/>
      <c r="I248" s="110"/>
      <c r="J248" s="37"/>
      <c r="K248" s="37"/>
      <c r="L248" s="40"/>
      <c r="M248" s="204"/>
      <c r="N248" s="205"/>
      <c r="O248" s="66"/>
      <c r="P248" s="66"/>
      <c r="Q248" s="66"/>
      <c r="R248" s="66"/>
      <c r="S248" s="66"/>
      <c r="T248" s="67"/>
      <c r="U248" s="35"/>
      <c r="V248" s="35"/>
      <c r="W248" s="35"/>
      <c r="X248" s="35"/>
      <c r="Y248" s="35"/>
      <c r="Z248" s="35"/>
      <c r="AA248" s="35"/>
      <c r="AB248" s="35"/>
      <c r="AC248" s="35"/>
      <c r="AD248" s="35"/>
      <c r="AE248" s="35"/>
      <c r="AT248" s="18" t="s">
        <v>132</v>
      </c>
      <c r="AU248" s="18" t="s">
        <v>84</v>
      </c>
    </row>
    <row r="249" spans="1:47" s="2" customFormat="1" ht="126.75">
      <c r="A249" s="35"/>
      <c r="B249" s="36"/>
      <c r="C249" s="37"/>
      <c r="D249" s="202" t="s">
        <v>134</v>
      </c>
      <c r="E249" s="37"/>
      <c r="F249" s="206" t="s">
        <v>343</v>
      </c>
      <c r="G249" s="37"/>
      <c r="H249" s="37"/>
      <c r="I249" s="110"/>
      <c r="J249" s="37"/>
      <c r="K249" s="37"/>
      <c r="L249" s="40"/>
      <c r="M249" s="204"/>
      <c r="N249" s="205"/>
      <c r="O249" s="66"/>
      <c r="P249" s="66"/>
      <c r="Q249" s="66"/>
      <c r="R249" s="66"/>
      <c r="S249" s="66"/>
      <c r="T249" s="67"/>
      <c r="U249" s="35"/>
      <c r="V249" s="35"/>
      <c r="W249" s="35"/>
      <c r="X249" s="35"/>
      <c r="Y249" s="35"/>
      <c r="Z249" s="35"/>
      <c r="AA249" s="35"/>
      <c r="AB249" s="35"/>
      <c r="AC249" s="35"/>
      <c r="AD249" s="35"/>
      <c r="AE249" s="35"/>
      <c r="AT249" s="18" t="s">
        <v>134</v>
      </c>
      <c r="AU249" s="18" t="s">
        <v>84</v>
      </c>
    </row>
    <row r="250" spans="2:51" s="13" customFormat="1" ht="12">
      <c r="B250" s="207"/>
      <c r="C250" s="208"/>
      <c r="D250" s="202" t="s">
        <v>136</v>
      </c>
      <c r="E250" s="209" t="s">
        <v>28</v>
      </c>
      <c r="F250" s="210" t="s">
        <v>344</v>
      </c>
      <c r="G250" s="208"/>
      <c r="H250" s="209" t="s">
        <v>28</v>
      </c>
      <c r="I250" s="211"/>
      <c r="J250" s="208"/>
      <c r="K250" s="208"/>
      <c r="L250" s="212"/>
      <c r="M250" s="213"/>
      <c r="N250" s="214"/>
      <c r="O250" s="214"/>
      <c r="P250" s="214"/>
      <c r="Q250" s="214"/>
      <c r="R250" s="214"/>
      <c r="S250" s="214"/>
      <c r="T250" s="215"/>
      <c r="AT250" s="216" t="s">
        <v>136</v>
      </c>
      <c r="AU250" s="216" t="s">
        <v>84</v>
      </c>
      <c r="AV250" s="13" t="s">
        <v>82</v>
      </c>
      <c r="AW250" s="13" t="s">
        <v>35</v>
      </c>
      <c r="AX250" s="13" t="s">
        <v>74</v>
      </c>
      <c r="AY250" s="216" t="s">
        <v>123</v>
      </c>
    </row>
    <row r="251" spans="2:51" s="13" customFormat="1" ht="22.5">
      <c r="B251" s="207"/>
      <c r="C251" s="208"/>
      <c r="D251" s="202" t="s">
        <v>136</v>
      </c>
      <c r="E251" s="209" t="s">
        <v>28</v>
      </c>
      <c r="F251" s="210" t="s">
        <v>345</v>
      </c>
      <c r="G251" s="208"/>
      <c r="H251" s="209" t="s">
        <v>28</v>
      </c>
      <c r="I251" s="211"/>
      <c r="J251" s="208"/>
      <c r="K251" s="208"/>
      <c r="L251" s="212"/>
      <c r="M251" s="213"/>
      <c r="N251" s="214"/>
      <c r="O251" s="214"/>
      <c r="P251" s="214"/>
      <c r="Q251" s="214"/>
      <c r="R251" s="214"/>
      <c r="S251" s="214"/>
      <c r="T251" s="215"/>
      <c r="AT251" s="216" t="s">
        <v>136</v>
      </c>
      <c r="AU251" s="216" t="s">
        <v>84</v>
      </c>
      <c r="AV251" s="13" t="s">
        <v>82</v>
      </c>
      <c r="AW251" s="13" t="s">
        <v>35</v>
      </c>
      <c r="AX251" s="13" t="s">
        <v>74</v>
      </c>
      <c r="AY251" s="216" t="s">
        <v>123</v>
      </c>
    </row>
    <row r="252" spans="2:51" s="13" customFormat="1" ht="12">
      <c r="B252" s="207"/>
      <c r="C252" s="208"/>
      <c r="D252" s="202" t="s">
        <v>136</v>
      </c>
      <c r="E252" s="209" t="s">
        <v>28</v>
      </c>
      <c r="F252" s="210" t="s">
        <v>327</v>
      </c>
      <c r="G252" s="208"/>
      <c r="H252" s="209" t="s">
        <v>28</v>
      </c>
      <c r="I252" s="211"/>
      <c r="J252" s="208"/>
      <c r="K252" s="208"/>
      <c r="L252" s="212"/>
      <c r="M252" s="213"/>
      <c r="N252" s="214"/>
      <c r="O252" s="214"/>
      <c r="P252" s="214"/>
      <c r="Q252" s="214"/>
      <c r="R252" s="214"/>
      <c r="S252" s="214"/>
      <c r="T252" s="215"/>
      <c r="AT252" s="216" t="s">
        <v>136</v>
      </c>
      <c r="AU252" s="216" t="s">
        <v>84</v>
      </c>
      <c r="AV252" s="13" t="s">
        <v>82</v>
      </c>
      <c r="AW252" s="13" t="s">
        <v>35</v>
      </c>
      <c r="AX252" s="13" t="s">
        <v>74</v>
      </c>
      <c r="AY252" s="216" t="s">
        <v>123</v>
      </c>
    </row>
    <row r="253" spans="2:51" s="14" customFormat="1" ht="12">
      <c r="B253" s="217"/>
      <c r="C253" s="218"/>
      <c r="D253" s="202" t="s">
        <v>136</v>
      </c>
      <c r="E253" s="219" t="s">
        <v>28</v>
      </c>
      <c r="F253" s="220" t="s">
        <v>328</v>
      </c>
      <c r="G253" s="218"/>
      <c r="H253" s="221">
        <v>67</v>
      </c>
      <c r="I253" s="222"/>
      <c r="J253" s="218"/>
      <c r="K253" s="218"/>
      <c r="L253" s="223"/>
      <c r="M253" s="224"/>
      <c r="N253" s="225"/>
      <c r="O253" s="225"/>
      <c r="P253" s="225"/>
      <c r="Q253" s="225"/>
      <c r="R253" s="225"/>
      <c r="S253" s="225"/>
      <c r="T253" s="226"/>
      <c r="AT253" s="227" t="s">
        <v>136</v>
      </c>
      <c r="AU253" s="227" t="s">
        <v>84</v>
      </c>
      <c r="AV253" s="14" t="s">
        <v>84</v>
      </c>
      <c r="AW253" s="14" t="s">
        <v>35</v>
      </c>
      <c r="AX253" s="14" t="s">
        <v>74</v>
      </c>
      <c r="AY253" s="227" t="s">
        <v>123</v>
      </c>
    </row>
    <row r="254" spans="2:51" s="13" customFormat="1" ht="12">
      <c r="B254" s="207"/>
      <c r="C254" s="208"/>
      <c r="D254" s="202" t="s">
        <v>136</v>
      </c>
      <c r="E254" s="209" t="s">
        <v>28</v>
      </c>
      <c r="F254" s="210" t="s">
        <v>333</v>
      </c>
      <c r="G254" s="208"/>
      <c r="H254" s="209" t="s">
        <v>28</v>
      </c>
      <c r="I254" s="211"/>
      <c r="J254" s="208"/>
      <c r="K254" s="208"/>
      <c r="L254" s="212"/>
      <c r="M254" s="213"/>
      <c r="N254" s="214"/>
      <c r="O254" s="214"/>
      <c r="P254" s="214"/>
      <c r="Q254" s="214"/>
      <c r="R254" s="214"/>
      <c r="S254" s="214"/>
      <c r="T254" s="215"/>
      <c r="AT254" s="216" t="s">
        <v>136</v>
      </c>
      <c r="AU254" s="216" t="s">
        <v>84</v>
      </c>
      <c r="AV254" s="13" t="s">
        <v>82</v>
      </c>
      <c r="AW254" s="13" t="s">
        <v>35</v>
      </c>
      <c r="AX254" s="13" t="s">
        <v>74</v>
      </c>
      <c r="AY254" s="216" t="s">
        <v>123</v>
      </c>
    </row>
    <row r="255" spans="2:51" s="14" customFormat="1" ht="12">
      <c r="B255" s="217"/>
      <c r="C255" s="218"/>
      <c r="D255" s="202" t="s">
        <v>136</v>
      </c>
      <c r="E255" s="219" t="s">
        <v>28</v>
      </c>
      <c r="F255" s="220" t="s">
        <v>334</v>
      </c>
      <c r="G255" s="218"/>
      <c r="H255" s="221">
        <v>42</v>
      </c>
      <c r="I255" s="222"/>
      <c r="J255" s="218"/>
      <c r="K255" s="218"/>
      <c r="L255" s="223"/>
      <c r="M255" s="224"/>
      <c r="N255" s="225"/>
      <c r="O255" s="225"/>
      <c r="P255" s="225"/>
      <c r="Q255" s="225"/>
      <c r="R255" s="225"/>
      <c r="S255" s="225"/>
      <c r="T255" s="226"/>
      <c r="AT255" s="227" t="s">
        <v>136</v>
      </c>
      <c r="AU255" s="227" t="s">
        <v>84</v>
      </c>
      <c r="AV255" s="14" t="s">
        <v>84</v>
      </c>
      <c r="AW255" s="14" t="s">
        <v>35</v>
      </c>
      <c r="AX255" s="14" t="s">
        <v>74</v>
      </c>
      <c r="AY255" s="227" t="s">
        <v>123</v>
      </c>
    </row>
    <row r="256" spans="2:51" s="15" customFormat="1" ht="12">
      <c r="B256" s="228"/>
      <c r="C256" s="229"/>
      <c r="D256" s="202" t="s">
        <v>136</v>
      </c>
      <c r="E256" s="230" t="s">
        <v>28</v>
      </c>
      <c r="F256" s="231" t="s">
        <v>157</v>
      </c>
      <c r="G256" s="229"/>
      <c r="H256" s="232">
        <v>109</v>
      </c>
      <c r="I256" s="233"/>
      <c r="J256" s="229"/>
      <c r="K256" s="229"/>
      <c r="L256" s="234"/>
      <c r="M256" s="235"/>
      <c r="N256" s="236"/>
      <c r="O256" s="236"/>
      <c r="P256" s="236"/>
      <c r="Q256" s="236"/>
      <c r="R256" s="236"/>
      <c r="S256" s="236"/>
      <c r="T256" s="237"/>
      <c r="AT256" s="238" t="s">
        <v>136</v>
      </c>
      <c r="AU256" s="238" t="s">
        <v>84</v>
      </c>
      <c r="AV256" s="15" t="s">
        <v>130</v>
      </c>
      <c r="AW256" s="15" t="s">
        <v>35</v>
      </c>
      <c r="AX256" s="15" t="s">
        <v>82</v>
      </c>
      <c r="AY256" s="238" t="s">
        <v>123</v>
      </c>
    </row>
    <row r="257" spans="2:63" s="12" customFormat="1" ht="22.9" customHeight="1">
      <c r="B257" s="173"/>
      <c r="C257" s="174"/>
      <c r="D257" s="175" t="s">
        <v>73</v>
      </c>
      <c r="E257" s="187" t="s">
        <v>197</v>
      </c>
      <c r="F257" s="187" t="s">
        <v>346</v>
      </c>
      <c r="G257" s="174"/>
      <c r="H257" s="174"/>
      <c r="I257" s="177"/>
      <c r="J257" s="188">
        <f>BK257</f>
        <v>0</v>
      </c>
      <c r="K257" s="174"/>
      <c r="L257" s="179"/>
      <c r="M257" s="180"/>
      <c r="N257" s="181"/>
      <c r="O257" s="181"/>
      <c r="P257" s="182">
        <f>SUM(P258:P372)</f>
        <v>0</v>
      </c>
      <c r="Q257" s="181"/>
      <c r="R257" s="182">
        <f>SUM(R258:R372)</f>
        <v>2.1751549999999997</v>
      </c>
      <c r="S257" s="181"/>
      <c r="T257" s="183">
        <f>SUM(T258:T372)</f>
        <v>91.087203</v>
      </c>
      <c r="AR257" s="184" t="s">
        <v>82</v>
      </c>
      <c r="AT257" s="185" t="s">
        <v>73</v>
      </c>
      <c r="AU257" s="185" t="s">
        <v>82</v>
      </c>
      <c r="AY257" s="184" t="s">
        <v>123</v>
      </c>
      <c r="BK257" s="186">
        <f>SUM(BK258:BK372)</f>
        <v>0</v>
      </c>
    </row>
    <row r="258" spans="1:65" s="2" customFormat="1" ht="16.5" customHeight="1">
      <c r="A258" s="35"/>
      <c r="B258" s="36"/>
      <c r="C258" s="189" t="s">
        <v>347</v>
      </c>
      <c r="D258" s="189" t="s">
        <v>125</v>
      </c>
      <c r="E258" s="190" t="s">
        <v>348</v>
      </c>
      <c r="F258" s="191" t="s">
        <v>349</v>
      </c>
      <c r="G258" s="192" t="s">
        <v>128</v>
      </c>
      <c r="H258" s="193">
        <v>246.1</v>
      </c>
      <c r="I258" s="194"/>
      <c r="J258" s="195">
        <f>ROUND(I258*H258,2)</f>
        <v>0</v>
      </c>
      <c r="K258" s="191" t="s">
        <v>129</v>
      </c>
      <c r="L258" s="40"/>
      <c r="M258" s="196" t="s">
        <v>28</v>
      </c>
      <c r="N258" s="197" t="s">
        <v>47</v>
      </c>
      <c r="O258" s="66"/>
      <c r="P258" s="198">
        <f>O258*H258</f>
        <v>0</v>
      </c>
      <c r="Q258" s="198">
        <v>0</v>
      </c>
      <c r="R258" s="198">
        <f>Q258*H258</f>
        <v>0</v>
      </c>
      <c r="S258" s="198">
        <v>0.07223</v>
      </c>
      <c r="T258" s="199">
        <f>S258*H258</f>
        <v>17.775803</v>
      </c>
      <c r="U258" s="35"/>
      <c r="V258" s="35"/>
      <c r="W258" s="35"/>
      <c r="X258" s="35"/>
      <c r="Y258" s="35"/>
      <c r="Z258" s="35"/>
      <c r="AA258" s="35"/>
      <c r="AB258" s="35"/>
      <c r="AC258" s="35"/>
      <c r="AD258" s="35"/>
      <c r="AE258" s="35"/>
      <c r="AR258" s="200" t="s">
        <v>130</v>
      </c>
      <c r="AT258" s="200" t="s">
        <v>125</v>
      </c>
      <c r="AU258" s="200" t="s">
        <v>84</v>
      </c>
      <c r="AY258" s="18" t="s">
        <v>123</v>
      </c>
      <c r="BE258" s="201">
        <f>IF(N258="základní",J258,0)</f>
        <v>0</v>
      </c>
      <c r="BF258" s="201">
        <f>IF(N258="snížená",J258,0)</f>
        <v>0</v>
      </c>
      <c r="BG258" s="201">
        <f>IF(N258="zákl. přenesená",J258,0)</f>
        <v>0</v>
      </c>
      <c r="BH258" s="201">
        <f>IF(N258="sníž. přenesená",J258,0)</f>
        <v>0</v>
      </c>
      <c r="BI258" s="201">
        <f>IF(N258="nulová",J258,0)</f>
        <v>0</v>
      </c>
      <c r="BJ258" s="18" t="s">
        <v>130</v>
      </c>
      <c r="BK258" s="201">
        <f>ROUND(I258*H258,2)</f>
        <v>0</v>
      </c>
      <c r="BL258" s="18" t="s">
        <v>130</v>
      </c>
      <c r="BM258" s="200" t="s">
        <v>350</v>
      </c>
    </row>
    <row r="259" spans="1:47" s="2" customFormat="1" ht="19.5">
      <c r="A259" s="35"/>
      <c r="B259" s="36"/>
      <c r="C259" s="37"/>
      <c r="D259" s="202" t="s">
        <v>132</v>
      </c>
      <c r="E259" s="37"/>
      <c r="F259" s="203" t="s">
        <v>351</v>
      </c>
      <c r="G259" s="37"/>
      <c r="H259" s="37"/>
      <c r="I259" s="110"/>
      <c r="J259" s="37"/>
      <c r="K259" s="37"/>
      <c r="L259" s="40"/>
      <c r="M259" s="204"/>
      <c r="N259" s="205"/>
      <c r="O259" s="66"/>
      <c r="P259" s="66"/>
      <c r="Q259" s="66"/>
      <c r="R259" s="66"/>
      <c r="S259" s="66"/>
      <c r="T259" s="67"/>
      <c r="U259" s="35"/>
      <c r="V259" s="35"/>
      <c r="W259" s="35"/>
      <c r="X259" s="35"/>
      <c r="Y259" s="35"/>
      <c r="Z259" s="35"/>
      <c r="AA259" s="35"/>
      <c r="AB259" s="35"/>
      <c r="AC259" s="35"/>
      <c r="AD259" s="35"/>
      <c r="AE259" s="35"/>
      <c r="AT259" s="18" t="s">
        <v>132</v>
      </c>
      <c r="AU259" s="18" t="s">
        <v>84</v>
      </c>
    </row>
    <row r="260" spans="1:47" s="2" customFormat="1" ht="87.75">
      <c r="A260" s="35"/>
      <c r="B260" s="36"/>
      <c r="C260" s="37"/>
      <c r="D260" s="202" t="s">
        <v>134</v>
      </c>
      <c r="E260" s="37"/>
      <c r="F260" s="206" t="s">
        <v>352</v>
      </c>
      <c r="G260" s="37"/>
      <c r="H260" s="37"/>
      <c r="I260" s="110"/>
      <c r="J260" s="37"/>
      <c r="K260" s="37"/>
      <c r="L260" s="40"/>
      <c r="M260" s="204"/>
      <c r="N260" s="205"/>
      <c r="O260" s="66"/>
      <c r="P260" s="66"/>
      <c r="Q260" s="66"/>
      <c r="R260" s="66"/>
      <c r="S260" s="66"/>
      <c r="T260" s="67"/>
      <c r="U260" s="35"/>
      <c r="V260" s="35"/>
      <c r="W260" s="35"/>
      <c r="X260" s="35"/>
      <c r="Y260" s="35"/>
      <c r="Z260" s="35"/>
      <c r="AA260" s="35"/>
      <c r="AB260" s="35"/>
      <c r="AC260" s="35"/>
      <c r="AD260" s="35"/>
      <c r="AE260" s="35"/>
      <c r="AT260" s="18" t="s">
        <v>134</v>
      </c>
      <c r="AU260" s="18" t="s">
        <v>84</v>
      </c>
    </row>
    <row r="261" spans="2:51" s="13" customFormat="1" ht="12">
      <c r="B261" s="207"/>
      <c r="C261" s="208"/>
      <c r="D261" s="202" t="s">
        <v>136</v>
      </c>
      <c r="E261" s="209" t="s">
        <v>28</v>
      </c>
      <c r="F261" s="210" t="s">
        <v>353</v>
      </c>
      <c r="G261" s="208"/>
      <c r="H261" s="209" t="s">
        <v>28</v>
      </c>
      <c r="I261" s="211"/>
      <c r="J261" s="208"/>
      <c r="K261" s="208"/>
      <c r="L261" s="212"/>
      <c r="M261" s="213"/>
      <c r="N261" s="214"/>
      <c r="O261" s="214"/>
      <c r="P261" s="214"/>
      <c r="Q261" s="214"/>
      <c r="R261" s="214"/>
      <c r="S261" s="214"/>
      <c r="T261" s="215"/>
      <c r="AT261" s="216" t="s">
        <v>136</v>
      </c>
      <c r="AU261" s="216" t="s">
        <v>84</v>
      </c>
      <c r="AV261" s="13" t="s">
        <v>82</v>
      </c>
      <c r="AW261" s="13" t="s">
        <v>35</v>
      </c>
      <c r="AX261" s="13" t="s">
        <v>74</v>
      </c>
      <c r="AY261" s="216" t="s">
        <v>123</v>
      </c>
    </row>
    <row r="262" spans="2:51" s="13" customFormat="1" ht="12">
      <c r="B262" s="207"/>
      <c r="C262" s="208"/>
      <c r="D262" s="202" t="s">
        <v>136</v>
      </c>
      <c r="E262" s="209" t="s">
        <v>28</v>
      </c>
      <c r="F262" s="210" t="s">
        <v>327</v>
      </c>
      <c r="G262" s="208"/>
      <c r="H262" s="209" t="s">
        <v>28</v>
      </c>
      <c r="I262" s="211"/>
      <c r="J262" s="208"/>
      <c r="K262" s="208"/>
      <c r="L262" s="212"/>
      <c r="M262" s="213"/>
      <c r="N262" s="214"/>
      <c r="O262" s="214"/>
      <c r="P262" s="214"/>
      <c r="Q262" s="214"/>
      <c r="R262" s="214"/>
      <c r="S262" s="214"/>
      <c r="T262" s="215"/>
      <c r="AT262" s="216" t="s">
        <v>136</v>
      </c>
      <c r="AU262" s="216" t="s">
        <v>84</v>
      </c>
      <c r="AV262" s="13" t="s">
        <v>82</v>
      </c>
      <c r="AW262" s="13" t="s">
        <v>35</v>
      </c>
      <c r="AX262" s="13" t="s">
        <v>74</v>
      </c>
      <c r="AY262" s="216" t="s">
        <v>123</v>
      </c>
    </row>
    <row r="263" spans="2:51" s="14" customFormat="1" ht="12">
      <c r="B263" s="217"/>
      <c r="C263" s="218"/>
      <c r="D263" s="202" t="s">
        <v>136</v>
      </c>
      <c r="E263" s="219" t="s">
        <v>28</v>
      </c>
      <c r="F263" s="220" t="s">
        <v>328</v>
      </c>
      <c r="G263" s="218"/>
      <c r="H263" s="221">
        <v>67</v>
      </c>
      <c r="I263" s="222"/>
      <c r="J263" s="218"/>
      <c r="K263" s="218"/>
      <c r="L263" s="223"/>
      <c r="M263" s="224"/>
      <c r="N263" s="225"/>
      <c r="O263" s="225"/>
      <c r="P263" s="225"/>
      <c r="Q263" s="225"/>
      <c r="R263" s="225"/>
      <c r="S263" s="225"/>
      <c r="T263" s="226"/>
      <c r="AT263" s="227" t="s">
        <v>136</v>
      </c>
      <c r="AU263" s="227" t="s">
        <v>84</v>
      </c>
      <c r="AV263" s="14" t="s">
        <v>84</v>
      </c>
      <c r="AW263" s="14" t="s">
        <v>35</v>
      </c>
      <c r="AX263" s="14" t="s">
        <v>74</v>
      </c>
      <c r="AY263" s="227" t="s">
        <v>123</v>
      </c>
    </row>
    <row r="264" spans="2:51" s="13" customFormat="1" ht="12">
      <c r="B264" s="207"/>
      <c r="C264" s="208"/>
      <c r="D264" s="202" t="s">
        <v>136</v>
      </c>
      <c r="E264" s="209" t="s">
        <v>28</v>
      </c>
      <c r="F264" s="210" t="s">
        <v>329</v>
      </c>
      <c r="G264" s="208"/>
      <c r="H264" s="209" t="s">
        <v>28</v>
      </c>
      <c r="I264" s="211"/>
      <c r="J264" s="208"/>
      <c r="K264" s="208"/>
      <c r="L264" s="212"/>
      <c r="M264" s="213"/>
      <c r="N264" s="214"/>
      <c r="O264" s="214"/>
      <c r="P264" s="214"/>
      <c r="Q264" s="214"/>
      <c r="R264" s="214"/>
      <c r="S264" s="214"/>
      <c r="T264" s="215"/>
      <c r="AT264" s="216" t="s">
        <v>136</v>
      </c>
      <c r="AU264" s="216" t="s">
        <v>84</v>
      </c>
      <c r="AV264" s="13" t="s">
        <v>82</v>
      </c>
      <c r="AW264" s="13" t="s">
        <v>35</v>
      </c>
      <c r="AX264" s="13" t="s">
        <v>74</v>
      </c>
      <c r="AY264" s="216" t="s">
        <v>123</v>
      </c>
    </row>
    <row r="265" spans="2:51" s="14" customFormat="1" ht="12">
      <c r="B265" s="217"/>
      <c r="C265" s="218"/>
      <c r="D265" s="202" t="s">
        <v>136</v>
      </c>
      <c r="E265" s="219" t="s">
        <v>28</v>
      </c>
      <c r="F265" s="220" t="s">
        <v>330</v>
      </c>
      <c r="G265" s="218"/>
      <c r="H265" s="221">
        <v>33</v>
      </c>
      <c r="I265" s="222"/>
      <c r="J265" s="218"/>
      <c r="K265" s="218"/>
      <c r="L265" s="223"/>
      <c r="M265" s="224"/>
      <c r="N265" s="225"/>
      <c r="O265" s="225"/>
      <c r="P265" s="225"/>
      <c r="Q265" s="225"/>
      <c r="R265" s="225"/>
      <c r="S265" s="225"/>
      <c r="T265" s="226"/>
      <c r="AT265" s="227" t="s">
        <v>136</v>
      </c>
      <c r="AU265" s="227" t="s">
        <v>84</v>
      </c>
      <c r="AV265" s="14" t="s">
        <v>84</v>
      </c>
      <c r="AW265" s="14" t="s">
        <v>35</v>
      </c>
      <c r="AX265" s="14" t="s">
        <v>74</v>
      </c>
      <c r="AY265" s="227" t="s">
        <v>123</v>
      </c>
    </row>
    <row r="266" spans="2:51" s="13" customFormat="1" ht="12">
      <c r="B266" s="207"/>
      <c r="C266" s="208"/>
      <c r="D266" s="202" t="s">
        <v>136</v>
      </c>
      <c r="E266" s="209" t="s">
        <v>28</v>
      </c>
      <c r="F266" s="210" t="s">
        <v>331</v>
      </c>
      <c r="G266" s="208"/>
      <c r="H266" s="209" t="s">
        <v>28</v>
      </c>
      <c r="I266" s="211"/>
      <c r="J266" s="208"/>
      <c r="K266" s="208"/>
      <c r="L266" s="212"/>
      <c r="M266" s="213"/>
      <c r="N266" s="214"/>
      <c r="O266" s="214"/>
      <c r="P266" s="214"/>
      <c r="Q266" s="214"/>
      <c r="R266" s="214"/>
      <c r="S266" s="214"/>
      <c r="T266" s="215"/>
      <c r="AT266" s="216" t="s">
        <v>136</v>
      </c>
      <c r="AU266" s="216" t="s">
        <v>84</v>
      </c>
      <c r="AV266" s="13" t="s">
        <v>82</v>
      </c>
      <c r="AW266" s="13" t="s">
        <v>35</v>
      </c>
      <c r="AX266" s="13" t="s">
        <v>74</v>
      </c>
      <c r="AY266" s="216" t="s">
        <v>123</v>
      </c>
    </row>
    <row r="267" spans="2:51" s="14" customFormat="1" ht="12">
      <c r="B267" s="217"/>
      <c r="C267" s="218"/>
      <c r="D267" s="202" t="s">
        <v>136</v>
      </c>
      <c r="E267" s="219" t="s">
        <v>28</v>
      </c>
      <c r="F267" s="220" t="s">
        <v>332</v>
      </c>
      <c r="G267" s="218"/>
      <c r="H267" s="221">
        <v>38.4</v>
      </c>
      <c r="I267" s="222"/>
      <c r="J267" s="218"/>
      <c r="K267" s="218"/>
      <c r="L267" s="223"/>
      <c r="M267" s="224"/>
      <c r="N267" s="225"/>
      <c r="O267" s="225"/>
      <c r="P267" s="225"/>
      <c r="Q267" s="225"/>
      <c r="R267" s="225"/>
      <c r="S267" s="225"/>
      <c r="T267" s="226"/>
      <c r="AT267" s="227" t="s">
        <v>136</v>
      </c>
      <c r="AU267" s="227" t="s">
        <v>84</v>
      </c>
      <c r="AV267" s="14" t="s">
        <v>84</v>
      </c>
      <c r="AW267" s="14" t="s">
        <v>35</v>
      </c>
      <c r="AX267" s="14" t="s">
        <v>74</v>
      </c>
      <c r="AY267" s="227" t="s">
        <v>123</v>
      </c>
    </row>
    <row r="268" spans="2:51" s="13" customFormat="1" ht="12">
      <c r="B268" s="207"/>
      <c r="C268" s="208"/>
      <c r="D268" s="202" t="s">
        <v>136</v>
      </c>
      <c r="E268" s="209" t="s">
        <v>28</v>
      </c>
      <c r="F268" s="210" t="s">
        <v>333</v>
      </c>
      <c r="G268" s="208"/>
      <c r="H268" s="209" t="s">
        <v>28</v>
      </c>
      <c r="I268" s="211"/>
      <c r="J268" s="208"/>
      <c r="K268" s="208"/>
      <c r="L268" s="212"/>
      <c r="M268" s="213"/>
      <c r="N268" s="214"/>
      <c r="O268" s="214"/>
      <c r="P268" s="214"/>
      <c r="Q268" s="214"/>
      <c r="R268" s="214"/>
      <c r="S268" s="214"/>
      <c r="T268" s="215"/>
      <c r="AT268" s="216" t="s">
        <v>136</v>
      </c>
      <c r="AU268" s="216" t="s">
        <v>84</v>
      </c>
      <c r="AV268" s="13" t="s">
        <v>82</v>
      </c>
      <c r="AW268" s="13" t="s">
        <v>35</v>
      </c>
      <c r="AX268" s="13" t="s">
        <v>74</v>
      </c>
      <c r="AY268" s="216" t="s">
        <v>123</v>
      </c>
    </row>
    <row r="269" spans="2:51" s="14" customFormat="1" ht="12">
      <c r="B269" s="217"/>
      <c r="C269" s="218"/>
      <c r="D269" s="202" t="s">
        <v>136</v>
      </c>
      <c r="E269" s="219" t="s">
        <v>28</v>
      </c>
      <c r="F269" s="220" t="s">
        <v>334</v>
      </c>
      <c r="G269" s="218"/>
      <c r="H269" s="221">
        <v>42</v>
      </c>
      <c r="I269" s="222"/>
      <c r="J269" s="218"/>
      <c r="K269" s="218"/>
      <c r="L269" s="223"/>
      <c r="M269" s="224"/>
      <c r="N269" s="225"/>
      <c r="O269" s="225"/>
      <c r="P269" s="225"/>
      <c r="Q269" s="225"/>
      <c r="R269" s="225"/>
      <c r="S269" s="225"/>
      <c r="T269" s="226"/>
      <c r="AT269" s="227" t="s">
        <v>136</v>
      </c>
      <c r="AU269" s="227" t="s">
        <v>84</v>
      </c>
      <c r="AV269" s="14" t="s">
        <v>84</v>
      </c>
      <c r="AW269" s="14" t="s">
        <v>35</v>
      </c>
      <c r="AX269" s="14" t="s">
        <v>74</v>
      </c>
      <c r="AY269" s="227" t="s">
        <v>123</v>
      </c>
    </row>
    <row r="270" spans="2:51" s="13" customFormat="1" ht="12">
      <c r="B270" s="207"/>
      <c r="C270" s="208"/>
      <c r="D270" s="202" t="s">
        <v>136</v>
      </c>
      <c r="E270" s="209" t="s">
        <v>28</v>
      </c>
      <c r="F270" s="210" t="s">
        <v>335</v>
      </c>
      <c r="G270" s="208"/>
      <c r="H270" s="209" t="s">
        <v>28</v>
      </c>
      <c r="I270" s="211"/>
      <c r="J270" s="208"/>
      <c r="K270" s="208"/>
      <c r="L270" s="212"/>
      <c r="M270" s="213"/>
      <c r="N270" s="214"/>
      <c r="O270" s="214"/>
      <c r="P270" s="214"/>
      <c r="Q270" s="214"/>
      <c r="R270" s="214"/>
      <c r="S270" s="214"/>
      <c r="T270" s="215"/>
      <c r="AT270" s="216" t="s">
        <v>136</v>
      </c>
      <c r="AU270" s="216" t="s">
        <v>84</v>
      </c>
      <c r="AV270" s="13" t="s">
        <v>82</v>
      </c>
      <c r="AW270" s="13" t="s">
        <v>35</v>
      </c>
      <c r="AX270" s="13" t="s">
        <v>74</v>
      </c>
      <c r="AY270" s="216" t="s">
        <v>123</v>
      </c>
    </row>
    <row r="271" spans="2:51" s="14" customFormat="1" ht="12">
      <c r="B271" s="217"/>
      <c r="C271" s="218"/>
      <c r="D271" s="202" t="s">
        <v>136</v>
      </c>
      <c r="E271" s="219" t="s">
        <v>28</v>
      </c>
      <c r="F271" s="220" t="s">
        <v>336</v>
      </c>
      <c r="G271" s="218"/>
      <c r="H271" s="221">
        <v>46.5</v>
      </c>
      <c r="I271" s="222"/>
      <c r="J271" s="218"/>
      <c r="K271" s="218"/>
      <c r="L271" s="223"/>
      <c r="M271" s="224"/>
      <c r="N271" s="225"/>
      <c r="O271" s="225"/>
      <c r="P271" s="225"/>
      <c r="Q271" s="225"/>
      <c r="R271" s="225"/>
      <c r="S271" s="225"/>
      <c r="T271" s="226"/>
      <c r="AT271" s="227" t="s">
        <v>136</v>
      </c>
      <c r="AU271" s="227" t="s">
        <v>84</v>
      </c>
      <c r="AV271" s="14" t="s">
        <v>84</v>
      </c>
      <c r="AW271" s="14" t="s">
        <v>35</v>
      </c>
      <c r="AX271" s="14" t="s">
        <v>74</v>
      </c>
      <c r="AY271" s="227" t="s">
        <v>123</v>
      </c>
    </row>
    <row r="272" spans="2:51" s="13" customFormat="1" ht="12">
      <c r="B272" s="207"/>
      <c r="C272" s="208"/>
      <c r="D272" s="202" t="s">
        <v>136</v>
      </c>
      <c r="E272" s="209" t="s">
        <v>28</v>
      </c>
      <c r="F272" s="210" t="s">
        <v>337</v>
      </c>
      <c r="G272" s="208"/>
      <c r="H272" s="209" t="s">
        <v>28</v>
      </c>
      <c r="I272" s="211"/>
      <c r="J272" s="208"/>
      <c r="K272" s="208"/>
      <c r="L272" s="212"/>
      <c r="M272" s="213"/>
      <c r="N272" s="214"/>
      <c r="O272" s="214"/>
      <c r="P272" s="214"/>
      <c r="Q272" s="214"/>
      <c r="R272" s="214"/>
      <c r="S272" s="214"/>
      <c r="T272" s="215"/>
      <c r="AT272" s="216" t="s">
        <v>136</v>
      </c>
      <c r="AU272" s="216" t="s">
        <v>84</v>
      </c>
      <c r="AV272" s="13" t="s">
        <v>82</v>
      </c>
      <c r="AW272" s="13" t="s">
        <v>35</v>
      </c>
      <c r="AX272" s="13" t="s">
        <v>74</v>
      </c>
      <c r="AY272" s="216" t="s">
        <v>123</v>
      </c>
    </row>
    <row r="273" spans="2:51" s="14" customFormat="1" ht="12">
      <c r="B273" s="217"/>
      <c r="C273" s="218"/>
      <c r="D273" s="202" t="s">
        <v>136</v>
      </c>
      <c r="E273" s="219" t="s">
        <v>28</v>
      </c>
      <c r="F273" s="220" t="s">
        <v>338</v>
      </c>
      <c r="G273" s="218"/>
      <c r="H273" s="221">
        <v>19.2</v>
      </c>
      <c r="I273" s="222"/>
      <c r="J273" s="218"/>
      <c r="K273" s="218"/>
      <c r="L273" s="223"/>
      <c r="M273" s="224"/>
      <c r="N273" s="225"/>
      <c r="O273" s="225"/>
      <c r="P273" s="225"/>
      <c r="Q273" s="225"/>
      <c r="R273" s="225"/>
      <c r="S273" s="225"/>
      <c r="T273" s="226"/>
      <c r="AT273" s="227" t="s">
        <v>136</v>
      </c>
      <c r="AU273" s="227" t="s">
        <v>84</v>
      </c>
      <c r="AV273" s="14" t="s">
        <v>84</v>
      </c>
      <c r="AW273" s="14" t="s">
        <v>35</v>
      </c>
      <c r="AX273" s="14" t="s">
        <v>74</v>
      </c>
      <c r="AY273" s="227" t="s">
        <v>123</v>
      </c>
    </row>
    <row r="274" spans="2:51" s="15" customFormat="1" ht="12">
      <c r="B274" s="228"/>
      <c r="C274" s="229"/>
      <c r="D274" s="202" t="s">
        <v>136</v>
      </c>
      <c r="E274" s="230" t="s">
        <v>28</v>
      </c>
      <c r="F274" s="231" t="s">
        <v>157</v>
      </c>
      <c r="G274" s="229"/>
      <c r="H274" s="232">
        <v>246.1</v>
      </c>
      <c r="I274" s="233"/>
      <c r="J274" s="229"/>
      <c r="K274" s="229"/>
      <c r="L274" s="234"/>
      <c r="M274" s="235"/>
      <c r="N274" s="236"/>
      <c r="O274" s="236"/>
      <c r="P274" s="236"/>
      <c r="Q274" s="236"/>
      <c r="R274" s="236"/>
      <c r="S274" s="236"/>
      <c r="T274" s="237"/>
      <c r="AT274" s="238" t="s">
        <v>136</v>
      </c>
      <c r="AU274" s="238" t="s">
        <v>84</v>
      </c>
      <c r="AV274" s="15" t="s">
        <v>130</v>
      </c>
      <c r="AW274" s="15" t="s">
        <v>35</v>
      </c>
      <c r="AX274" s="15" t="s">
        <v>82</v>
      </c>
      <c r="AY274" s="238" t="s">
        <v>123</v>
      </c>
    </row>
    <row r="275" spans="1:65" s="2" customFormat="1" ht="16.5" customHeight="1">
      <c r="A275" s="35"/>
      <c r="B275" s="36"/>
      <c r="C275" s="189" t="s">
        <v>354</v>
      </c>
      <c r="D275" s="189" t="s">
        <v>125</v>
      </c>
      <c r="E275" s="190" t="s">
        <v>355</v>
      </c>
      <c r="F275" s="191" t="s">
        <v>356</v>
      </c>
      <c r="G275" s="192" t="s">
        <v>128</v>
      </c>
      <c r="H275" s="193">
        <v>68.8</v>
      </c>
      <c r="I275" s="194"/>
      <c r="J275" s="195">
        <f>ROUND(I275*H275,2)</f>
        <v>0</v>
      </c>
      <c r="K275" s="191" t="s">
        <v>28</v>
      </c>
      <c r="L275" s="40"/>
      <c r="M275" s="196" t="s">
        <v>28</v>
      </c>
      <c r="N275" s="197" t="s">
        <v>47</v>
      </c>
      <c r="O275" s="66"/>
      <c r="P275" s="198">
        <f>O275*H275</f>
        <v>0</v>
      </c>
      <c r="Q275" s="198">
        <v>0</v>
      </c>
      <c r="R275" s="198">
        <f>Q275*H275</f>
        <v>0</v>
      </c>
      <c r="S275" s="198">
        <v>0.108</v>
      </c>
      <c r="T275" s="199">
        <f>S275*H275</f>
        <v>7.4304</v>
      </c>
      <c r="U275" s="35"/>
      <c r="V275" s="35"/>
      <c r="W275" s="35"/>
      <c r="X275" s="35"/>
      <c r="Y275" s="35"/>
      <c r="Z275" s="35"/>
      <c r="AA275" s="35"/>
      <c r="AB275" s="35"/>
      <c r="AC275" s="35"/>
      <c r="AD275" s="35"/>
      <c r="AE275" s="35"/>
      <c r="AR275" s="200" t="s">
        <v>130</v>
      </c>
      <c r="AT275" s="200" t="s">
        <v>125</v>
      </c>
      <c r="AU275" s="200" t="s">
        <v>84</v>
      </c>
      <c r="AY275" s="18" t="s">
        <v>123</v>
      </c>
      <c r="BE275" s="201">
        <f>IF(N275="základní",J275,0)</f>
        <v>0</v>
      </c>
      <c r="BF275" s="201">
        <f>IF(N275="snížená",J275,0)</f>
        <v>0</v>
      </c>
      <c r="BG275" s="201">
        <f>IF(N275="zákl. přenesená",J275,0)</f>
        <v>0</v>
      </c>
      <c r="BH275" s="201">
        <f>IF(N275="sníž. přenesená",J275,0)</f>
        <v>0</v>
      </c>
      <c r="BI275" s="201">
        <f>IF(N275="nulová",J275,0)</f>
        <v>0</v>
      </c>
      <c r="BJ275" s="18" t="s">
        <v>130</v>
      </c>
      <c r="BK275" s="201">
        <f>ROUND(I275*H275,2)</f>
        <v>0</v>
      </c>
      <c r="BL275" s="18" t="s">
        <v>130</v>
      </c>
      <c r="BM275" s="200" t="s">
        <v>357</v>
      </c>
    </row>
    <row r="276" spans="1:47" s="2" customFormat="1" ht="19.5">
      <c r="A276" s="35"/>
      <c r="B276" s="36"/>
      <c r="C276" s="37"/>
      <c r="D276" s="202" t="s">
        <v>132</v>
      </c>
      <c r="E276" s="37"/>
      <c r="F276" s="203" t="s">
        <v>358</v>
      </c>
      <c r="G276" s="37"/>
      <c r="H276" s="37"/>
      <c r="I276" s="110"/>
      <c r="J276" s="37"/>
      <c r="K276" s="37"/>
      <c r="L276" s="40"/>
      <c r="M276" s="204"/>
      <c r="N276" s="205"/>
      <c r="O276" s="66"/>
      <c r="P276" s="66"/>
      <c r="Q276" s="66"/>
      <c r="R276" s="66"/>
      <c r="S276" s="66"/>
      <c r="T276" s="67"/>
      <c r="U276" s="35"/>
      <c r="V276" s="35"/>
      <c r="W276" s="35"/>
      <c r="X276" s="35"/>
      <c r="Y276" s="35"/>
      <c r="Z276" s="35"/>
      <c r="AA276" s="35"/>
      <c r="AB276" s="35"/>
      <c r="AC276" s="35"/>
      <c r="AD276" s="35"/>
      <c r="AE276" s="35"/>
      <c r="AT276" s="18" t="s">
        <v>132</v>
      </c>
      <c r="AU276" s="18" t="s">
        <v>84</v>
      </c>
    </row>
    <row r="277" spans="1:47" s="2" customFormat="1" ht="87.75">
      <c r="A277" s="35"/>
      <c r="B277" s="36"/>
      <c r="C277" s="37"/>
      <c r="D277" s="202" t="s">
        <v>134</v>
      </c>
      <c r="E277" s="37"/>
      <c r="F277" s="206" t="s">
        <v>352</v>
      </c>
      <c r="G277" s="37"/>
      <c r="H277" s="37"/>
      <c r="I277" s="110"/>
      <c r="J277" s="37"/>
      <c r="K277" s="37"/>
      <c r="L277" s="40"/>
      <c r="M277" s="204"/>
      <c r="N277" s="205"/>
      <c r="O277" s="66"/>
      <c r="P277" s="66"/>
      <c r="Q277" s="66"/>
      <c r="R277" s="66"/>
      <c r="S277" s="66"/>
      <c r="T277" s="67"/>
      <c r="U277" s="35"/>
      <c r="V277" s="35"/>
      <c r="W277" s="35"/>
      <c r="X277" s="35"/>
      <c r="Y277" s="35"/>
      <c r="Z277" s="35"/>
      <c r="AA277" s="35"/>
      <c r="AB277" s="35"/>
      <c r="AC277" s="35"/>
      <c r="AD277" s="35"/>
      <c r="AE277" s="35"/>
      <c r="AT277" s="18" t="s">
        <v>134</v>
      </c>
      <c r="AU277" s="18" t="s">
        <v>84</v>
      </c>
    </row>
    <row r="278" spans="2:51" s="13" customFormat="1" ht="12">
      <c r="B278" s="207"/>
      <c r="C278" s="208"/>
      <c r="D278" s="202" t="s">
        <v>136</v>
      </c>
      <c r="E278" s="209" t="s">
        <v>28</v>
      </c>
      <c r="F278" s="210" t="s">
        <v>353</v>
      </c>
      <c r="G278" s="208"/>
      <c r="H278" s="209" t="s">
        <v>28</v>
      </c>
      <c r="I278" s="211"/>
      <c r="J278" s="208"/>
      <c r="K278" s="208"/>
      <c r="L278" s="212"/>
      <c r="M278" s="213"/>
      <c r="N278" s="214"/>
      <c r="O278" s="214"/>
      <c r="P278" s="214"/>
      <c r="Q278" s="214"/>
      <c r="R278" s="214"/>
      <c r="S278" s="214"/>
      <c r="T278" s="215"/>
      <c r="AT278" s="216" t="s">
        <v>136</v>
      </c>
      <c r="AU278" s="216" t="s">
        <v>84</v>
      </c>
      <c r="AV278" s="13" t="s">
        <v>82</v>
      </c>
      <c r="AW278" s="13" t="s">
        <v>35</v>
      </c>
      <c r="AX278" s="13" t="s">
        <v>74</v>
      </c>
      <c r="AY278" s="216" t="s">
        <v>123</v>
      </c>
    </row>
    <row r="279" spans="2:51" s="13" customFormat="1" ht="12">
      <c r="B279" s="207"/>
      <c r="C279" s="208"/>
      <c r="D279" s="202" t="s">
        <v>136</v>
      </c>
      <c r="E279" s="209" t="s">
        <v>28</v>
      </c>
      <c r="F279" s="210" t="s">
        <v>359</v>
      </c>
      <c r="G279" s="208"/>
      <c r="H279" s="209" t="s">
        <v>28</v>
      </c>
      <c r="I279" s="211"/>
      <c r="J279" s="208"/>
      <c r="K279" s="208"/>
      <c r="L279" s="212"/>
      <c r="M279" s="213"/>
      <c r="N279" s="214"/>
      <c r="O279" s="214"/>
      <c r="P279" s="214"/>
      <c r="Q279" s="214"/>
      <c r="R279" s="214"/>
      <c r="S279" s="214"/>
      <c r="T279" s="215"/>
      <c r="AT279" s="216" t="s">
        <v>136</v>
      </c>
      <c r="AU279" s="216" t="s">
        <v>84</v>
      </c>
      <c r="AV279" s="13" t="s">
        <v>82</v>
      </c>
      <c r="AW279" s="13" t="s">
        <v>35</v>
      </c>
      <c r="AX279" s="13" t="s">
        <v>74</v>
      </c>
      <c r="AY279" s="216" t="s">
        <v>123</v>
      </c>
    </row>
    <row r="280" spans="2:51" s="14" customFormat="1" ht="12">
      <c r="B280" s="217"/>
      <c r="C280" s="218"/>
      <c r="D280" s="202" t="s">
        <v>136</v>
      </c>
      <c r="E280" s="219" t="s">
        <v>28</v>
      </c>
      <c r="F280" s="220" t="s">
        <v>360</v>
      </c>
      <c r="G280" s="218"/>
      <c r="H280" s="221">
        <v>26.8</v>
      </c>
      <c r="I280" s="222"/>
      <c r="J280" s="218"/>
      <c r="K280" s="218"/>
      <c r="L280" s="223"/>
      <c r="M280" s="224"/>
      <c r="N280" s="225"/>
      <c r="O280" s="225"/>
      <c r="P280" s="225"/>
      <c r="Q280" s="225"/>
      <c r="R280" s="225"/>
      <c r="S280" s="225"/>
      <c r="T280" s="226"/>
      <c r="AT280" s="227" t="s">
        <v>136</v>
      </c>
      <c r="AU280" s="227" t="s">
        <v>84</v>
      </c>
      <c r="AV280" s="14" t="s">
        <v>84</v>
      </c>
      <c r="AW280" s="14" t="s">
        <v>35</v>
      </c>
      <c r="AX280" s="14" t="s">
        <v>74</v>
      </c>
      <c r="AY280" s="227" t="s">
        <v>123</v>
      </c>
    </row>
    <row r="281" spans="2:51" s="13" customFormat="1" ht="12">
      <c r="B281" s="207"/>
      <c r="C281" s="208"/>
      <c r="D281" s="202" t="s">
        <v>136</v>
      </c>
      <c r="E281" s="209" t="s">
        <v>28</v>
      </c>
      <c r="F281" s="210" t="s">
        <v>333</v>
      </c>
      <c r="G281" s="208"/>
      <c r="H281" s="209" t="s">
        <v>28</v>
      </c>
      <c r="I281" s="211"/>
      <c r="J281" s="208"/>
      <c r="K281" s="208"/>
      <c r="L281" s="212"/>
      <c r="M281" s="213"/>
      <c r="N281" s="214"/>
      <c r="O281" s="214"/>
      <c r="P281" s="214"/>
      <c r="Q281" s="214"/>
      <c r="R281" s="214"/>
      <c r="S281" s="214"/>
      <c r="T281" s="215"/>
      <c r="AT281" s="216" t="s">
        <v>136</v>
      </c>
      <c r="AU281" s="216" t="s">
        <v>84</v>
      </c>
      <c r="AV281" s="13" t="s">
        <v>82</v>
      </c>
      <c r="AW281" s="13" t="s">
        <v>35</v>
      </c>
      <c r="AX281" s="13" t="s">
        <v>74</v>
      </c>
      <c r="AY281" s="216" t="s">
        <v>123</v>
      </c>
    </row>
    <row r="282" spans="2:51" s="14" customFormat="1" ht="12">
      <c r="B282" s="217"/>
      <c r="C282" s="218"/>
      <c r="D282" s="202" t="s">
        <v>136</v>
      </c>
      <c r="E282" s="219" t="s">
        <v>28</v>
      </c>
      <c r="F282" s="220" t="s">
        <v>334</v>
      </c>
      <c r="G282" s="218"/>
      <c r="H282" s="221">
        <v>42</v>
      </c>
      <c r="I282" s="222"/>
      <c r="J282" s="218"/>
      <c r="K282" s="218"/>
      <c r="L282" s="223"/>
      <c r="M282" s="224"/>
      <c r="N282" s="225"/>
      <c r="O282" s="225"/>
      <c r="P282" s="225"/>
      <c r="Q282" s="225"/>
      <c r="R282" s="225"/>
      <c r="S282" s="225"/>
      <c r="T282" s="226"/>
      <c r="AT282" s="227" t="s">
        <v>136</v>
      </c>
      <c r="AU282" s="227" t="s">
        <v>84</v>
      </c>
      <c r="AV282" s="14" t="s">
        <v>84</v>
      </c>
      <c r="AW282" s="14" t="s">
        <v>35</v>
      </c>
      <c r="AX282" s="14" t="s">
        <v>74</v>
      </c>
      <c r="AY282" s="227" t="s">
        <v>123</v>
      </c>
    </row>
    <row r="283" spans="2:51" s="15" customFormat="1" ht="12">
      <c r="B283" s="228"/>
      <c r="C283" s="229"/>
      <c r="D283" s="202" t="s">
        <v>136</v>
      </c>
      <c r="E283" s="230" t="s">
        <v>28</v>
      </c>
      <c r="F283" s="231" t="s">
        <v>157</v>
      </c>
      <c r="G283" s="229"/>
      <c r="H283" s="232">
        <v>68.8</v>
      </c>
      <c r="I283" s="233"/>
      <c r="J283" s="229"/>
      <c r="K283" s="229"/>
      <c r="L283" s="234"/>
      <c r="M283" s="235"/>
      <c r="N283" s="236"/>
      <c r="O283" s="236"/>
      <c r="P283" s="236"/>
      <c r="Q283" s="236"/>
      <c r="R283" s="236"/>
      <c r="S283" s="236"/>
      <c r="T283" s="237"/>
      <c r="AT283" s="238" t="s">
        <v>136</v>
      </c>
      <c r="AU283" s="238" t="s">
        <v>84</v>
      </c>
      <c r="AV283" s="15" t="s">
        <v>130</v>
      </c>
      <c r="AW283" s="15" t="s">
        <v>35</v>
      </c>
      <c r="AX283" s="15" t="s">
        <v>82</v>
      </c>
      <c r="AY283" s="238" t="s">
        <v>123</v>
      </c>
    </row>
    <row r="284" spans="1:65" s="2" customFormat="1" ht="16.5" customHeight="1">
      <c r="A284" s="35"/>
      <c r="B284" s="36"/>
      <c r="C284" s="189" t="s">
        <v>361</v>
      </c>
      <c r="D284" s="189" t="s">
        <v>125</v>
      </c>
      <c r="E284" s="190" t="s">
        <v>362</v>
      </c>
      <c r="F284" s="191" t="s">
        <v>363</v>
      </c>
      <c r="G284" s="192" t="s">
        <v>128</v>
      </c>
      <c r="H284" s="193">
        <v>118.8</v>
      </c>
      <c r="I284" s="194"/>
      <c r="J284" s="195">
        <f>ROUND(I284*H284,2)</f>
        <v>0</v>
      </c>
      <c r="K284" s="191" t="s">
        <v>28</v>
      </c>
      <c r="L284" s="40"/>
      <c r="M284" s="196" t="s">
        <v>28</v>
      </c>
      <c r="N284" s="197" t="s">
        <v>47</v>
      </c>
      <c r="O284" s="66"/>
      <c r="P284" s="198">
        <f>O284*H284</f>
        <v>0</v>
      </c>
      <c r="Q284" s="198">
        <v>0</v>
      </c>
      <c r="R284" s="198">
        <f>Q284*H284</f>
        <v>0</v>
      </c>
      <c r="S284" s="198">
        <v>0</v>
      </c>
      <c r="T284" s="199">
        <f>S284*H284</f>
        <v>0</v>
      </c>
      <c r="U284" s="35"/>
      <c r="V284" s="35"/>
      <c r="W284" s="35"/>
      <c r="X284" s="35"/>
      <c r="Y284" s="35"/>
      <c r="Z284" s="35"/>
      <c r="AA284" s="35"/>
      <c r="AB284" s="35"/>
      <c r="AC284" s="35"/>
      <c r="AD284" s="35"/>
      <c r="AE284" s="35"/>
      <c r="AR284" s="200" t="s">
        <v>130</v>
      </c>
      <c r="AT284" s="200" t="s">
        <v>125</v>
      </c>
      <c r="AU284" s="200" t="s">
        <v>84</v>
      </c>
      <c r="AY284" s="18" t="s">
        <v>123</v>
      </c>
      <c r="BE284" s="201">
        <f>IF(N284="základní",J284,0)</f>
        <v>0</v>
      </c>
      <c r="BF284" s="201">
        <f>IF(N284="snížená",J284,0)</f>
        <v>0</v>
      </c>
      <c r="BG284" s="201">
        <f>IF(N284="zákl. přenesená",J284,0)</f>
        <v>0</v>
      </c>
      <c r="BH284" s="201">
        <f>IF(N284="sníž. přenesená",J284,0)</f>
        <v>0</v>
      </c>
      <c r="BI284" s="201">
        <f>IF(N284="nulová",J284,0)</f>
        <v>0</v>
      </c>
      <c r="BJ284" s="18" t="s">
        <v>130</v>
      </c>
      <c r="BK284" s="201">
        <f>ROUND(I284*H284,2)</f>
        <v>0</v>
      </c>
      <c r="BL284" s="18" t="s">
        <v>130</v>
      </c>
      <c r="BM284" s="200" t="s">
        <v>364</v>
      </c>
    </row>
    <row r="285" spans="1:47" s="2" customFormat="1" ht="19.5">
      <c r="A285" s="35"/>
      <c r="B285" s="36"/>
      <c r="C285" s="37"/>
      <c r="D285" s="202" t="s">
        <v>132</v>
      </c>
      <c r="E285" s="37"/>
      <c r="F285" s="203" t="s">
        <v>365</v>
      </c>
      <c r="G285" s="37"/>
      <c r="H285" s="37"/>
      <c r="I285" s="110"/>
      <c r="J285" s="37"/>
      <c r="K285" s="37"/>
      <c r="L285" s="40"/>
      <c r="M285" s="204"/>
      <c r="N285" s="205"/>
      <c r="O285" s="66"/>
      <c r="P285" s="66"/>
      <c r="Q285" s="66"/>
      <c r="R285" s="66"/>
      <c r="S285" s="66"/>
      <c r="T285" s="67"/>
      <c r="U285" s="35"/>
      <c r="V285" s="35"/>
      <c r="W285" s="35"/>
      <c r="X285" s="35"/>
      <c r="Y285" s="35"/>
      <c r="Z285" s="35"/>
      <c r="AA285" s="35"/>
      <c r="AB285" s="35"/>
      <c r="AC285" s="35"/>
      <c r="AD285" s="35"/>
      <c r="AE285" s="35"/>
      <c r="AT285" s="18" t="s">
        <v>132</v>
      </c>
      <c r="AU285" s="18" t="s">
        <v>84</v>
      </c>
    </row>
    <row r="286" spans="1:47" s="2" customFormat="1" ht="58.5">
      <c r="A286" s="35"/>
      <c r="B286" s="36"/>
      <c r="C286" s="37"/>
      <c r="D286" s="202" t="s">
        <v>134</v>
      </c>
      <c r="E286" s="37"/>
      <c r="F286" s="206" t="s">
        <v>366</v>
      </c>
      <c r="G286" s="37"/>
      <c r="H286" s="37"/>
      <c r="I286" s="110"/>
      <c r="J286" s="37"/>
      <c r="K286" s="37"/>
      <c r="L286" s="40"/>
      <c r="M286" s="204"/>
      <c r="N286" s="205"/>
      <c r="O286" s="66"/>
      <c r="P286" s="66"/>
      <c r="Q286" s="66"/>
      <c r="R286" s="66"/>
      <c r="S286" s="66"/>
      <c r="T286" s="67"/>
      <c r="U286" s="35"/>
      <c r="V286" s="35"/>
      <c r="W286" s="35"/>
      <c r="X286" s="35"/>
      <c r="Y286" s="35"/>
      <c r="Z286" s="35"/>
      <c r="AA286" s="35"/>
      <c r="AB286" s="35"/>
      <c r="AC286" s="35"/>
      <c r="AD286" s="35"/>
      <c r="AE286" s="35"/>
      <c r="AT286" s="18" t="s">
        <v>134</v>
      </c>
      <c r="AU286" s="18" t="s">
        <v>84</v>
      </c>
    </row>
    <row r="287" spans="2:51" s="13" customFormat="1" ht="12">
      <c r="B287" s="207"/>
      <c r="C287" s="208"/>
      <c r="D287" s="202" t="s">
        <v>136</v>
      </c>
      <c r="E287" s="209" t="s">
        <v>28</v>
      </c>
      <c r="F287" s="210" t="s">
        <v>187</v>
      </c>
      <c r="G287" s="208"/>
      <c r="H287" s="209" t="s">
        <v>28</v>
      </c>
      <c r="I287" s="211"/>
      <c r="J287" s="208"/>
      <c r="K287" s="208"/>
      <c r="L287" s="212"/>
      <c r="M287" s="213"/>
      <c r="N287" s="214"/>
      <c r="O287" s="214"/>
      <c r="P287" s="214"/>
      <c r="Q287" s="214"/>
      <c r="R287" s="214"/>
      <c r="S287" s="214"/>
      <c r="T287" s="215"/>
      <c r="AT287" s="216" t="s">
        <v>136</v>
      </c>
      <c r="AU287" s="216" t="s">
        <v>84</v>
      </c>
      <c r="AV287" s="13" t="s">
        <v>82</v>
      </c>
      <c r="AW287" s="13" t="s">
        <v>35</v>
      </c>
      <c r="AX287" s="13" t="s">
        <v>74</v>
      </c>
      <c r="AY287" s="216" t="s">
        <v>123</v>
      </c>
    </row>
    <row r="288" spans="2:51" s="13" customFormat="1" ht="12">
      <c r="B288" s="207"/>
      <c r="C288" s="208"/>
      <c r="D288" s="202" t="s">
        <v>136</v>
      </c>
      <c r="E288" s="209" t="s">
        <v>28</v>
      </c>
      <c r="F288" s="210" t="s">
        <v>331</v>
      </c>
      <c r="G288" s="208"/>
      <c r="H288" s="209" t="s">
        <v>28</v>
      </c>
      <c r="I288" s="211"/>
      <c r="J288" s="208"/>
      <c r="K288" s="208"/>
      <c r="L288" s="212"/>
      <c r="M288" s="213"/>
      <c r="N288" s="214"/>
      <c r="O288" s="214"/>
      <c r="P288" s="214"/>
      <c r="Q288" s="214"/>
      <c r="R288" s="214"/>
      <c r="S288" s="214"/>
      <c r="T288" s="215"/>
      <c r="AT288" s="216" t="s">
        <v>136</v>
      </c>
      <c r="AU288" s="216" t="s">
        <v>84</v>
      </c>
      <c r="AV288" s="13" t="s">
        <v>82</v>
      </c>
      <c r="AW288" s="13" t="s">
        <v>35</v>
      </c>
      <c r="AX288" s="13" t="s">
        <v>74</v>
      </c>
      <c r="AY288" s="216" t="s">
        <v>123</v>
      </c>
    </row>
    <row r="289" spans="2:51" s="14" customFormat="1" ht="12">
      <c r="B289" s="217"/>
      <c r="C289" s="218"/>
      <c r="D289" s="202" t="s">
        <v>136</v>
      </c>
      <c r="E289" s="219" t="s">
        <v>28</v>
      </c>
      <c r="F289" s="220" t="s">
        <v>367</v>
      </c>
      <c r="G289" s="218"/>
      <c r="H289" s="221">
        <v>76.8</v>
      </c>
      <c r="I289" s="222"/>
      <c r="J289" s="218"/>
      <c r="K289" s="218"/>
      <c r="L289" s="223"/>
      <c r="M289" s="224"/>
      <c r="N289" s="225"/>
      <c r="O289" s="225"/>
      <c r="P289" s="225"/>
      <c r="Q289" s="225"/>
      <c r="R289" s="225"/>
      <c r="S289" s="225"/>
      <c r="T289" s="226"/>
      <c r="AT289" s="227" t="s">
        <v>136</v>
      </c>
      <c r="AU289" s="227" t="s">
        <v>84</v>
      </c>
      <c r="AV289" s="14" t="s">
        <v>84</v>
      </c>
      <c r="AW289" s="14" t="s">
        <v>35</v>
      </c>
      <c r="AX289" s="14" t="s">
        <v>74</v>
      </c>
      <c r="AY289" s="227" t="s">
        <v>123</v>
      </c>
    </row>
    <row r="290" spans="2:51" s="13" customFormat="1" ht="12">
      <c r="B290" s="207"/>
      <c r="C290" s="208"/>
      <c r="D290" s="202" t="s">
        <v>136</v>
      </c>
      <c r="E290" s="209" t="s">
        <v>28</v>
      </c>
      <c r="F290" s="210" t="s">
        <v>333</v>
      </c>
      <c r="G290" s="208"/>
      <c r="H290" s="209" t="s">
        <v>28</v>
      </c>
      <c r="I290" s="211"/>
      <c r="J290" s="208"/>
      <c r="K290" s="208"/>
      <c r="L290" s="212"/>
      <c r="M290" s="213"/>
      <c r="N290" s="214"/>
      <c r="O290" s="214"/>
      <c r="P290" s="214"/>
      <c r="Q290" s="214"/>
      <c r="R290" s="214"/>
      <c r="S290" s="214"/>
      <c r="T290" s="215"/>
      <c r="AT290" s="216" t="s">
        <v>136</v>
      </c>
      <c r="AU290" s="216" t="s">
        <v>84</v>
      </c>
      <c r="AV290" s="13" t="s">
        <v>82</v>
      </c>
      <c r="AW290" s="13" t="s">
        <v>35</v>
      </c>
      <c r="AX290" s="13" t="s">
        <v>74</v>
      </c>
      <c r="AY290" s="216" t="s">
        <v>123</v>
      </c>
    </row>
    <row r="291" spans="2:51" s="14" customFormat="1" ht="12">
      <c r="B291" s="217"/>
      <c r="C291" s="218"/>
      <c r="D291" s="202" t="s">
        <v>136</v>
      </c>
      <c r="E291" s="219" t="s">
        <v>28</v>
      </c>
      <c r="F291" s="220" t="s">
        <v>334</v>
      </c>
      <c r="G291" s="218"/>
      <c r="H291" s="221">
        <v>42</v>
      </c>
      <c r="I291" s="222"/>
      <c r="J291" s="218"/>
      <c r="K291" s="218"/>
      <c r="L291" s="223"/>
      <c r="M291" s="224"/>
      <c r="N291" s="225"/>
      <c r="O291" s="225"/>
      <c r="P291" s="225"/>
      <c r="Q291" s="225"/>
      <c r="R291" s="225"/>
      <c r="S291" s="225"/>
      <c r="T291" s="226"/>
      <c r="AT291" s="227" t="s">
        <v>136</v>
      </c>
      <c r="AU291" s="227" t="s">
        <v>84</v>
      </c>
      <c r="AV291" s="14" t="s">
        <v>84</v>
      </c>
      <c r="AW291" s="14" t="s">
        <v>35</v>
      </c>
      <c r="AX291" s="14" t="s">
        <v>74</v>
      </c>
      <c r="AY291" s="227" t="s">
        <v>123</v>
      </c>
    </row>
    <row r="292" spans="2:51" s="15" customFormat="1" ht="12">
      <c r="B292" s="228"/>
      <c r="C292" s="229"/>
      <c r="D292" s="202" t="s">
        <v>136</v>
      </c>
      <c r="E292" s="230" t="s">
        <v>28</v>
      </c>
      <c r="F292" s="231" t="s">
        <v>157</v>
      </c>
      <c r="G292" s="229"/>
      <c r="H292" s="232">
        <v>118.8</v>
      </c>
      <c r="I292" s="233"/>
      <c r="J292" s="229"/>
      <c r="K292" s="229"/>
      <c r="L292" s="234"/>
      <c r="M292" s="235"/>
      <c r="N292" s="236"/>
      <c r="O292" s="236"/>
      <c r="P292" s="236"/>
      <c r="Q292" s="236"/>
      <c r="R292" s="236"/>
      <c r="S292" s="236"/>
      <c r="T292" s="237"/>
      <c r="AT292" s="238" t="s">
        <v>136</v>
      </c>
      <c r="AU292" s="238" t="s">
        <v>84</v>
      </c>
      <c r="AV292" s="15" t="s">
        <v>130</v>
      </c>
      <c r="AW292" s="15" t="s">
        <v>35</v>
      </c>
      <c r="AX292" s="15" t="s">
        <v>82</v>
      </c>
      <c r="AY292" s="238" t="s">
        <v>123</v>
      </c>
    </row>
    <row r="293" spans="1:65" s="2" customFormat="1" ht="16.5" customHeight="1">
      <c r="A293" s="35"/>
      <c r="B293" s="36"/>
      <c r="C293" s="189" t="s">
        <v>368</v>
      </c>
      <c r="D293" s="189" t="s">
        <v>125</v>
      </c>
      <c r="E293" s="190" t="s">
        <v>369</v>
      </c>
      <c r="F293" s="191" t="s">
        <v>370</v>
      </c>
      <c r="G293" s="192" t="s">
        <v>128</v>
      </c>
      <c r="H293" s="193">
        <v>1915.2</v>
      </c>
      <c r="I293" s="194"/>
      <c r="J293" s="195">
        <f>ROUND(I293*H293,2)</f>
        <v>0</v>
      </c>
      <c r="K293" s="191" t="s">
        <v>28</v>
      </c>
      <c r="L293" s="40"/>
      <c r="M293" s="196" t="s">
        <v>28</v>
      </c>
      <c r="N293" s="197" t="s">
        <v>47</v>
      </c>
      <c r="O293" s="66"/>
      <c r="P293" s="198">
        <f>O293*H293</f>
        <v>0</v>
      </c>
      <c r="Q293" s="198">
        <v>0</v>
      </c>
      <c r="R293" s="198">
        <f>Q293*H293</f>
        <v>0</v>
      </c>
      <c r="S293" s="198">
        <v>0</v>
      </c>
      <c r="T293" s="199">
        <f>S293*H293</f>
        <v>0</v>
      </c>
      <c r="U293" s="35"/>
      <c r="V293" s="35"/>
      <c r="W293" s="35"/>
      <c r="X293" s="35"/>
      <c r="Y293" s="35"/>
      <c r="Z293" s="35"/>
      <c r="AA293" s="35"/>
      <c r="AB293" s="35"/>
      <c r="AC293" s="35"/>
      <c r="AD293" s="35"/>
      <c r="AE293" s="35"/>
      <c r="AR293" s="200" t="s">
        <v>130</v>
      </c>
      <c r="AT293" s="200" t="s">
        <v>125</v>
      </c>
      <c r="AU293" s="200" t="s">
        <v>84</v>
      </c>
      <c r="AY293" s="18" t="s">
        <v>123</v>
      </c>
      <c r="BE293" s="201">
        <f>IF(N293="základní",J293,0)</f>
        <v>0</v>
      </c>
      <c r="BF293" s="201">
        <f>IF(N293="snížená",J293,0)</f>
        <v>0</v>
      </c>
      <c r="BG293" s="201">
        <f>IF(N293="zákl. přenesená",J293,0)</f>
        <v>0</v>
      </c>
      <c r="BH293" s="201">
        <f>IF(N293="sníž. přenesená",J293,0)</f>
        <v>0</v>
      </c>
      <c r="BI293" s="201">
        <f>IF(N293="nulová",J293,0)</f>
        <v>0</v>
      </c>
      <c r="BJ293" s="18" t="s">
        <v>130</v>
      </c>
      <c r="BK293" s="201">
        <f>ROUND(I293*H293,2)</f>
        <v>0</v>
      </c>
      <c r="BL293" s="18" t="s">
        <v>130</v>
      </c>
      <c r="BM293" s="200" t="s">
        <v>371</v>
      </c>
    </row>
    <row r="294" spans="1:47" s="2" customFormat="1" ht="19.5">
      <c r="A294" s="35"/>
      <c r="B294" s="36"/>
      <c r="C294" s="37"/>
      <c r="D294" s="202" t="s">
        <v>132</v>
      </c>
      <c r="E294" s="37"/>
      <c r="F294" s="203" t="s">
        <v>372</v>
      </c>
      <c r="G294" s="37"/>
      <c r="H294" s="37"/>
      <c r="I294" s="110"/>
      <c r="J294" s="37"/>
      <c r="K294" s="37"/>
      <c r="L294" s="40"/>
      <c r="M294" s="204"/>
      <c r="N294" s="205"/>
      <c r="O294" s="66"/>
      <c r="P294" s="66"/>
      <c r="Q294" s="66"/>
      <c r="R294" s="66"/>
      <c r="S294" s="66"/>
      <c r="T294" s="67"/>
      <c r="U294" s="35"/>
      <c r="V294" s="35"/>
      <c r="W294" s="35"/>
      <c r="X294" s="35"/>
      <c r="Y294" s="35"/>
      <c r="Z294" s="35"/>
      <c r="AA294" s="35"/>
      <c r="AB294" s="35"/>
      <c r="AC294" s="35"/>
      <c r="AD294" s="35"/>
      <c r="AE294" s="35"/>
      <c r="AT294" s="18" t="s">
        <v>132</v>
      </c>
      <c r="AU294" s="18" t="s">
        <v>84</v>
      </c>
    </row>
    <row r="295" spans="1:47" s="2" customFormat="1" ht="58.5">
      <c r="A295" s="35"/>
      <c r="B295" s="36"/>
      <c r="C295" s="37"/>
      <c r="D295" s="202" t="s">
        <v>134</v>
      </c>
      <c r="E295" s="37"/>
      <c r="F295" s="206" t="s">
        <v>366</v>
      </c>
      <c r="G295" s="37"/>
      <c r="H295" s="37"/>
      <c r="I295" s="110"/>
      <c r="J295" s="37"/>
      <c r="K295" s="37"/>
      <c r="L295" s="40"/>
      <c r="M295" s="204"/>
      <c r="N295" s="205"/>
      <c r="O295" s="66"/>
      <c r="P295" s="66"/>
      <c r="Q295" s="66"/>
      <c r="R295" s="66"/>
      <c r="S295" s="66"/>
      <c r="T295" s="67"/>
      <c r="U295" s="35"/>
      <c r="V295" s="35"/>
      <c r="W295" s="35"/>
      <c r="X295" s="35"/>
      <c r="Y295" s="35"/>
      <c r="Z295" s="35"/>
      <c r="AA295" s="35"/>
      <c r="AB295" s="35"/>
      <c r="AC295" s="35"/>
      <c r="AD295" s="35"/>
      <c r="AE295" s="35"/>
      <c r="AT295" s="18" t="s">
        <v>134</v>
      </c>
      <c r="AU295" s="18" t="s">
        <v>84</v>
      </c>
    </row>
    <row r="296" spans="2:51" s="13" customFormat="1" ht="12">
      <c r="B296" s="207"/>
      <c r="C296" s="208"/>
      <c r="D296" s="202" t="s">
        <v>136</v>
      </c>
      <c r="E296" s="209" t="s">
        <v>28</v>
      </c>
      <c r="F296" s="210" t="s">
        <v>373</v>
      </c>
      <c r="G296" s="208"/>
      <c r="H296" s="209" t="s">
        <v>28</v>
      </c>
      <c r="I296" s="211"/>
      <c r="J296" s="208"/>
      <c r="K296" s="208"/>
      <c r="L296" s="212"/>
      <c r="M296" s="213"/>
      <c r="N296" s="214"/>
      <c r="O296" s="214"/>
      <c r="P296" s="214"/>
      <c r="Q296" s="214"/>
      <c r="R296" s="214"/>
      <c r="S296" s="214"/>
      <c r="T296" s="215"/>
      <c r="AT296" s="216" t="s">
        <v>136</v>
      </c>
      <c r="AU296" s="216" t="s">
        <v>84</v>
      </c>
      <c r="AV296" s="13" t="s">
        <v>82</v>
      </c>
      <c r="AW296" s="13" t="s">
        <v>35</v>
      </c>
      <c r="AX296" s="13" t="s">
        <v>74</v>
      </c>
      <c r="AY296" s="216" t="s">
        <v>123</v>
      </c>
    </row>
    <row r="297" spans="2:51" s="13" customFormat="1" ht="12">
      <c r="B297" s="207"/>
      <c r="C297" s="208"/>
      <c r="D297" s="202" t="s">
        <v>136</v>
      </c>
      <c r="E297" s="209" t="s">
        <v>28</v>
      </c>
      <c r="F297" s="210" t="s">
        <v>331</v>
      </c>
      <c r="G297" s="208"/>
      <c r="H297" s="209" t="s">
        <v>28</v>
      </c>
      <c r="I297" s="211"/>
      <c r="J297" s="208"/>
      <c r="K297" s="208"/>
      <c r="L297" s="212"/>
      <c r="M297" s="213"/>
      <c r="N297" s="214"/>
      <c r="O297" s="214"/>
      <c r="P297" s="214"/>
      <c r="Q297" s="214"/>
      <c r="R297" s="214"/>
      <c r="S297" s="214"/>
      <c r="T297" s="215"/>
      <c r="AT297" s="216" t="s">
        <v>136</v>
      </c>
      <c r="AU297" s="216" t="s">
        <v>84</v>
      </c>
      <c r="AV297" s="13" t="s">
        <v>82</v>
      </c>
      <c r="AW297" s="13" t="s">
        <v>35</v>
      </c>
      <c r="AX297" s="13" t="s">
        <v>74</v>
      </c>
      <c r="AY297" s="216" t="s">
        <v>123</v>
      </c>
    </row>
    <row r="298" spans="2:51" s="14" customFormat="1" ht="12">
      <c r="B298" s="217"/>
      <c r="C298" s="218"/>
      <c r="D298" s="202" t="s">
        <v>136</v>
      </c>
      <c r="E298" s="219" t="s">
        <v>28</v>
      </c>
      <c r="F298" s="220" t="s">
        <v>374</v>
      </c>
      <c r="G298" s="218"/>
      <c r="H298" s="221">
        <v>1075.2</v>
      </c>
      <c r="I298" s="222"/>
      <c r="J298" s="218"/>
      <c r="K298" s="218"/>
      <c r="L298" s="223"/>
      <c r="M298" s="224"/>
      <c r="N298" s="225"/>
      <c r="O298" s="225"/>
      <c r="P298" s="225"/>
      <c r="Q298" s="225"/>
      <c r="R298" s="225"/>
      <c r="S298" s="225"/>
      <c r="T298" s="226"/>
      <c r="AT298" s="227" t="s">
        <v>136</v>
      </c>
      <c r="AU298" s="227" t="s">
        <v>84</v>
      </c>
      <c r="AV298" s="14" t="s">
        <v>84</v>
      </c>
      <c r="AW298" s="14" t="s">
        <v>35</v>
      </c>
      <c r="AX298" s="14" t="s">
        <v>74</v>
      </c>
      <c r="AY298" s="227" t="s">
        <v>123</v>
      </c>
    </row>
    <row r="299" spans="2:51" s="13" customFormat="1" ht="12">
      <c r="B299" s="207"/>
      <c r="C299" s="208"/>
      <c r="D299" s="202" t="s">
        <v>136</v>
      </c>
      <c r="E299" s="209" t="s">
        <v>28</v>
      </c>
      <c r="F299" s="210" t="s">
        <v>333</v>
      </c>
      <c r="G299" s="208"/>
      <c r="H299" s="209" t="s">
        <v>28</v>
      </c>
      <c r="I299" s="211"/>
      <c r="J299" s="208"/>
      <c r="K299" s="208"/>
      <c r="L299" s="212"/>
      <c r="M299" s="213"/>
      <c r="N299" s="214"/>
      <c r="O299" s="214"/>
      <c r="P299" s="214"/>
      <c r="Q299" s="214"/>
      <c r="R299" s="214"/>
      <c r="S299" s="214"/>
      <c r="T299" s="215"/>
      <c r="AT299" s="216" t="s">
        <v>136</v>
      </c>
      <c r="AU299" s="216" t="s">
        <v>84</v>
      </c>
      <c r="AV299" s="13" t="s">
        <v>82</v>
      </c>
      <c r="AW299" s="13" t="s">
        <v>35</v>
      </c>
      <c r="AX299" s="13" t="s">
        <v>74</v>
      </c>
      <c r="AY299" s="216" t="s">
        <v>123</v>
      </c>
    </row>
    <row r="300" spans="2:51" s="14" customFormat="1" ht="12">
      <c r="B300" s="217"/>
      <c r="C300" s="218"/>
      <c r="D300" s="202" t="s">
        <v>136</v>
      </c>
      <c r="E300" s="219" t="s">
        <v>28</v>
      </c>
      <c r="F300" s="220" t="s">
        <v>375</v>
      </c>
      <c r="G300" s="218"/>
      <c r="H300" s="221">
        <v>840</v>
      </c>
      <c r="I300" s="222"/>
      <c r="J300" s="218"/>
      <c r="K300" s="218"/>
      <c r="L300" s="223"/>
      <c r="M300" s="224"/>
      <c r="N300" s="225"/>
      <c r="O300" s="225"/>
      <c r="P300" s="225"/>
      <c r="Q300" s="225"/>
      <c r="R300" s="225"/>
      <c r="S300" s="225"/>
      <c r="T300" s="226"/>
      <c r="AT300" s="227" t="s">
        <v>136</v>
      </c>
      <c r="AU300" s="227" t="s">
        <v>84</v>
      </c>
      <c r="AV300" s="14" t="s">
        <v>84</v>
      </c>
      <c r="AW300" s="14" t="s">
        <v>35</v>
      </c>
      <c r="AX300" s="14" t="s">
        <v>74</v>
      </c>
      <c r="AY300" s="227" t="s">
        <v>123</v>
      </c>
    </row>
    <row r="301" spans="2:51" s="15" customFormat="1" ht="12">
      <c r="B301" s="228"/>
      <c r="C301" s="229"/>
      <c r="D301" s="202" t="s">
        <v>136</v>
      </c>
      <c r="E301" s="230" t="s">
        <v>28</v>
      </c>
      <c r="F301" s="231" t="s">
        <v>157</v>
      </c>
      <c r="G301" s="229"/>
      <c r="H301" s="232">
        <v>1915.2</v>
      </c>
      <c r="I301" s="233"/>
      <c r="J301" s="229"/>
      <c r="K301" s="229"/>
      <c r="L301" s="234"/>
      <c r="M301" s="235"/>
      <c r="N301" s="236"/>
      <c r="O301" s="236"/>
      <c r="P301" s="236"/>
      <c r="Q301" s="236"/>
      <c r="R301" s="236"/>
      <c r="S301" s="236"/>
      <c r="T301" s="237"/>
      <c r="AT301" s="238" t="s">
        <v>136</v>
      </c>
      <c r="AU301" s="238" t="s">
        <v>84</v>
      </c>
      <c r="AV301" s="15" t="s">
        <v>130</v>
      </c>
      <c r="AW301" s="15" t="s">
        <v>35</v>
      </c>
      <c r="AX301" s="15" t="s">
        <v>82</v>
      </c>
      <c r="AY301" s="238" t="s">
        <v>123</v>
      </c>
    </row>
    <row r="302" spans="1:65" s="2" customFormat="1" ht="16.5" customHeight="1">
      <c r="A302" s="35"/>
      <c r="B302" s="36"/>
      <c r="C302" s="189" t="s">
        <v>376</v>
      </c>
      <c r="D302" s="189" t="s">
        <v>125</v>
      </c>
      <c r="E302" s="190" t="s">
        <v>377</v>
      </c>
      <c r="F302" s="191" t="s">
        <v>378</v>
      </c>
      <c r="G302" s="192" t="s">
        <v>128</v>
      </c>
      <c r="H302" s="193">
        <v>118.8</v>
      </c>
      <c r="I302" s="194"/>
      <c r="J302" s="195">
        <f>ROUND(I302*H302,2)</f>
        <v>0</v>
      </c>
      <c r="K302" s="191" t="s">
        <v>129</v>
      </c>
      <c r="L302" s="40"/>
      <c r="M302" s="196" t="s">
        <v>28</v>
      </c>
      <c r="N302" s="197" t="s">
        <v>47</v>
      </c>
      <c r="O302" s="66"/>
      <c r="P302" s="198">
        <f>O302*H302</f>
        <v>0</v>
      </c>
      <c r="Q302" s="198">
        <v>0</v>
      </c>
      <c r="R302" s="198">
        <f>Q302*H302</f>
        <v>0</v>
      </c>
      <c r="S302" s="198">
        <v>0</v>
      </c>
      <c r="T302" s="199">
        <f>S302*H302</f>
        <v>0</v>
      </c>
      <c r="U302" s="35"/>
      <c r="V302" s="35"/>
      <c r="W302" s="35"/>
      <c r="X302" s="35"/>
      <c r="Y302" s="35"/>
      <c r="Z302" s="35"/>
      <c r="AA302" s="35"/>
      <c r="AB302" s="35"/>
      <c r="AC302" s="35"/>
      <c r="AD302" s="35"/>
      <c r="AE302" s="35"/>
      <c r="AR302" s="200" t="s">
        <v>130</v>
      </c>
      <c r="AT302" s="200" t="s">
        <v>125</v>
      </c>
      <c r="AU302" s="200" t="s">
        <v>84</v>
      </c>
      <c r="AY302" s="18" t="s">
        <v>123</v>
      </c>
      <c r="BE302" s="201">
        <f>IF(N302="základní",J302,0)</f>
        <v>0</v>
      </c>
      <c r="BF302" s="201">
        <f>IF(N302="snížená",J302,0)</f>
        <v>0</v>
      </c>
      <c r="BG302" s="201">
        <f>IF(N302="zákl. přenesená",J302,0)</f>
        <v>0</v>
      </c>
      <c r="BH302" s="201">
        <f>IF(N302="sníž. přenesená",J302,0)</f>
        <v>0</v>
      </c>
      <c r="BI302" s="201">
        <f>IF(N302="nulová",J302,0)</f>
        <v>0</v>
      </c>
      <c r="BJ302" s="18" t="s">
        <v>130</v>
      </c>
      <c r="BK302" s="201">
        <f>ROUND(I302*H302,2)</f>
        <v>0</v>
      </c>
      <c r="BL302" s="18" t="s">
        <v>130</v>
      </c>
      <c r="BM302" s="200" t="s">
        <v>379</v>
      </c>
    </row>
    <row r="303" spans="1:47" s="2" customFormat="1" ht="19.5">
      <c r="A303" s="35"/>
      <c r="B303" s="36"/>
      <c r="C303" s="37"/>
      <c r="D303" s="202" t="s">
        <v>132</v>
      </c>
      <c r="E303" s="37"/>
      <c r="F303" s="203" t="s">
        <v>380</v>
      </c>
      <c r="G303" s="37"/>
      <c r="H303" s="37"/>
      <c r="I303" s="110"/>
      <c r="J303" s="37"/>
      <c r="K303" s="37"/>
      <c r="L303" s="40"/>
      <c r="M303" s="204"/>
      <c r="N303" s="205"/>
      <c r="O303" s="66"/>
      <c r="P303" s="66"/>
      <c r="Q303" s="66"/>
      <c r="R303" s="66"/>
      <c r="S303" s="66"/>
      <c r="T303" s="67"/>
      <c r="U303" s="35"/>
      <c r="V303" s="35"/>
      <c r="W303" s="35"/>
      <c r="X303" s="35"/>
      <c r="Y303" s="35"/>
      <c r="Z303" s="35"/>
      <c r="AA303" s="35"/>
      <c r="AB303" s="35"/>
      <c r="AC303" s="35"/>
      <c r="AD303" s="35"/>
      <c r="AE303" s="35"/>
      <c r="AT303" s="18" t="s">
        <v>132</v>
      </c>
      <c r="AU303" s="18" t="s">
        <v>84</v>
      </c>
    </row>
    <row r="304" spans="1:47" s="2" customFormat="1" ht="29.25">
      <c r="A304" s="35"/>
      <c r="B304" s="36"/>
      <c r="C304" s="37"/>
      <c r="D304" s="202" t="s">
        <v>134</v>
      </c>
      <c r="E304" s="37"/>
      <c r="F304" s="206" t="s">
        <v>381</v>
      </c>
      <c r="G304" s="37"/>
      <c r="H304" s="37"/>
      <c r="I304" s="110"/>
      <c r="J304" s="37"/>
      <c r="K304" s="37"/>
      <c r="L304" s="40"/>
      <c r="M304" s="204"/>
      <c r="N304" s="205"/>
      <c r="O304" s="66"/>
      <c r="P304" s="66"/>
      <c r="Q304" s="66"/>
      <c r="R304" s="66"/>
      <c r="S304" s="66"/>
      <c r="T304" s="67"/>
      <c r="U304" s="35"/>
      <c r="V304" s="35"/>
      <c r="W304" s="35"/>
      <c r="X304" s="35"/>
      <c r="Y304" s="35"/>
      <c r="Z304" s="35"/>
      <c r="AA304" s="35"/>
      <c r="AB304" s="35"/>
      <c r="AC304" s="35"/>
      <c r="AD304" s="35"/>
      <c r="AE304" s="35"/>
      <c r="AT304" s="18" t="s">
        <v>134</v>
      </c>
      <c r="AU304" s="18" t="s">
        <v>84</v>
      </c>
    </row>
    <row r="305" spans="2:51" s="13" customFormat="1" ht="12">
      <c r="B305" s="207"/>
      <c r="C305" s="208"/>
      <c r="D305" s="202" t="s">
        <v>136</v>
      </c>
      <c r="E305" s="209" t="s">
        <v>28</v>
      </c>
      <c r="F305" s="210" t="s">
        <v>373</v>
      </c>
      <c r="G305" s="208"/>
      <c r="H305" s="209" t="s">
        <v>28</v>
      </c>
      <c r="I305" s="211"/>
      <c r="J305" s="208"/>
      <c r="K305" s="208"/>
      <c r="L305" s="212"/>
      <c r="M305" s="213"/>
      <c r="N305" s="214"/>
      <c r="O305" s="214"/>
      <c r="P305" s="214"/>
      <c r="Q305" s="214"/>
      <c r="R305" s="214"/>
      <c r="S305" s="214"/>
      <c r="T305" s="215"/>
      <c r="AT305" s="216" t="s">
        <v>136</v>
      </c>
      <c r="AU305" s="216" t="s">
        <v>84</v>
      </c>
      <c r="AV305" s="13" t="s">
        <v>82</v>
      </c>
      <c r="AW305" s="13" t="s">
        <v>35</v>
      </c>
      <c r="AX305" s="13" t="s">
        <v>74</v>
      </c>
      <c r="AY305" s="216" t="s">
        <v>123</v>
      </c>
    </row>
    <row r="306" spans="2:51" s="14" customFormat="1" ht="12">
      <c r="B306" s="217"/>
      <c r="C306" s="218"/>
      <c r="D306" s="202" t="s">
        <v>136</v>
      </c>
      <c r="E306" s="219" t="s">
        <v>28</v>
      </c>
      <c r="F306" s="220" t="s">
        <v>382</v>
      </c>
      <c r="G306" s="218"/>
      <c r="H306" s="221">
        <v>118.8</v>
      </c>
      <c r="I306" s="222"/>
      <c r="J306" s="218"/>
      <c r="K306" s="218"/>
      <c r="L306" s="223"/>
      <c r="M306" s="224"/>
      <c r="N306" s="225"/>
      <c r="O306" s="225"/>
      <c r="P306" s="225"/>
      <c r="Q306" s="225"/>
      <c r="R306" s="225"/>
      <c r="S306" s="225"/>
      <c r="T306" s="226"/>
      <c r="AT306" s="227" t="s">
        <v>136</v>
      </c>
      <c r="AU306" s="227" t="s">
        <v>84</v>
      </c>
      <c r="AV306" s="14" t="s">
        <v>84</v>
      </c>
      <c r="AW306" s="14" t="s">
        <v>35</v>
      </c>
      <c r="AX306" s="14" t="s">
        <v>82</v>
      </c>
      <c r="AY306" s="227" t="s">
        <v>123</v>
      </c>
    </row>
    <row r="307" spans="1:65" s="2" customFormat="1" ht="16.5" customHeight="1">
      <c r="A307" s="35"/>
      <c r="B307" s="36"/>
      <c r="C307" s="189" t="s">
        <v>383</v>
      </c>
      <c r="D307" s="189" t="s">
        <v>125</v>
      </c>
      <c r="E307" s="190" t="s">
        <v>384</v>
      </c>
      <c r="F307" s="191" t="s">
        <v>385</v>
      </c>
      <c r="G307" s="192" t="s">
        <v>141</v>
      </c>
      <c r="H307" s="193">
        <v>1.6</v>
      </c>
      <c r="I307" s="194"/>
      <c r="J307" s="195">
        <f>ROUND(I307*H307,2)</f>
        <v>0</v>
      </c>
      <c r="K307" s="191" t="s">
        <v>129</v>
      </c>
      <c r="L307" s="40"/>
      <c r="M307" s="196" t="s">
        <v>28</v>
      </c>
      <c r="N307" s="197" t="s">
        <v>47</v>
      </c>
      <c r="O307" s="66"/>
      <c r="P307" s="198">
        <f>O307*H307</f>
        <v>0</v>
      </c>
      <c r="Q307" s="198">
        <v>0</v>
      </c>
      <c r="R307" s="198">
        <f>Q307*H307</f>
        <v>0</v>
      </c>
      <c r="S307" s="198">
        <v>2.2</v>
      </c>
      <c r="T307" s="199">
        <f>S307*H307</f>
        <v>3.5200000000000005</v>
      </c>
      <c r="U307" s="35"/>
      <c r="V307" s="35"/>
      <c r="W307" s="35"/>
      <c r="X307" s="35"/>
      <c r="Y307" s="35"/>
      <c r="Z307" s="35"/>
      <c r="AA307" s="35"/>
      <c r="AB307" s="35"/>
      <c r="AC307" s="35"/>
      <c r="AD307" s="35"/>
      <c r="AE307" s="35"/>
      <c r="AR307" s="200" t="s">
        <v>130</v>
      </c>
      <c r="AT307" s="200" t="s">
        <v>125</v>
      </c>
      <c r="AU307" s="200" t="s">
        <v>84</v>
      </c>
      <c r="AY307" s="18" t="s">
        <v>123</v>
      </c>
      <c r="BE307" s="201">
        <f>IF(N307="základní",J307,0)</f>
        <v>0</v>
      </c>
      <c r="BF307" s="201">
        <f>IF(N307="snížená",J307,0)</f>
        <v>0</v>
      </c>
      <c r="BG307" s="201">
        <f>IF(N307="zákl. přenesená",J307,0)</f>
        <v>0</v>
      </c>
      <c r="BH307" s="201">
        <f>IF(N307="sníž. přenesená",J307,0)</f>
        <v>0</v>
      </c>
      <c r="BI307" s="201">
        <f>IF(N307="nulová",J307,0)</f>
        <v>0</v>
      </c>
      <c r="BJ307" s="18" t="s">
        <v>130</v>
      </c>
      <c r="BK307" s="201">
        <f>ROUND(I307*H307,2)</f>
        <v>0</v>
      </c>
      <c r="BL307" s="18" t="s">
        <v>130</v>
      </c>
      <c r="BM307" s="200" t="s">
        <v>386</v>
      </c>
    </row>
    <row r="308" spans="1:47" s="2" customFormat="1" ht="12">
      <c r="A308" s="35"/>
      <c r="B308" s="36"/>
      <c r="C308" s="37"/>
      <c r="D308" s="202" t="s">
        <v>132</v>
      </c>
      <c r="E308" s="37"/>
      <c r="F308" s="203" t="s">
        <v>387</v>
      </c>
      <c r="G308" s="37"/>
      <c r="H308" s="37"/>
      <c r="I308" s="110"/>
      <c r="J308" s="37"/>
      <c r="K308" s="37"/>
      <c r="L308" s="40"/>
      <c r="M308" s="204"/>
      <c r="N308" s="205"/>
      <c r="O308" s="66"/>
      <c r="P308" s="66"/>
      <c r="Q308" s="66"/>
      <c r="R308" s="66"/>
      <c r="S308" s="66"/>
      <c r="T308" s="67"/>
      <c r="U308" s="35"/>
      <c r="V308" s="35"/>
      <c r="W308" s="35"/>
      <c r="X308" s="35"/>
      <c r="Y308" s="35"/>
      <c r="Z308" s="35"/>
      <c r="AA308" s="35"/>
      <c r="AB308" s="35"/>
      <c r="AC308" s="35"/>
      <c r="AD308" s="35"/>
      <c r="AE308" s="35"/>
      <c r="AT308" s="18" t="s">
        <v>132</v>
      </c>
      <c r="AU308" s="18" t="s">
        <v>84</v>
      </c>
    </row>
    <row r="309" spans="1:47" s="2" customFormat="1" ht="87.75">
      <c r="A309" s="35"/>
      <c r="B309" s="36"/>
      <c r="C309" s="37"/>
      <c r="D309" s="202" t="s">
        <v>134</v>
      </c>
      <c r="E309" s="37"/>
      <c r="F309" s="206" t="s">
        <v>388</v>
      </c>
      <c r="G309" s="37"/>
      <c r="H309" s="37"/>
      <c r="I309" s="110"/>
      <c r="J309" s="37"/>
      <c r="K309" s="37"/>
      <c r="L309" s="40"/>
      <c r="M309" s="204"/>
      <c r="N309" s="205"/>
      <c r="O309" s="66"/>
      <c r="P309" s="66"/>
      <c r="Q309" s="66"/>
      <c r="R309" s="66"/>
      <c r="S309" s="66"/>
      <c r="T309" s="67"/>
      <c r="U309" s="35"/>
      <c r="V309" s="35"/>
      <c r="W309" s="35"/>
      <c r="X309" s="35"/>
      <c r="Y309" s="35"/>
      <c r="Z309" s="35"/>
      <c r="AA309" s="35"/>
      <c r="AB309" s="35"/>
      <c r="AC309" s="35"/>
      <c r="AD309" s="35"/>
      <c r="AE309" s="35"/>
      <c r="AT309" s="18" t="s">
        <v>134</v>
      </c>
      <c r="AU309" s="18" t="s">
        <v>84</v>
      </c>
    </row>
    <row r="310" spans="2:51" s="13" customFormat="1" ht="12">
      <c r="B310" s="207"/>
      <c r="C310" s="208"/>
      <c r="D310" s="202" t="s">
        <v>136</v>
      </c>
      <c r="E310" s="209" t="s">
        <v>28</v>
      </c>
      <c r="F310" s="210" t="s">
        <v>389</v>
      </c>
      <c r="G310" s="208"/>
      <c r="H310" s="209" t="s">
        <v>28</v>
      </c>
      <c r="I310" s="211"/>
      <c r="J310" s="208"/>
      <c r="K310" s="208"/>
      <c r="L310" s="212"/>
      <c r="M310" s="213"/>
      <c r="N310" s="214"/>
      <c r="O310" s="214"/>
      <c r="P310" s="214"/>
      <c r="Q310" s="214"/>
      <c r="R310" s="214"/>
      <c r="S310" s="214"/>
      <c r="T310" s="215"/>
      <c r="AT310" s="216" t="s">
        <v>136</v>
      </c>
      <c r="AU310" s="216" t="s">
        <v>84</v>
      </c>
      <c r="AV310" s="13" t="s">
        <v>82</v>
      </c>
      <c r="AW310" s="13" t="s">
        <v>35</v>
      </c>
      <c r="AX310" s="13" t="s">
        <v>74</v>
      </c>
      <c r="AY310" s="216" t="s">
        <v>123</v>
      </c>
    </row>
    <row r="311" spans="2:51" s="13" customFormat="1" ht="12">
      <c r="B311" s="207"/>
      <c r="C311" s="208"/>
      <c r="D311" s="202" t="s">
        <v>136</v>
      </c>
      <c r="E311" s="209" t="s">
        <v>28</v>
      </c>
      <c r="F311" s="210" t="s">
        <v>390</v>
      </c>
      <c r="G311" s="208"/>
      <c r="H311" s="209" t="s">
        <v>28</v>
      </c>
      <c r="I311" s="211"/>
      <c r="J311" s="208"/>
      <c r="K311" s="208"/>
      <c r="L311" s="212"/>
      <c r="M311" s="213"/>
      <c r="N311" s="214"/>
      <c r="O311" s="214"/>
      <c r="P311" s="214"/>
      <c r="Q311" s="214"/>
      <c r="R311" s="214"/>
      <c r="S311" s="214"/>
      <c r="T311" s="215"/>
      <c r="AT311" s="216" t="s">
        <v>136</v>
      </c>
      <c r="AU311" s="216" t="s">
        <v>84</v>
      </c>
      <c r="AV311" s="13" t="s">
        <v>82</v>
      </c>
      <c r="AW311" s="13" t="s">
        <v>35</v>
      </c>
      <c r="AX311" s="13" t="s">
        <v>74</v>
      </c>
      <c r="AY311" s="216" t="s">
        <v>123</v>
      </c>
    </row>
    <row r="312" spans="2:51" s="14" customFormat="1" ht="12">
      <c r="B312" s="217"/>
      <c r="C312" s="218"/>
      <c r="D312" s="202" t="s">
        <v>136</v>
      </c>
      <c r="E312" s="219" t="s">
        <v>28</v>
      </c>
      <c r="F312" s="220" t="s">
        <v>391</v>
      </c>
      <c r="G312" s="218"/>
      <c r="H312" s="221">
        <v>0.7</v>
      </c>
      <c r="I312" s="222"/>
      <c r="J312" s="218"/>
      <c r="K312" s="218"/>
      <c r="L312" s="223"/>
      <c r="M312" s="224"/>
      <c r="N312" s="225"/>
      <c r="O312" s="225"/>
      <c r="P312" s="225"/>
      <c r="Q312" s="225"/>
      <c r="R312" s="225"/>
      <c r="S312" s="225"/>
      <c r="T312" s="226"/>
      <c r="AT312" s="227" t="s">
        <v>136</v>
      </c>
      <c r="AU312" s="227" t="s">
        <v>84</v>
      </c>
      <c r="AV312" s="14" t="s">
        <v>84</v>
      </c>
      <c r="AW312" s="14" t="s">
        <v>35</v>
      </c>
      <c r="AX312" s="14" t="s">
        <v>74</v>
      </c>
      <c r="AY312" s="227" t="s">
        <v>123</v>
      </c>
    </row>
    <row r="313" spans="2:51" s="13" customFormat="1" ht="12">
      <c r="B313" s="207"/>
      <c r="C313" s="208"/>
      <c r="D313" s="202" t="s">
        <v>136</v>
      </c>
      <c r="E313" s="209" t="s">
        <v>28</v>
      </c>
      <c r="F313" s="210" t="s">
        <v>392</v>
      </c>
      <c r="G313" s="208"/>
      <c r="H313" s="209" t="s">
        <v>28</v>
      </c>
      <c r="I313" s="211"/>
      <c r="J313" s="208"/>
      <c r="K313" s="208"/>
      <c r="L313" s="212"/>
      <c r="M313" s="213"/>
      <c r="N313" s="214"/>
      <c r="O313" s="214"/>
      <c r="P313" s="214"/>
      <c r="Q313" s="214"/>
      <c r="R313" s="214"/>
      <c r="S313" s="214"/>
      <c r="T313" s="215"/>
      <c r="AT313" s="216" t="s">
        <v>136</v>
      </c>
      <c r="AU313" s="216" t="s">
        <v>84</v>
      </c>
      <c r="AV313" s="13" t="s">
        <v>82</v>
      </c>
      <c r="AW313" s="13" t="s">
        <v>35</v>
      </c>
      <c r="AX313" s="13" t="s">
        <v>74</v>
      </c>
      <c r="AY313" s="216" t="s">
        <v>123</v>
      </c>
    </row>
    <row r="314" spans="2:51" s="14" customFormat="1" ht="12">
      <c r="B314" s="217"/>
      <c r="C314" s="218"/>
      <c r="D314" s="202" t="s">
        <v>136</v>
      </c>
      <c r="E314" s="219" t="s">
        <v>28</v>
      </c>
      <c r="F314" s="220" t="s">
        <v>252</v>
      </c>
      <c r="G314" s="218"/>
      <c r="H314" s="221">
        <v>0.9</v>
      </c>
      <c r="I314" s="222"/>
      <c r="J314" s="218"/>
      <c r="K314" s="218"/>
      <c r="L314" s="223"/>
      <c r="M314" s="224"/>
      <c r="N314" s="225"/>
      <c r="O314" s="225"/>
      <c r="P314" s="225"/>
      <c r="Q314" s="225"/>
      <c r="R314" s="225"/>
      <c r="S314" s="225"/>
      <c r="T314" s="226"/>
      <c r="AT314" s="227" t="s">
        <v>136</v>
      </c>
      <c r="AU314" s="227" t="s">
        <v>84</v>
      </c>
      <c r="AV314" s="14" t="s">
        <v>84</v>
      </c>
      <c r="AW314" s="14" t="s">
        <v>35</v>
      </c>
      <c r="AX314" s="14" t="s">
        <v>74</v>
      </c>
      <c r="AY314" s="227" t="s">
        <v>123</v>
      </c>
    </row>
    <row r="315" spans="2:51" s="15" customFormat="1" ht="12">
      <c r="B315" s="228"/>
      <c r="C315" s="229"/>
      <c r="D315" s="202" t="s">
        <v>136</v>
      </c>
      <c r="E315" s="230" t="s">
        <v>28</v>
      </c>
      <c r="F315" s="231" t="s">
        <v>157</v>
      </c>
      <c r="G315" s="229"/>
      <c r="H315" s="232">
        <v>1.6</v>
      </c>
      <c r="I315" s="233"/>
      <c r="J315" s="229"/>
      <c r="K315" s="229"/>
      <c r="L315" s="234"/>
      <c r="M315" s="235"/>
      <c r="N315" s="236"/>
      <c r="O315" s="236"/>
      <c r="P315" s="236"/>
      <c r="Q315" s="236"/>
      <c r="R315" s="236"/>
      <c r="S315" s="236"/>
      <c r="T315" s="237"/>
      <c r="AT315" s="238" t="s">
        <v>136</v>
      </c>
      <c r="AU315" s="238" t="s">
        <v>84</v>
      </c>
      <c r="AV315" s="15" t="s">
        <v>130</v>
      </c>
      <c r="AW315" s="15" t="s">
        <v>35</v>
      </c>
      <c r="AX315" s="15" t="s">
        <v>82</v>
      </c>
      <c r="AY315" s="238" t="s">
        <v>123</v>
      </c>
    </row>
    <row r="316" spans="1:65" s="2" customFormat="1" ht="16.5" customHeight="1">
      <c r="A316" s="35"/>
      <c r="B316" s="36"/>
      <c r="C316" s="189" t="s">
        <v>393</v>
      </c>
      <c r="D316" s="189" t="s">
        <v>125</v>
      </c>
      <c r="E316" s="190" t="s">
        <v>394</v>
      </c>
      <c r="F316" s="191" t="s">
        <v>395</v>
      </c>
      <c r="G316" s="192" t="s">
        <v>128</v>
      </c>
      <c r="H316" s="193">
        <v>371</v>
      </c>
      <c r="I316" s="194"/>
      <c r="J316" s="195">
        <f>ROUND(I316*H316,2)</f>
        <v>0</v>
      </c>
      <c r="K316" s="191" t="s">
        <v>28</v>
      </c>
      <c r="L316" s="40"/>
      <c r="M316" s="196" t="s">
        <v>28</v>
      </c>
      <c r="N316" s="197" t="s">
        <v>47</v>
      </c>
      <c r="O316" s="66"/>
      <c r="P316" s="198">
        <f>O316*H316</f>
        <v>0</v>
      </c>
      <c r="Q316" s="198">
        <v>0</v>
      </c>
      <c r="R316" s="198">
        <f>Q316*H316</f>
        <v>0</v>
      </c>
      <c r="S316" s="198">
        <v>0.07</v>
      </c>
      <c r="T316" s="199">
        <f>S316*H316</f>
        <v>25.970000000000002</v>
      </c>
      <c r="U316" s="35"/>
      <c r="V316" s="35"/>
      <c r="W316" s="35"/>
      <c r="X316" s="35"/>
      <c r="Y316" s="35"/>
      <c r="Z316" s="35"/>
      <c r="AA316" s="35"/>
      <c r="AB316" s="35"/>
      <c r="AC316" s="35"/>
      <c r="AD316" s="35"/>
      <c r="AE316" s="35"/>
      <c r="AR316" s="200" t="s">
        <v>130</v>
      </c>
      <c r="AT316" s="200" t="s">
        <v>125</v>
      </c>
      <c r="AU316" s="200" t="s">
        <v>84</v>
      </c>
      <c r="AY316" s="18" t="s">
        <v>123</v>
      </c>
      <c r="BE316" s="201">
        <f>IF(N316="základní",J316,0)</f>
        <v>0</v>
      </c>
      <c r="BF316" s="201">
        <f>IF(N316="snížená",J316,0)</f>
        <v>0</v>
      </c>
      <c r="BG316" s="201">
        <f>IF(N316="zákl. přenesená",J316,0)</f>
        <v>0</v>
      </c>
      <c r="BH316" s="201">
        <f>IF(N316="sníž. přenesená",J316,0)</f>
        <v>0</v>
      </c>
      <c r="BI316" s="201">
        <f>IF(N316="nulová",J316,0)</f>
        <v>0</v>
      </c>
      <c r="BJ316" s="18" t="s">
        <v>130</v>
      </c>
      <c r="BK316" s="201">
        <f>ROUND(I316*H316,2)</f>
        <v>0</v>
      </c>
      <c r="BL316" s="18" t="s">
        <v>130</v>
      </c>
      <c r="BM316" s="200" t="s">
        <v>396</v>
      </c>
    </row>
    <row r="317" spans="1:47" s="2" customFormat="1" ht="12">
      <c r="A317" s="35"/>
      <c r="B317" s="36"/>
      <c r="C317" s="37"/>
      <c r="D317" s="202" t="s">
        <v>132</v>
      </c>
      <c r="E317" s="37"/>
      <c r="F317" s="203" t="s">
        <v>397</v>
      </c>
      <c r="G317" s="37"/>
      <c r="H317" s="37"/>
      <c r="I317" s="110"/>
      <c r="J317" s="37"/>
      <c r="K317" s="37"/>
      <c r="L317" s="40"/>
      <c r="M317" s="204"/>
      <c r="N317" s="205"/>
      <c r="O317" s="66"/>
      <c r="P317" s="66"/>
      <c r="Q317" s="66"/>
      <c r="R317" s="66"/>
      <c r="S317" s="66"/>
      <c r="T317" s="67"/>
      <c r="U317" s="35"/>
      <c r="V317" s="35"/>
      <c r="W317" s="35"/>
      <c r="X317" s="35"/>
      <c r="Y317" s="35"/>
      <c r="Z317" s="35"/>
      <c r="AA317" s="35"/>
      <c r="AB317" s="35"/>
      <c r="AC317" s="35"/>
      <c r="AD317" s="35"/>
      <c r="AE317" s="35"/>
      <c r="AT317" s="18" t="s">
        <v>132</v>
      </c>
      <c r="AU317" s="18" t="s">
        <v>84</v>
      </c>
    </row>
    <row r="318" spans="1:47" s="2" customFormat="1" ht="58.5">
      <c r="A318" s="35"/>
      <c r="B318" s="36"/>
      <c r="C318" s="37"/>
      <c r="D318" s="202" t="s">
        <v>134</v>
      </c>
      <c r="E318" s="37"/>
      <c r="F318" s="206" t="s">
        <v>398</v>
      </c>
      <c r="G318" s="37"/>
      <c r="H318" s="37"/>
      <c r="I318" s="110"/>
      <c r="J318" s="37"/>
      <c r="K318" s="37"/>
      <c r="L318" s="40"/>
      <c r="M318" s="204"/>
      <c r="N318" s="205"/>
      <c r="O318" s="66"/>
      <c r="P318" s="66"/>
      <c r="Q318" s="66"/>
      <c r="R318" s="66"/>
      <c r="S318" s="66"/>
      <c r="T318" s="67"/>
      <c r="U318" s="35"/>
      <c r="V318" s="35"/>
      <c r="W318" s="35"/>
      <c r="X318" s="35"/>
      <c r="Y318" s="35"/>
      <c r="Z318" s="35"/>
      <c r="AA318" s="35"/>
      <c r="AB318" s="35"/>
      <c r="AC318" s="35"/>
      <c r="AD318" s="35"/>
      <c r="AE318" s="35"/>
      <c r="AT318" s="18" t="s">
        <v>134</v>
      </c>
      <c r="AU318" s="18" t="s">
        <v>84</v>
      </c>
    </row>
    <row r="319" spans="2:51" s="13" customFormat="1" ht="12">
      <c r="B319" s="207"/>
      <c r="C319" s="208"/>
      <c r="D319" s="202" t="s">
        <v>136</v>
      </c>
      <c r="E319" s="209" t="s">
        <v>28</v>
      </c>
      <c r="F319" s="210" t="s">
        <v>399</v>
      </c>
      <c r="G319" s="208"/>
      <c r="H319" s="209" t="s">
        <v>28</v>
      </c>
      <c r="I319" s="211"/>
      <c r="J319" s="208"/>
      <c r="K319" s="208"/>
      <c r="L319" s="212"/>
      <c r="M319" s="213"/>
      <c r="N319" s="214"/>
      <c r="O319" s="214"/>
      <c r="P319" s="214"/>
      <c r="Q319" s="214"/>
      <c r="R319" s="214"/>
      <c r="S319" s="214"/>
      <c r="T319" s="215"/>
      <c r="AT319" s="216" t="s">
        <v>136</v>
      </c>
      <c r="AU319" s="216" t="s">
        <v>84</v>
      </c>
      <c r="AV319" s="13" t="s">
        <v>82</v>
      </c>
      <c r="AW319" s="13" t="s">
        <v>35</v>
      </c>
      <c r="AX319" s="13" t="s">
        <v>74</v>
      </c>
      <c r="AY319" s="216" t="s">
        <v>123</v>
      </c>
    </row>
    <row r="320" spans="2:51" s="13" customFormat="1" ht="12">
      <c r="B320" s="207"/>
      <c r="C320" s="208"/>
      <c r="D320" s="202" t="s">
        <v>136</v>
      </c>
      <c r="E320" s="209" t="s">
        <v>28</v>
      </c>
      <c r="F320" s="210" t="s">
        <v>327</v>
      </c>
      <c r="G320" s="208"/>
      <c r="H320" s="209" t="s">
        <v>28</v>
      </c>
      <c r="I320" s="211"/>
      <c r="J320" s="208"/>
      <c r="K320" s="208"/>
      <c r="L320" s="212"/>
      <c r="M320" s="213"/>
      <c r="N320" s="214"/>
      <c r="O320" s="214"/>
      <c r="P320" s="214"/>
      <c r="Q320" s="214"/>
      <c r="R320" s="214"/>
      <c r="S320" s="214"/>
      <c r="T320" s="215"/>
      <c r="AT320" s="216" t="s">
        <v>136</v>
      </c>
      <c r="AU320" s="216" t="s">
        <v>84</v>
      </c>
      <c r="AV320" s="13" t="s">
        <v>82</v>
      </c>
      <c r="AW320" s="13" t="s">
        <v>35</v>
      </c>
      <c r="AX320" s="13" t="s">
        <v>74</v>
      </c>
      <c r="AY320" s="216" t="s">
        <v>123</v>
      </c>
    </row>
    <row r="321" spans="2:51" s="14" customFormat="1" ht="12">
      <c r="B321" s="217"/>
      <c r="C321" s="218"/>
      <c r="D321" s="202" t="s">
        <v>136</v>
      </c>
      <c r="E321" s="219" t="s">
        <v>28</v>
      </c>
      <c r="F321" s="220" t="s">
        <v>400</v>
      </c>
      <c r="G321" s="218"/>
      <c r="H321" s="221">
        <v>113.9</v>
      </c>
      <c r="I321" s="222"/>
      <c r="J321" s="218"/>
      <c r="K321" s="218"/>
      <c r="L321" s="223"/>
      <c r="M321" s="224"/>
      <c r="N321" s="225"/>
      <c r="O321" s="225"/>
      <c r="P321" s="225"/>
      <c r="Q321" s="225"/>
      <c r="R321" s="225"/>
      <c r="S321" s="225"/>
      <c r="T321" s="226"/>
      <c r="AT321" s="227" t="s">
        <v>136</v>
      </c>
      <c r="AU321" s="227" t="s">
        <v>84</v>
      </c>
      <c r="AV321" s="14" t="s">
        <v>84</v>
      </c>
      <c r="AW321" s="14" t="s">
        <v>35</v>
      </c>
      <c r="AX321" s="14" t="s">
        <v>74</v>
      </c>
      <c r="AY321" s="227" t="s">
        <v>123</v>
      </c>
    </row>
    <row r="322" spans="2:51" s="13" customFormat="1" ht="12">
      <c r="B322" s="207"/>
      <c r="C322" s="208"/>
      <c r="D322" s="202" t="s">
        <v>136</v>
      </c>
      <c r="E322" s="209" t="s">
        <v>28</v>
      </c>
      <c r="F322" s="210" t="s">
        <v>329</v>
      </c>
      <c r="G322" s="208"/>
      <c r="H322" s="209" t="s">
        <v>28</v>
      </c>
      <c r="I322" s="211"/>
      <c r="J322" s="208"/>
      <c r="K322" s="208"/>
      <c r="L322" s="212"/>
      <c r="M322" s="213"/>
      <c r="N322" s="214"/>
      <c r="O322" s="214"/>
      <c r="P322" s="214"/>
      <c r="Q322" s="214"/>
      <c r="R322" s="214"/>
      <c r="S322" s="214"/>
      <c r="T322" s="215"/>
      <c r="AT322" s="216" t="s">
        <v>136</v>
      </c>
      <c r="AU322" s="216" t="s">
        <v>84</v>
      </c>
      <c r="AV322" s="13" t="s">
        <v>82</v>
      </c>
      <c r="AW322" s="13" t="s">
        <v>35</v>
      </c>
      <c r="AX322" s="13" t="s">
        <v>74</v>
      </c>
      <c r="AY322" s="216" t="s">
        <v>123</v>
      </c>
    </row>
    <row r="323" spans="2:51" s="14" customFormat="1" ht="12">
      <c r="B323" s="217"/>
      <c r="C323" s="218"/>
      <c r="D323" s="202" t="s">
        <v>136</v>
      </c>
      <c r="E323" s="219" t="s">
        <v>28</v>
      </c>
      <c r="F323" s="220" t="s">
        <v>401</v>
      </c>
      <c r="G323" s="218"/>
      <c r="H323" s="221">
        <v>72.6</v>
      </c>
      <c r="I323" s="222"/>
      <c r="J323" s="218"/>
      <c r="K323" s="218"/>
      <c r="L323" s="223"/>
      <c r="M323" s="224"/>
      <c r="N323" s="225"/>
      <c r="O323" s="225"/>
      <c r="P323" s="225"/>
      <c r="Q323" s="225"/>
      <c r="R323" s="225"/>
      <c r="S323" s="225"/>
      <c r="T323" s="226"/>
      <c r="AT323" s="227" t="s">
        <v>136</v>
      </c>
      <c r="AU323" s="227" t="s">
        <v>84</v>
      </c>
      <c r="AV323" s="14" t="s">
        <v>84</v>
      </c>
      <c r="AW323" s="14" t="s">
        <v>35</v>
      </c>
      <c r="AX323" s="14" t="s">
        <v>74</v>
      </c>
      <c r="AY323" s="227" t="s">
        <v>123</v>
      </c>
    </row>
    <row r="324" spans="2:51" s="13" customFormat="1" ht="12">
      <c r="B324" s="207"/>
      <c r="C324" s="208"/>
      <c r="D324" s="202" t="s">
        <v>136</v>
      </c>
      <c r="E324" s="209" t="s">
        <v>28</v>
      </c>
      <c r="F324" s="210" t="s">
        <v>331</v>
      </c>
      <c r="G324" s="208"/>
      <c r="H324" s="209" t="s">
        <v>28</v>
      </c>
      <c r="I324" s="211"/>
      <c r="J324" s="208"/>
      <c r="K324" s="208"/>
      <c r="L324" s="212"/>
      <c r="M324" s="213"/>
      <c r="N324" s="214"/>
      <c r="O324" s="214"/>
      <c r="P324" s="214"/>
      <c r="Q324" s="214"/>
      <c r="R324" s="214"/>
      <c r="S324" s="214"/>
      <c r="T324" s="215"/>
      <c r="AT324" s="216" t="s">
        <v>136</v>
      </c>
      <c r="AU324" s="216" t="s">
        <v>84</v>
      </c>
      <c r="AV324" s="13" t="s">
        <v>82</v>
      </c>
      <c r="AW324" s="13" t="s">
        <v>35</v>
      </c>
      <c r="AX324" s="13" t="s">
        <v>74</v>
      </c>
      <c r="AY324" s="216" t="s">
        <v>123</v>
      </c>
    </row>
    <row r="325" spans="2:51" s="14" customFormat="1" ht="12">
      <c r="B325" s="217"/>
      <c r="C325" s="218"/>
      <c r="D325" s="202" t="s">
        <v>136</v>
      </c>
      <c r="E325" s="219" t="s">
        <v>28</v>
      </c>
      <c r="F325" s="220" t="s">
        <v>367</v>
      </c>
      <c r="G325" s="218"/>
      <c r="H325" s="221">
        <v>76.8</v>
      </c>
      <c r="I325" s="222"/>
      <c r="J325" s="218"/>
      <c r="K325" s="218"/>
      <c r="L325" s="223"/>
      <c r="M325" s="224"/>
      <c r="N325" s="225"/>
      <c r="O325" s="225"/>
      <c r="P325" s="225"/>
      <c r="Q325" s="225"/>
      <c r="R325" s="225"/>
      <c r="S325" s="225"/>
      <c r="T325" s="226"/>
      <c r="AT325" s="227" t="s">
        <v>136</v>
      </c>
      <c r="AU325" s="227" t="s">
        <v>84</v>
      </c>
      <c r="AV325" s="14" t="s">
        <v>84</v>
      </c>
      <c r="AW325" s="14" t="s">
        <v>35</v>
      </c>
      <c r="AX325" s="14" t="s">
        <v>74</v>
      </c>
      <c r="AY325" s="227" t="s">
        <v>123</v>
      </c>
    </row>
    <row r="326" spans="2:51" s="13" customFormat="1" ht="12">
      <c r="B326" s="207"/>
      <c r="C326" s="208"/>
      <c r="D326" s="202" t="s">
        <v>136</v>
      </c>
      <c r="E326" s="209" t="s">
        <v>28</v>
      </c>
      <c r="F326" s="210" t="s">
        <v>333</v>
      </c>
      <c r="G326" s="208"/>
      <c r="H326" s="209" t="s">
        <v>28</v>
      </c>
      <c r="I326" s="211"/>
      <c r="J326" s="208"/>
      <c r="K326" s="208"/>
      <c r="L326" s="212"/>
      <c r="M326" s="213"/>
      <c r="N326" s="214"/>
      <c r="O326" s="214"/>
      <c r="P326" s="214"/>
      <c r="Q326" s="214"/>
      <c r="R326" s="214"/>
      <c r="S326" s="214"/>
      <c r="T326" s="215"/>
      <c r="AT326" s="216" t="s">
        <v>136</v>
      </c>
      <c r="AU326" s="216" t="s">
        <v>84</v>
      </c>
      <c r="AV326" s="13" t="s">
        <v>82</v>
      </c>
      <c r="AW326" s="13" t="s">
        <v>35</v>
      </c>
      <c r="AX326" s="13" t="s">
        <v>74</v>
      </c>
      <c r="AY326" s="216" t="s">
        <v>123</v>
      </c>
    </row>
    <row r="327" spans="2:51" s="14" customFormat="1" ht="12">
      <c r="B327" s="217"/>
      <c r="C327" s="218"/>
      <c r="D327" s="202" t="s">
        <v>136</v>
      </c>
      <c r="E327" s="219" t="s">
        <v>28</v>
      </c>
      <c r="F327" s="220" t="s">
        <v>334</v>
      </c>
      <c r="G327" s="218"/>
      <c r="H327" s="221">
        <v>42</v>
      </c>
      <c r="I327" s="222"/>
      <c r="J327" s="218"/>
      <c r="K327" s="218"/>
      <c r="L327" s="223"/>
      <c r="M327" s="224"/>
      <c r="N327" s="225"/>
      <c r="O327" s="225"/>
      <c r="P327" s="225"/>
      <c r="Q327" s="225"/>
      <c r="R327" s="225"/>
      <c r="S327" s="225"/>
      <c r="T327" s="226"/>
      <c r="AT327" s="227" t="s">
        <v>136</v>
      </c>
      <c r="AU327" s="227" t="s">
        <v>84</v>
      </c>
      <c r="AV327" s="14" t="s">
        <v>84</v>
      </c>
      <c r="AW327" s="14" t="s">
        <v>35</v>
      </c>
      <c r="AX327" s="14" t="s">
        <v>74</v>
      </c>
      <c r="AY327" s="227" t="s">
        <v>123</v>
      </c>
    </row>
    <row r="328" spans="2:51" s="13" customFormat="1" ht="12">
      <c r="B328" s="207"/>
      <c r="C328" s="208"/>
      <c r="D328" s="202" t="s">
        <v>136</v>
      </c>
      <c r="E328" s="209" t="s">
        <v>28</v>
      </c>
      <c r="F328" s="210" t="s">
        <v>335</v>
      </c>
      <c r="G328" s="208"/>
      <c r="H328" s="209" t="s">
        <v>28</v>
      </c>
      <c r="I328" s="211"/>
      <c r="J328" s="208"/>
      <c r="K328" s="208"/>
      <c r="L328" s="212"/>
      <c r="M328" s="213"/>
      <c r="N328" s="214"/>
      <c r="O328" s="214"/>
      <c r="P328" s="214"/>
      <c r="Q328" s="214"/>
      <c r="R328" s="214"/>
      <c r="S328" s="214"/>
      <c r="T328" s="215"/>
      <c r="AT328" s="216" t="s">
        <v>136</v>
      </c>
      <c r="AU328" s="216" t="s">
        <v>84</v>
      </c>
      <c r="AV328" s="13" t="s">
        <v>82</v>
      </c>
      <c r="AW328" s="13" t="s">
        <v>35</v>
      </c>
      <c r="AX328" s="13" t="s">
        <v>74</v>
      </c>
      <c r="AY328" s="216" t="s">
        <v>123</v>
      </c>
    </row>
    <row r="329" spans="2:51" s="14" customFormat="1" ht="12">
      <c r="B329" s="217"/>
      <c r="C329" s="218"/>
      <c r="D329" s="202" t="s">
        <v>136</v>
      </c>
      <c r="E329" s="219" t="s">
        <v>28</v>
      </c>
      <c r="F329" s="220" t="s">
        <v>336</v>
      </c>
      <c r="G329" s="218"/>
      <c r="H329" s="221">
        <v>46.5</v>
      </c>
      <c r="I329" s="222"/>
      <c r="J329" s="218"/>
      <c r="K329" s="218"/>
      <c r="L329" s="223"/>
      <c r="M329" s="224"/>
      <c r="N329" s="225"/>
      <c r="O329" s="225"/>
      <c r="P329" s="225"/>
      <c r="Q329" s="225"/>
      <c r="R329" s="225"/>
      <c r="S329" s="225"/>
      <c r="T329" s="226"/>
      <c r="AT329" s="227" t="s">
        <v>136</v>
      </c>
      <c r="AU329" s="227" t="s">
        <v>84</v>
      </c>
      <c r="AV329" s="14" t="s">
        <v>84</v>
      </c>
      <c r="AW329" s="14" t="s">
        <v>35</v>
      </c>
      <c r="AX329" s="14" t="s">
        <v>74</v>
      </c>
      <c r="AY329" s="227" t="s">
        <v>123</v>
      </c>
    </row>
    <row r="330" spans="2:51" s="13" customFormat="1" ht="12">
      <c r="B330" s="207"/>
      <c r="C330" s="208"/>
      <c r="D330" s="202" t="s">
        <v>136</v>
      </c>
      <c r="E330" s="209" t="s">
        <v>28</v>
      </c>
      <c r="F330" s="210" t="s">
        <v>337</v>
      </c>
      <c r="G330" s="208"/>
      <c r="H330" s="209" t="s">
        <v>28</v>
      </c>
      <c r="I330" s="211"/>
      <c r="J330" s="208"/>
      <c r="K330" s="208"/>
      <c r="L330" s="212"/>
      <c r="M330" s="213"/>
      <c r="N330" s="214"/>
      <c r="O330" s="214"/>
      <c r="P330" s="214"/>
      <c r="Q330" s="214"/>
      <c r="R330" s="214"/>
      <c r="S330" s="214"/>
      <c r="T330" s="215"/>
      <c r="AT330" s="216" t="s">
        <v>136</v>
      </c>
      <c r="AU330" s="216" t="s">
        <v>84</v>
      </c>
      <c r="AV330" s="13" t="s">
        <v>82</v>
      </c>
      <c r="AW330" s="13" t="s">
        <v>35</v>
      </c>
      <c r="AX330" s="13" t="s">
        <v>74</v>
      </c>
      <c r="AY330" s="216" t="s">
        <v>123</v>
      </c>
    </row>
    <row r="331" spans="2:51" s="14" customFormat="1" ht="12">
      <c r="B331" s="217"/>
      <c r="C331" s="218"/>
      <c r="D331" s="202" t="s">
        <v>136</v>
      </c>
      <c r="E331" s="219" t="s">
        <v>28</v>
      </c>
      <c r="F331" s="220" t="s">
        <v>338</v>
      </c>
      <c r="G331" s="218"/>
      <c r="H331" s="221">
        <v>19.2</v>
      </c>
      <c r="I331" s="222"/>
      <c r="J331" s="218"/>
      <c r="K331" s="218"/>
      <c r="L331" s="223"/>
      <c r="M331" s="224"/>
      <c r="N331" s="225"/>
      <c r="O331" s="225"/>
      <c r="P331" s="225"/>
      <c r="Q331" s="225"/>
      <c r="R331" s="225"/>
      <c r="S331" s="225"/>
      <c r="T331" s="226"/>
      <c r="AT331" s="227" t="s">
        <v>136</v>
      </c>
      <c r="AU331" s="227" t="s">
        <v>84</v>
      </c>
      <c r="AV331" s="14" t="s">
        <v>84</v>
      </c>
      <c r="AW331" s="14" t="s">
        <v>35</v>
      </c>
      <c r="AX331" s="14" t="s">
        <v>74</v>
      </c>
      <c r="AY331" s="227" t="s">
        <v>123</v>
      </c>
    </row>
    <row r="332" spans="2:51" s="15" customFormat="1" ht="12">
      <c r="B332" s="228"/>
      <c r="C332" s="229"/>
      <c r="D332" s="202" t="s">
        <v>136</v>
      </c>
      <c r="E332" s="230" t="s">
        <v>28</v>
      </c>
      <c r="F332" s="231" t="s">
        <v>157</v>
      </c>
      <c r="G332" s="229"/>
      <c r="H332" s="232">
        <v>371</v>
      </c>
      <c r="I332" s="233"/>
      <c r="J332" s="229"/>
      <c r="K332" s="229"/>
      <c r="L332" s="234"/>
      <c r="M332" s="235"/>
      <c r="N332" s="236"/>
      <c r="O332" s="236"/>
      <c r="P332" s="236"/>
      <c r="Q332" s="236"/>
      <c r="R332" s="236"/>
      <c r="S332" s="236"/>
      <c r="T332" s="237"/>
      <c r="AT332" s="238" t="s">
        <v>136</v>
      </c>
      <c r="AU332" s="238" t="s">
        <v>84</v>
      </c>
      <c r="AV332" s="15" t="s">
        <v>130</v>
      </c>
      <c r="AW332" s="15" t="s">
        <v>35</v>
      </c>
      <c r="AX332" s="15" t="s">
        <v>82</v>
      </c>
      <c r="AY332" s="238" t="s">
        <v>123</v>
      </c>
    </row>
    <row r="333" spans="1:65" s="2" customFormat="1" ht="16.5" customHeight="1">
      <c r="A333" s="35"/>
      <c r="B333" s="36"/>
      <c r="C333" s="189" t="s">
        <v>402</v>
      </c>
      <c r="D333" s="189" t="s">
        <v>125</v>
      </c>
      <c r="E333" s="190" t="s">
        <v>403</v>
      </c>
      <c r="F333" s="191" t="s">
        <v>404</v>
      </c>
      <c r="G333" s="192" t="s">
        <v>128</v>
      </c>
      <c r="H333" s="193">
        <v>137.1</v>
      </c>
      <c r="I333" s="194"/>
      <c r="J333" s="195">
        <f>ROUND(I333*H333,2)</f>
        <v>0</v>
      </c>
      <c r="K333" s="191" t="s">
        <v>28</v>
      </c>
      <c r="L333" s="40"/>
      <c r="M333" s="196" t="s">
        <v>28</v>
      </c>
      <c r="N333" s="197" t="s">
        <v>47</v>
      </c>
      <c r="O333" s="66"/>
      <c r="P333" s="198">
        <f>O333*H333</f>
        <v>0</v>
      </c>
      <c r="Q333" s="198">
        <v>0.00855</v>
      </c>
      <c r="R333" s="198">
        <f>Q333*H333</f>
        <v>1.172205</v>
      </c>
      <c r="S333" s="198">
        <v>0</v>
      </c>
      <c r="T333" s="199">
        <f>S333*H333</f>
        <v>0</v>
      </c>
      <c r="U333" s="35"/>
      <c r="V333" s="35"/>
      <c r="W333" s="35"/>
      <c r="X333" s="35"/>
      <c r="Y333" s="35"/>
      <c r="Z333" s="35"/>
      <c r="AA333" s="35"/>
      <c r="AB333" s="35"/>
      <c r="AC333" s="35"/>
      <c r="AD333" s="35"/>
      <c r="AE333" s="35"/>
      <c r="AR333" s="200" t="s">
        <v>130</v>
      </c>
      <c r="AT333" s="200" t="s">
        <v>125</v>
      </c>
      <c r="AU333" s="200" t="s">
        <v>84</v>
      </c>
      <c r="AY333" s="18" t="s">
        <v>123</v>
      </c>
      <c r="BE333" s="201">
        <f>IF(N333="základní",J333,0)</f>
        <v>0</v>
      </c>
      <c r="BF333" s="201">
        <f>IF(N333="snížená",J333,0)</f>
        <v>0</v>
      </c>
      <c r="BG333" s="201">
        <f>IF(N333="zákl. přenesená",J333,0)</f>
        <v>0</v>
      </c>
      <c r="BH333" s="201">
        <f>IF(N333="sníž. přenesená",J333,0)</f>
        <v>0</v>
      </c>
      <c r="BI333" s="201">
        <f>IF(N333="nulová",J333,0)</f>
        <v>0</v>
      </c>
      <c r="BJ333" s="18" t="s">
        <v>130</v>
      </c>
      <c r="BK333" s="201">
        <f>ROUND(I333*H333,2)</f>
        <v>0</v>
      </c>
      <c r="BL333" s="18" t="s">
        <v>130</v>
      </c>
      <c r="BM333" s="200" t="s">
        <v>405</v>
      </c>
    </row>
    <row r="334" spans="1:47" s="2" customFormat="1" ht="12">
      <c r="A334" s="35"/>
      <c r="B334" s="36"/>
      <c r="C334" s="37"/>
      <c r="D334" s="202" t="s">
        <v>132</v>
      </c>
      <c r="E334" s="37"/>
      <c r="F334" s="203" t="s">
        <v>406</v>
      </c>
      <c r="G334" s="37"/>
      <c r="H334" s="37"/>
      <c r="I334" s="110"/>
      <c r="J334" s="37"/>
      <c r="K334" s="37"/>
      <c r="L334" s="40"/>
      <c r="M334" s="204"/>
      <c r="N334" s="205"/>
      <c r="O334" s="66"/>
      <c r="P334" s="66"/>
      <c r="Q334" s="66"/>
      <c r="R334" s="66"/>
      <c r="S334" s="66"/>
      <c r="T334" s="67"/>
      <c r="U334" s="35"/>
      <c r="V334" s="35"/>
      <c r="W334" s="35"/>
      <c r="X334" s="35"/>
      <c r="Y334" s="35"/>
      <c r="Z334" s="35"/>
      <c r="AA334" s="35"/>
      <c r="AB334" s="35"/>
      <c r="AC334" s="35"/>
      <c r="AD334" s="35"/>
      <c r="AE334" s="35"/>
      <c r="AT334" s="18" t="s">
        <v>132</v>
      </c>
      <c r="AU334" s="18" t="s">
        <v>84</v>
      </c>
    </row>
    <row r="335" spans="1:47" s="2" customFormat="1" ht="78">
      <c r="A335" s="35"/>
      <c r="B335" s="36"/>
      <c r="C335" s="37"/>
      <c r="D335" s="202" t="s">
        <v>134</v>
      </c>
      <c r="E335" s="37"/>
      <c r="F335" s="206" t="s">
        <v>407</v>
      </c>
      <c r="G335" s="37"/>
      <c r="H335" s="37"/>
      <c r="I335" s="110"/>
      <c r="J335" s="37"/>
      <c r="K335" s="37"/>
      <c r="L335" s="40"/>
      <c r="M335" s="204"/>
      <c r="N335" s="205"/>
      <c r="O335" s="66"/>
      <c r="P335" s="66"/>
      <c r="Q335" s="66"/>
      <c r="R335" s="66"/>
      <c r="S335" s="66"/>
      <c r="T335" s="67"/>
      <c r="U335" s="35"/>
      <c r="V335" s="35"/>
      <c r="W335" s="35"/>
      <c r="X335" s="35"/>
      <c r="Y335" s="35"/>
      <c r="Z335" s="35"/>
      <c r="AA335" s="35"/>
      <c r="AB335" s="35"/>
      <c r="AC335" s="35"/>
      <c r="AD335" s="35"/>
      <c r="AE335" s="35"/>
      <c r="AT335" s="18" t="s">
        <v>134</v>
      </c>
      <c r="AU335" s="18" t="s">
        <v>84</v>
      </c>
    </row>
    <row r="336" spans="2:51" s="13" customFormat="1" ht="12">
      <c r="B336" s="207"/>
      <c r="C336" s="208"/>
      <c r="D336" s="202" t="s">
        <v>136</v>
      </c>
      <c r="E336" s="209" t="s">
        <v>28</v>
      </c>
      <c r="F336" s="210" t="s">
        <v>408</v>
      </c>
      <c r="G336" s="208"/>
      <c r="H336" s="209" t="s">
        <v>28</v>
      </c>
      <c r="I336" s="211"/>
      <c r="J336" s="208"/>
      <c r="K336" s="208"/>
      <c r="L336" s="212"/>
      <c r="M336" s="213"/>
      <c r="N336" s="214"/>
      <c r="O336" s="214"/>
      <c r="P336" s="214"/>
      <c r="Q336" s="214"/>
      <c r="R336" s="214"/>
      <c r="S336" s="214"/>
      <c r="T336" s="215"/>
      <c r="AT336" s="216" t="s">
        <v>136</v>
      </c>
      <c r="AU336" s="216" t="s">
        <v>84</v>
      </c>
      <c r="AV336" s="13" t="s">
        <v>82</v>
      </c>
      <c r="AW336" s="13" t="s">
        <v>35</v>
      </c>
      <c r="AX336" s="13" t="s">
        <v>74</v>
      </c>
      <c r="AY336" s="216" t="s">
        <v>123</v>
      </c>
    </row>
    <row r="337" spans="2:51" s="13" customFormat="1" ht="12">
      <c r="B337" s="207"/>
      <c r="C337" s="208"/>
      <c r="D337" s="202" t="s">
        <v>136</v>
      </c>
      <c r="E337" s="209" t="s">
        <v>28</v>
      </c>
      <c r="F337" s="210" t="s">
        <v>329</v>
      </c>
      <c r="G337" s="208"/>
      <c r="H337" s="209" t="s">
        <v>28</v>
      </c>
      <c r="I337" s="211"/>
      <c r="J337" s="208"/>
      <c r="K337" s="208"/>
      <c r="L337" s="212"/>
      <c r="M337" s="213"/>
      <c r="N337" s="214"/>
      <c r="O337" s="214"/>
      <c r="P337" s="214"/>
      <c r="Q337" s="214"/>
      <c r="R337" s="214"/>
      <c r="S337" s="214"/>
      <c r="T337" s="215"/>
      <c r="AT337" s="216" t="s">
        <v>136</v>
      </c>
      <c r="AU337" s="216" t="s">
        <v>84</v>
      </c>
      <c r="AV337" s="13" t="s">
        <v>82</v>
      </c>
      <c r="AW337" s="13" t="s">
        <v>35</v>
      </c>
      <c r="AX337" s="13" t="s">
        <v>74</v>
      </c>
      <c r="AY337" s="216" t="s">
        <v>123</v>
      </c>
    </row>
    <row r="338" spans="2:51" s="14" customFormat="1" ht="12">
      <c r="B338" s="217"/>
      <c r="C338" s="218"/>
      <c r="D338" s="202" t="s">
        <v>136</v>
      </c>
      <c r="E338" s="219" t="s">
        <v>28</v>
      </c>
      <c r="F338" s="220" t="s">
        <v>330</v>
      </c>
      <c r="G338" s="218"/>
      <c r="H338" s="221">
        <v>33</v>
      </c>
      <c r="I338" s="222"/>
      <c r="J338" s="218"/>
      <c r="K338" s="218"/>
      <c r="L338" s="223"/>
      <c r="M338" s="224"/>
      <c r="N338" s="225"/>
      <c r="O338" s="225"/>
      <c r="P338" s="225"/>
      <c r="Q338" s="225"/>
      <c r="R338" s="225"/>
      <c r="S338" s="225"/>
      <c r="T338" s="226"/>
      <c r="AT338" s="227" t="s">
        <v>136</v>
      </c>
      <c r="AU338" s="227" t="s">
        <v>84</v>
      </c>
      <c r="AV338" s="14" t="s">
        <v>84</v>
      </c>
      <c r="AW338" s="14" t="s">
        <v>35</v>
      </c>
      <c r="AX338" s="14" t="s">
        <v>74</v>
      </c>
      <c r="AY338" s="227" t="s">
        <v>123</v>
      </c>
    </row>
    <row r="339" spans="2:51" s="13" customFormat="1" ht="12">
      <c r="B339" s="207"/>
      <c r="C339" s="208"/>
      <c r="D339" s="202" t="s">
        <v>136</v>
      </c>
      <c r="E339" s="209" t="s">
        <v>28</v>
      </c>
      <c r="F339" s="210" t="s">
        <v>331</v>
      </c>
      <c r="G339" s="208"/>
      <c r="H339" s="209" t="s">
        <v>28</v>
      </c>
      <c r="I339" s="211"/>
      <c r="J339" s="208"/>
      <c r="K339" s="208"/>
      <c r="L339" s="212"/>
      <c r="M339" s="213"/>
      <c r="N339" s="214"/>
      <c r="O339" s="214"/>
      <c r="P339" s="214"/>
      <c r="Q339" s="214"/>
      <c r="R339" s="214"/>
      <c r="S339" s="214"/>
      <c r="T339" s="215"/>
      <c r="AT339" s="216" t="s">
        <v>136</v>
      </c>
      <c r="AU339" s="216" t="s">
        <v>84</v>
      </c>
      <c r="AV339" s="13" t="s">
        <v>82</v>
      </c>
      <c r="AW339" s="13" t="s">
        <v>35</v>
      </c>
      <c r="AX339" s="13" t="s">
        <v>74</v>
      </c>
      <c r="AY339" s="216" t="s">
        <v>123</v>
      </c>
    </row>
    <row r="340" spans="2:51" s="14" customFormat="1" ht="12">
      <c r="B340" s="217"/>
      <c r="C340" s="218"/>
      <c r="D340" s="202" t="s">
        <v>136</v>
      </c>
      <c r="E340" s="219" t="s">
        <v>28</v>
      </c>
      <c r="F340" s="220" t="s">
        <v>332</v>
      </c>
      <c r="G340" s="218"/>
      <c r="H340" s="221">
        <v>38.4</v>
      </c>
      <c r="I340" s="222"/>
      <c r="J340" s="218"/>
      <c r="K340" s="218"/>
      <c r="L340" s="223"/>
      <c r="M340" s="224"/>
      <c r="N340" s="225"/>
      <c r="O340" s="225"/>
      <c r="P340" s="225"/>
      <c r="Q340" s="225"/>
      <c r="R340" s="225"/>
      <c r="S340" s="225"/>
      <c r="T340" s="226"/>
      <c r="AT340" s="227" t="s">
        <v>136</v>
      </c>
      <c r="AU340" s="227" t="s">
        <v>84</v>
      </c>
      <c r="AV340" s="14" t="s">
        <v>84</v>
      </c>
      <c r="AW340" s="14" t="s">
        <v>35</v>
      </c>
      <c r="AX340" s="14" t="s">
        <v>74</v>
      </c>
      <c r="AY340" s="227" t="s">
        <v>123</v>
      </c>
    </row>
    <row r="341" spans="2:51" s="13" customFormat="1" ht="12">
      <c r="B341" s="207"/>
      <c r="C341" s="208"/>
      <c r="D341" s="202" t="s">
        <v>136</v>
      </c>
      <c r="E341" s="209" t="s">
        <v>28</v>
      </c>
      <c r="F341" s="210" t="s">
        <v>335</v>
      </c>
      <c r="G341" s="208"/>
      <c r="H341" s="209" t="s">
        <v>28</v>
      </c>
      <c r="I341" s="211"/>
      <c r="J341" s="208"/>
      <c r="K341" s="208"/>
      <c r="L341" s="212"/>
      <c r="M341" s="213"/>
      <c r="N341" s="214"/>
      <c r="O341" s="214"/>
      <c r="P341" s="214"/>
      <c r="Q341" s="214"/>
      <c r="R341" s="214"/>
      <c r="S341" s="214"/>
      <c r="T341" s="215"/>
      <c r="AT341" s="216" t="s">
        <v>136</v>
      </c>
      <c r="AU341" s="216" t="s">
        <v>84</v>
      </c>
      <c r="AV341" s="13" t="s">
        <v>82</v>
      </c>
      <c r="AW341" s="13" t="s">
        <v>35</v>
      </c>
      <c r="AX341" s="13" t="s">
        <v>74</v>
      </c>
      <c r="AY341" s="216" t="s">
        <v>123</v>
      </c>
    </row>
    <row r="342" spans="2:51" s="14" customFormat="1" ht="12">
      <c r="B342" s="217"/>
      <c r="C342" s="218"/>
      <c r="D342" s="202" t="s">
        <v>136</v>
      </c>
      <c r="E342" s="219" t="s">
        <v>28</v>
      </c>
      <c r="F342" s="220" t="s">
        <v>336</v>
      </c>
      <c r="G342" s="218"/>
      <c r="H342" s="221">
        <v>46.5</v>
      </c>
      <c r="I342" s="222"/>
      <c r="J342" s="218"/>
      <c r="K342" s="218"/>
      <c r="L342" s="223"/>
      <c r="M342" s="224"/>
      <c r="N342" s="225"/>
      <c r="O342" s="225"/>
      <c r="P342" s="225"/>
      <c r="Q342" s="225"/>
      <c r="R342" s="225"/>
      <c r="S342" s="225"/>
      <c r="T342" s="226"/>
      <c r="AT342" s="227" t="s">
        <v>136</v>
      </c>
      <c r="AU342" s="227" t="s">
        <v>84</v>
      </c>
      <c r="AV342" s="14" t="s">
        <v>84</v>
      </c>
      <c r="AW342" s="14" t="s">
        <v>35</v>
      </c>
      <c r="AX342" s="14" t="s">
        <v>74</v>
      </c>
      <c r="AY342" s="227" t="s">
        <v>123</v>
      </c>
    </row>
    <row r="343" spans="2:51" s="13" customFormat="1" ht="12">
      <c r="B343" s="207"/>
      <c r="C343" s="208"/>
      <c r="D343" s="202" t="s">
        <v>136</v>
      </c>
      <c r="E343" s="209" t="s">
        <v>28</v>
      </c>
      <c r="F343" s="210" t="s">
        <v>337</v>
      </c>
      <c r="G343" s="208"/>
      <c r="H343" s="209" t="s">
        <v>28</v>
      </c>
      <c r="I343" s="211"/>
      <c r="J343" s="208"/>
      <c r="K343" s="208"/>
      <c r="L343" s="212"/>
      <c r="M343" s="213"/>
      <c r="N343" s="214"/>
      <c r="O343" s="214"/>
      <c r="P343" s="214"/>
      <c r="Q343" s="214"/>
      <c r="R343" s="214"/>
      <c r="S343" s="214"/>
      <c r="T343" s="215"/>
      <c r="AT343" s="216" t="s">
        <v>136</v>
      </c>
      <c r="AU343" s="216" t="s">
        <v>84</v>
      </c>
      <c r="AV343" s="13" t="s">
        <v>82</v>
      </c>
      <c r="AW343" s="13" t="s">
        <v>35</v>
      </c>
      <c r="AX343" s="13" t="s">
        <v>74</v>
      </c>
      <c r="AY343" s="216" t="s">
        <v>123</v>
      </c>
    </row>
    <row r="344" spans="2:51" s="14" customFormat="1" ht="12">
      <c r="B344" s="217"/>
      <c r="C344" s="218"/>
      <c r="D344" s="202" t="s">
        <v>136</v>
      </c>
      <c r="E344" s="219" t="s">
        <v>28</v>
      </c>
      <c r="F344" s="220" t="s">
        <v>338</v>
      </c>
      <c r="G344" s="218"/>
      <c r="H344" s="221">
        <v>19.2</v>
      </c>
      <c r="I344" s="222"/>
      <c r="J344" s="218"/>
      <c r="K344" s="218"/>
      <c r="L344" s="223"/>
      <c r="M344" s="224"/>
      <c r="N344" s="225"/>
      <c r="O344" s="225"/>
      <c r="P344" s="225"/>
      <c r="Q344" s="225"/>
      <c r="R344" s="225"/>
      <c r="S344" s="225"/>
      <c r="T344" s="226"/>
      <c r="AT344" s="227" t="s">
        <v>136</v>
      </c>
      <c r="AU344" s="227" t="s">
        <v>84</v>
      </c>
      <c r="AV344" s="14" t="s">
        <v>84</v>
      </c>
      <c r="AW344" s="14" t="s">
        <v>35</v>
      </c>
      <c r="AX344" s="14" t="s">
        <v>74</v>
      </c>
      <c r="AY344" s="227" t="s">
        <v>123</v>
      </c>
    </row>
    <row r="345" spans="2:51" s="15" customFormat="1" ht="12">
      <c r="B345" s="228"/>
      <c r="C345" s="229"/>
      <c r="D345" s="202" t="s">
        <v>136</v>
      </c>
      <c r="E345" s="230" t="s">
        <v>28</v>
      </c>
      <c r="F345" s="231" t="s">
        <v>157</v>
      </c>
      <c r="G345" s="229"/>
      <c r="H345" s="232">
        <v>137.1</v>
      </c>
      <c r="I345" s="233"/>
      <c r="J345" s="229"/>
      <c r="K345" s="229"/>
      <c r="L345" s="234"/>
      <c r="M345" s="235"/>
      <c r="N345" s="236"/>
      <c r="O345" s="236"/>
      <c r="P345" s="236"/>
      <c r="Q345" s="236"/>
      <c r="R345" s="236"/>
      <c r="S345" s="236"/>
      <c r="T345" s="237"/>
      <c r="AT345" s="238" t="s">
        <v>136</v>
      </c>
      <c r="AU345" s="238" t="s">
        <v>84</v>
      </c>
      <c r="AV345" s="15" t="s">
        <v>130</v>
      </c>
      <c r="AW345" s="15" t="s">
        <v>35</v>
      </c>
      <c r="AX345" s="15" t="s">
        <v>82</v>
      </c>
      <c r="AY345" s="238" t="s">
        <v>123</v>
      </c>
    </row>
    <row r="346" spans="1:65" s="2" customFormat="1" ht="16.5" customHeight="1">
      <c r="A346" s="35"/>
      <c r="B346" s="36"/>
      <c r="C346" s="189" t="s">
        <v>409</v>
      </c>
      <c r="D346" s="189" t="s">
        <v>125</v>
      </c>
      <c r="E346" s="190" t="s">
        <v>410</v>
      </c>
      <c r="F346" s="191" t="s">
        <v>404</v>
      </c>
      <c r="G346" s="192" t="s">
        <v>128</v>
      </c>
      <c r="H346" s="193">
        <v>109</v>
      </c>
      <c r="I346" s="194"/>
      <c r="J346" s="195">
        <f>ROUND(I346*H346,2)</f>
        <v>0</v>
      </c>
      <c r="K346" s="191" t="s">
        <v>28</v>
      </c>
      <c r="L346" s="40"/>
      <c r="M346" s="196" t="s">
        <v>28</v>
      </c>
      <c r="N346" s="197" t="s">
        <v>47</v>
      </c>
      <c r="O346" s="66"/>
      <c r="P346" s="198">
        <f>O346*H346</f>
        <v>0</v>
      </c>
      <c r="Q346" s="198">
        <v>0.00855</v>
      </c>
      <c r="R346" s="198">
        <f>Q346*H346</f>
        <v>0.9319500000000001</v>
      </c>
      <c r="S346" s="198">
        <v>0</v>
      </c>
      <c r="T346" s="199">
        <f>S346*H346</f>
        <v>0</v>
      </c>
      <c r="U346" s="35"/>
      <c r="V346" s="35"/>
      <c r="W346" s="35"/>
      <c r="X346" s="35"/>
      <c r="Y346" s="35"/>
      <c r="Z346" s="35"/>
      <c r="AA346" s="35"/>
      <c r="AB346" s="35"/>
      <c r="AC346" s="35"/>
      <c r="AD346" s="35"/>
      <c r="AE346" s="35"/>
      <c r="AR346" s="200" t="s">
        <v>130</v>
      </c>
      <c r="AT346" s="200" t="s">
        <v>125</v>
      </c>
      <c r="AU346" s="200" t="s">
        <v>84</v>
      </c>
      <c r="AY346" s="18" t="s">
        <v>123</v>
      </c>
      <c r="BE346" s="201">
        <f>IF(N346="základní",J346,0)</f>
        <v>0</v>
      </c>
      <c r="BF346" s="201">
        <f>IF(N346="snížená",J346,0)</f>
        <v>0</v>
      </c>
      <c r="BG346" s="201">
        <f>IF(N346="zákl. přenesená",J346,0)</f>
        <v>0</v>
      </c>
      <c r="BH346" s="201">
        <f>IF(N346="sníž. přenesená",J346,0)</f>
        <v>0</v>
      </c>
      <c r="BI346" s="201">
        <f>IF(N346="nulová",J346,0)</f>
        <v>0</v>
      </c>
      <c r="BJ346" s="18" t="s">
        <v>130</v>
      </c>
      <c r="BK346" s="201">
        <f>ROUND(I346*H346,2)</f>
        <v>0</v>
      </c>
      <c r="BL346" s="18" t="s">
        <v>130</v>
      </c>
      <c r="BM346" s="200" t="s">
        <v>411</v>
      </c>
    </row>
    <row r="347" spans="1:47" s="2" customFormat="1" ht="12">
      <c r="A347" s="35"/>
      <c r="B347" s="36"/>
      <c r="C347" s="37"/>
      <c r="D347" s="202" t="s">
        <v>132</v>
      </c>
      <c r="E347" s="37"/>
      <c r="F347" s="203" t="s">
        <v>406</v>
      </c>
      <c r="G347" s="37"/>
      <c r="H347" s="37"/>
      <c r="I347" s="110"/>
      <c r="J347" s="37"/>
      <c r="K347" s="37"/>
      <c r="L347" s="40"/>
      <c r="M347" s="204"/>
      <c r="N347" s="205"/>
      <c r="O347" s="66"/>
      <c r="P347" s="66"/>
      <c r="Q347" s="66"/>
      <c r="R347" s="66"/>
      <c r="S347" s="66"/>
      <c r="T347" s="67"/>
      <c r="U347" s="35"/>
      <c r="V347" s="35"/>
      <c r="W347" s="35"/>
      <c r="X347" s="35"/>
      <c r="Y347" s="35"/>
      <c r="Z347" s="35"/>
      <c r="AA347" s="35"/>
      <c r="AB347" s="35"/>
      <c r="AC347" s="35"/>
      <c r="AD347" s="35"/>
      <c r="AE347" s="35"/>
      <c r="AT347" s="18" t="s">
        <v>132</v>
      </c>
      <c r="AU347" s="18" t="s">
        <v>84</v>
      </c>
    </row>
    <row r="348" spans="1:47" s="2" customFormat="1" ht="78">
      <c r="A348" s="35"/>
      <c r="B348" s="36"/>
      <c r="C348" s="37"/>
      <c r="D348" s="202" t="s">
        <v>134</v>
      </c>
      <c r="E348" s="37"/>
      <c r="F348" s="206" t="s">
        <v>407</v>
      </c>
      <c r="G348" s="37"/>
      <c r="H348" s="37"/>
      <c r="I348" s="110"/>
      <c r="J348" s="37"/>
      <c r="K348" s="37"/>
      <c r="L348" s="40"/>
      <c r="M348" s="204"/>
      <c r="N348" s="205"/>
      <c r="O348" s="66"/>
      <c r="P348" s="66"/>
      <c r="Q348" s="66"/>
      <c r="R348" s="66"/>
      <c r="S348" s="66"/>
      <c r="T348" s="67"/>
      <c r="U348" s="35"/>
      <c r="V348" s="35"/>
      <c r="W348" s="35"/>
      <c r="X348" s="35"/>
      <c r="Y348" s="35"/>
      <c r="Z348" s="35"/>
      <c r="AA348" s="35"/>
      <c r="AB348" s="35"/>
      <c r="AC348" s="35"/>
      <c r="AD348" s="35"/>
      <c r="AE348" s="35"/>
      <c r="AT348" s="18" t="s">
        <v>134</v>
      </c>
      <c r="AU348" s="18" t="s">
        <v>84</v>
      </c>
    </row>
    <row r="349" spans="2:51" s="13" customFormat="1" ht="12">
      <c r="B349" s="207"/>
      <c r="C349" s="208"/>
      <c r="D349" s="202" t="s">
        <v>136</v>
      </c>
      <c r="E349" s="209" t="s">
        <v>28</v>
      </c>
      <c r="F349" s="210" t="s">
        <v>412</v>
      </c>
      <c r="G349" s="208"/>
      <c r="H349" s="209" t="s">
        <v>28</v>
      </c>
      <c r="I349" s="211"/>
      <c r="J349" s="208"/>
      <c r="K349" s="208"/>
      <c r="L349" s="212"/>
      <c r="M349" s="213"/>
      <c r="N349" s="214"/>
      <c r="O349" s="214"/>
      <c r="P349" s="214"/>
      <c r="Q349" s="214"/>
      <c r="R349" s="214"/>
      <c r="S349" s="214"/>
      <c r="T349" s="215"/>
      <c r="AT349" s="216" t="s">
        <v>136</v>
      </c>
      <c r="AU349" s="216" t="s">
        <v>84</v>
      </c>
      <c r="AV349" s="13" t="s">
        <v>82</v>
      </c>
      <c r="AW349" s="13" t="s">
        <v>35</v>
      </c>
      <c r="AX349" s="13" t="s">
        <v>74</v>
      </c>
      <c r="AY349" s="216" t="s">
        <v>123</v>
      </c>
    </row>
    <row r="350" spans="2:51" s="13" customFormat="1" ht="12">
      <c r="B350" s="207"/>
      <c r="C350" s="208"/>
      <c r="D350" s="202" t="s">
        <v>136</v>
      </c>
      <c r="E350" s="209" t="s">
        <v>28</v>
      </c>
      <c r="F350" s="210" t="s">
        <v>327</v>
      </c>
      <c r="G350" s="208"/>
      <c r="H350" s="209" t="s">
        <v>28</v>
      </c>
      <c r="I350" s="211"/>
      <c r="J350" s="208"/>
      <c r="K350" s="208"/>
      <c r="L350" s="212"/>
      <c r="M350" s="213"/>
      <c r="N350" s="214"/>
      <c r="O350" s="214"/>
      <c r="P350" s="214"/>
      <c r="Q350" s="214"/>
      <c r="R350" s="214"/>
      <c r="S350" s="214"/>
      <c r="T350" s="215"/>
      <c r="AT350" s="216" t="s">
        <v>136</v>
      </c>
      <c r="AU350" s="216" t="s">
        <v>84</v>
      </c>
      <c r="AV350" s="13" t="s">
        <v>82</v>
      </c>
      <c r="AW350" s="13" t="s">
        <v>35</v>
      </c>
      <c r="AX350" s="13" t="s">
        <v>74</v>
      </c>
      <c r="AY350" s="216" t="s">
        <v>123</v>
      </c>
    </row>
    <row r="351" spans="2:51" s="14" customFormat="1" ht="12">
      <c r="B351" s="217"/>
      <c r="C351" s="218"/>
      <c r="D351" s="202" t="s">
        <v>136</v>
      </c>
      <c r="E351" s="219" t="s">
        <v>28</v>
      </c>
      <c r="F351" s="220" t="s">
        <v>328</v>
      </c>
      <c r="G351" s="218"/>
      <c r="H351" s="221">
        <v>67</v>
      </c>
      <c r="I351" s="222"/>
      <c r="J351" s="218"/>
      <c r="K351" s="218"/>
      <c r="L351" s="223"/>
      <c r="M351" s="224"/>
      <c r="N351" s="225"/>
      <c r="O351" s="225"/>
      <c r="P351" s="225"/>
      <c r="Q351" s="225"/>
      <c r="R351" s="225"/>
      <c r="S351" s="225"/>
      <c r="T351" s="226"/>
      <c r="AT351" s="227" t="s">
        <v>136</v>
      </c>
      <c r="AU351" s="227" t="s">
        <v>84</v>
      </c>
      <c r="AV351" s="14" t="s">
        <v>84</v>
      </c>
      <c r="AW351" s="14" t="s">
        <v>35</v>
      </c>
      <c r="AX351" s="14" t="s">
        <v>74</v>
      </c>
      <c r="AY351" s="227" t="s">
        <v>123</v>
      </c>
    </row>
    <row r="352" spans="2:51" s="13" customFormat="1" ht="12">
      <c r="B352" s="207"/>
      <c r="C352" s="208"/>
      <c r="D352" s="202" t="s">
        <v>136</v>
      </c>
      <c r="E352" s="209" t="s">
        <v>28</v>
      </c>
      <c r="F352" s="210" t="s">
        <v>333</v>
      </c>
      <c r="G352" s="208"/>
      <c r="H352" s="209" t="s">
        <v>28</v>
      </c>
      <c r="I352" s="211"/>
      <c r="J352" s="208"/>
      <c r="K352" s="208"/>
      <c r="L352" s="212"/>
      <c r="M352" s="213"/>
      <c r="N352" s="214"/>
      <c r="O352" s="214"/>
      <c r="P352" s="214"/>
      <c r="Q352" s="214"/>
      <c r="R352" s="214"/>
      <c r="S352" s="214"/>
      <c r="T352" s="215"/>
      <c r="AT352" s="216" t="s">
        <v>136</v>
      </c>
      <c r="AU352" s="216" t="s">
        <v>84</v>
      </c>
      <c r="AV352" s="13" t="s">
        <v>82</v>
      </c>
      <c r="AW352" s="13" t="s">
        <v>35</v>
      </c>
      <c r="AX352" s="13" t="s">
        <v>74</v>
      </c>
      <c r="AY352" s="216" t="s">
        <v>123</v>
      </c>
    </row>
    <row r="353" spans="2:51" s="14" customFormat="1" ht="12">
      <c r="B353" s="217"/>
      <c r="C353" s="218"/>
      <c r="D353" s="202" t="s">
        <v>136</v>
      </c>
      <c r="E353" s="219" t="s">
        <v>28</v>
      </c>
      <c r="F353" s="220" t="s">
        <v>334</v>
      </c>
      <c r="G353" s="218"/>
      <c r="H353" s="221">
        <v>42</v>
      </c>
      <c r="I353" s="222"/>
      <c r="J353" s="218"/>
      <c r="K353" s="218"/>
      <c r="L353" s="223"/>
      <c r="M353" s="224"/>
      <c r="N353" s="225"/>
      <c r="O353" s="225"/>
      <c r="P353" s="225"/>
      <c r="Q353" s="225"/>
      <c r="R353" s="225"/>
      <c r="S353" s="225"/>
      <c r="T353" s="226"/>
      <c r="AT353" s="227" t="s">
        <v>136</v>
      </c>
      <c r="AU353" s="227" t="s">
        <v>84</v>
      </c>
      <c r="AV353" s="14" t="s">
        <v>84</v>
      </c>
      <c r="AW353" s="14" t="s">
        <v>35</v>
      </c>
      <c r="AX353" s="14" t="s">
        <v>74</v>
      </c>
      <c r="AY353" s="227" t="s">
        <v>123</v>
      </c>
    </row>
    <row r="354" spans="2:51" s="15" customFormat="1" ht="12">
      <c r="B354" s="228"/>
      <c r="C354" s="229"/>
      <c r="D354" s="202" t="s">
        <v>136</v>
      </c>
      <c r="E354" s="230" t="s">
        <v>28</v>
      </c>
      <c r="F354" s="231" t="s">
        <v>157</v>
      </c>
      <c r="G354" s="229"/>
      <c r="H354" s="232">
        <v>109</v>
      </c>
      <c r="I354" s="233"/>
      <c r="J354" s="229"/>
      <c r="K354" s="229"/>
      <c r="L354" s="234"/>
      <c r="M354" s="235"/>
      <c r="N354" s="236"/>
      <c r="O354" s="236"/>
      <c r="P354" s="236"/>
      <c r="Q354" s="236"/>
      <c r="R354" s="236"/>
      <c r="S354" s="236"/>
      <c r="T354" s="237"/>
      <c r="AT354" s="238" t="s">
        <v>136</v>
      </c>
      <c r="AU354" s="238" t="s">
        <v>84</v>
      </c>
      <c r="AV354" s="15" t="s">
        <v>130</v>
      </c>
      <c r="AW354" s="15" t="s">
        <v>35</v>
      </c>
      <c r="AX354" s="15" t="s">
        <v>82</v>
      </c>
      <c r="AY354" s="238" t="s">
        <v>123</v>
      </c>
    </row>
    <row r="355" spans="1:65" s="2" customFormat="1" ht="16.5" customHeight="1">
      <c r="A355" s="35"/>
      <c r="B355" s="36"/>
      <c r="C355" s="189" t="s">
        <v>413</v>
      </c>
      <c r="D355" s="189" t="s">
        <v>125</v>
      </c>
      <c r="E355" s="190" t="s">
        <v>414</v>
      </c>
      <c r="F355" s="191" t="s">
        <v>415</v>
      </c>
      <c r="G355" s="192" t="s">
        <v>141</v>
      </c>
      <c r="H355" s="193">
        <v>14.55</v>
      </c>
      <c r="I355" s="194"/>
      <c r="J355" s="195">
        <f>ROUND(I355*H355,2)</f>
        <v>0</v>
      </c>
      <c r="K355" s="191" t="s">
        <v>129</v>
      </c>
      <c r="L355" s="40"/>
      <c r="M355" s="196" t="s">
        <v>28</v>
      </c>
      <c r="N355" s="197" t="s">
        <v>47</v>
      </c>
      <c r="O355" s="66"/>
      <c r="P355" s="198">
        <f>O355*H355</f>
        <v>0</v>
      </c>
      <c r="Q355" s="198">
        <v>0</v>
      </c>
      <c r="R355" s="198">
        <f>Q355*H355</f>
        <v>0</v>
      </c>
      <c r="S355" s="198">
        <v>2.5</v>
      </c>
      <c r="T355" s="199">
        <f>S355*H355</f>
        <v>36.375</v>
      </c>
      <c r="U355" s="35"/>
      <c r="V355" s="35"/>
      <c r="W355" s="35"/>
      <c r="X355" s="35"/>
      <c r="Y355" s="35"/>
      <c r="Z355" s="35"/>
      <c r="AA355" s="35"/>
      <c r="AB355" s="35"/>
      <c r="AC355" s="35"/>
      <c r="AD355" s="35"/>
      <c r="AE355" s="35"/>
      <c r="AR355" s="200" t="s">
        <v>130</v>
      </c>
      <c r="AT355" s="200" t="s">
        <v>125</v>
      </c>
      <c r="AU355" s="200" t="s">
        <v>84</v>
      </c>
      <c r="AY355" s="18" t="s">
        <v>123</v>
      </c>
      <c r="BE355" s="201">
        <f>IF(N355="základní",J355,0)</f>
        <v>0</v>
      </c>
      <c r="BF355" s="201">
        <f>IF(N355="snížená",J355,0)</f>
        <v>0</v>
      </c>
      <c r="BG355" s="201">
        <f>IF(N355="zákl. přenesená",J355,0)</f>
        <v>0</v>
      </c>
      <c r="BH355" s="201">
        <f>IF(N355="sníž. přenesená",J355,0)</f>
        <v>0</v>
      </c>
      <c r="BI355" s="201">
        <f>IF(N355="nulová",J355,0)</f>
        <v>0</v>
      </c>
      <c r="BJ355" s="18" t="s">
        <v>130</v>
      </c>
      <c r="BK355" s="201">
        <f>ROUND(I355*H355,2)</f>
        <v>0</v>
      </c>
      <c r="BL355" s="18" t="s">
        <v>130</v>
      </c>
      <c r="BM355" s="200" t="s">
        <v>416</v>
      </c>
    </row>
    <row r="356" spans="1:47" s="2" customFormat="1" ht="12">
      <c r="A356" s="35"/>
      <c r="B356" s="36"/>
      <c r="C356" s="37"/>
      <c r="D356" s="202" t="s">
        <v>132</v>
      </c>
      <c r="E356" s="37"/>
      <c r="F356" s="203" t="s">
        <v>417</v>
      </c>
      <c r="G356" s="37"/>
      <c r="H356" s="37"/>
      <c r="I356" s="110"/>
      <c r="J356" s="37"/>
      <c r="K356" s="37"/>
      <c r="L356" s="40"/>
      <c r="M356" s="204"/>
      <c r="N356" s="205"/>
      <c r="O356" s="66"/>
      <c r="P356" s="66"/>
      <c r="Q356" s="66"/>
      <c r="R356" s="66"/>
      <c r="S356" s="66"/>
      <c r="T356" s="67"/>
      <c r="U356" s="35"/>
      <c r="V356" s="35"/>
      <c r="W356" s="35"/>
      <c r="X356" s="35"/>
      <c r="Y356" s="35"/>
      <c r="Z356" s="35"/>
      <c r="AA356" s="35"/>
      <c r="AB356" s="35"/>
      <c r="AC356" s="35"/>
      <c r="AD356" s="35"/>
      <c r="AE356" s="35"/>
      <c r="AT356" s="18" t="s">
        <v>132</v>
      </c>
      <c r="AU356" s="18" t="s">
        <v>84</v>
      </c>
    </row>
    <row r="357" spans="1:47" s="2" customFormat="1" ht="29.25">
      <c r="A357" s="35"/>
      <c r="B357" s="36"/>
      <c r="C357" s="37"/>
      <c r="D357" s="202" t="s">
        <v>134</v>
      </c>
      <c r="E357" s="37"/>
      <c r="F357" s="206" t="s">
        <v>418</v>
      </c>
      <c r="G357" s="37"/>
      <c r="H357" s="37"/>
      <c r="I357" s="110"/>
      <c r="J357" s="37"/>
      <c r="K357" s="37"/>
      <c r="L357" s="40"/>
      <c r="M357" s="204"/>
      <c r="N357" s="205"/>
      <c r="O357" s="66"/>
      <c r="P357" s="66"/>
      <c r="Q357" s="66"/>
      <c r="R357" s="66"/>
      <c r="S357" s="66"/>
      <c r="T357" s="67"/>
      <c r="U357" s="35"/>
      <c r="V357" s="35"/>
      <c r="W357" s="35"/>
      <c r="X357" s="35"/>
      <c r="Y357" s="35"/>
      <c r="Z357" s="35"/>
      <c r="AA357" s="35"/>
      <c r="AB357" s="35"/>
      <c r="AC357" s="35"/>
      <c r="AD357" s="35"/>
      <c r="AE357" s="35"/>
      <c r="AT357" s="18" t="s">
        <v>134</v>
      </c>
      <c r="AU357" s="18" t="s">
        <v>84</v>
      </c>
    </row>
    <row r="358" spans="2:51" s="13" customFormat="1" ht="12">
      <c r="B358" s="207"/>
      <c r="C358" s="208"/>
      <c r="D358" s="202" t="s">
        <v>136</v>
      </c>
      <c r="E358" s="209" t="s">
        <v>28</v>
      </c>
      <c r="F358" s="210" t="s">
        <v>419</v>
      </c>
      <c r="G358" s="208"/>
      <c r="H358" s="209" t="s">
        <v>28</v>
      </c>
      <c r="I358" s="211"/>
      <c r="J358" s="208"/>
      <c r="K358" s="208"/>
      <c r="L358" s="212"/>
      <c r="M358" s="213"/>
      <c r="N358" s="214"/>
      <c r="O358" s="214"/>
      <c r="P358" s="214"/>
      <c r="Q358" s="214"/>
      <c r="R358" s="214"/>
      <c r="S358" s="214"/>
      <c r="T358" s="215"/>
      <c r="AT358" s="216" t="s">
        <v>136</v>
      </c>
      <c r="AU358" s="216" t="s">
        <v>84</v>
      </c>
      <c r="AV358" s="13" t="s">
        <v>82</v>
      </c>
      <c r="AW358" s="13" t="s">
        <v>35</v>
      </c>
      <c r="AX358" s="13" t="s">
        <v>74</v>
      </c>
      <c r="AY358" s="216" t="s">
        <v>123</v>
      </c>
    </row>
    <row r="359" spans="2:51" s="13" customFormat="1" ht="12">
      <c r="B359" s="207"/>
      <c r="C359" s="208"/>
      <c r="D359" s="202" t="s">
        <v>136</v>
      </c>
      <c r="E359" s="209" t="s">
        <v>28</v>
      </c>
      <c r="F359" s="210" t="s">
        <v>420</v>
      </c>
      <c r="G359" s="208"/>
      <c r="H359" s="209" t="s">
        <v>28</v>
      </c>
      <c r="I359" s="211"/>
      <c r="J359" s="208"/>
      <c r="K359" s="208"/>
      <c r="L359" s="212"/>
      <c r="M359" s="213"/>
      <c r="N359" s="214"/>
      <c r="O359" s="214"/>
      <c r="P359" s="214"/>
      <c r="Q359" s="214"/>
      <c r="R359" s="214"/>
      <c r="S359" s="214"/>
      <c r="T359" s="215"/>
      <c r="AT359" s="216" t="s">
        <v>136</v>
      </c>
      <c r="AU359" s="216" t="s">
        <v>84</v>
      </c>
      <c r="AV359" s="13" t="s">
        <v>82</v>
      </c>
      <c r="AW359" s="13" t="s">
        <v>35</v>
      </c>
      <c r="AX359" s="13" t="s">
        <v>74</v>
      </c>
      <c r="AY359" s="216" t="s">
        <v>123</v>
      </c>
    </row>
    <row r="360" spans="2:51" s="14" customFormat="1" ht="12">
      <c r="B360" s="217"/>
      <c r="C360" s="218"/>
      <c r="D360" s="202" t="s">
        <v>136</v>
      </c>
      <c r="E360" s="219" t="s">
        <v>28</v>
      </c>
      <c r="F360" s="220" t="s">
        <v>421</v>
      </c>
      <c r="G360" s="218"/>
      <c r="H360" s="221">
        <v>13.5</v>
      </c>
      <c r="I360" s="222"/>
      <c r="J360" s="218"/>
      <c r="K360" s="218"/>
      <c r="L360" s="223"/>
      <c r="M360" s="224"/>
      <c r="N360" s="225"/>
      <c r="O360" s="225"/>
      <c r="P360" s="225"/>
      <c r="Q360" s="225"/>
      <c r="R360" s="225"/>
      <c r="S360" s="225"/>
      <c r="T360" s="226"/>
      <c r="AT360" s="227" t="s">
        <v>136</v>
      </c>
      <c r="AU360" s="227" t="s">
        <v>84</v>
      </c>
      <c r="AV360" s="14" t="s">
        <v>84</v>
      </c>
      <c r="AW360" s="14" t="s">
        <v>35</v>
      </c>
      <c r="AX360" s="14" t="s">
        <v>74</v>
      </c>
      <c r="AY360" s="227" t="s">
        <v>123</v>
      </c>
    </row>
    <row r="361" spans="2:51" s="13" customFormat="1" ht="12">
      <c r="B361" s="207"/>
      <c r="C361" s="208"/>
      <c r="D361" s="202" t="s">
        <v>136</v>
      </c>
      <c r="E361" s="209" t="s">
        <v>28</v>
      </c>
      <c r="F361" s="210" t="s">
        <v>422</v>
      </c>
      <c r="G361" s="208"/>
      <c r="H361" s="209" t="s">
        <v>28</v>
      </c>
      <c r="I361" s="211"/>
      <c r="J361" s="208"/>
      <c r="K361" s="208"/>
      <c r="L361" s="212"/>
      <c r="M361" s="213"/>
      <c r="N361" s="214"/>
      <c r="O361" s="214"/>
      <c r="P361" s="214"/>
      <c r="Q361" s="214"/>
      <c r="R361" s="214"/>
      <c r="S361" s="214"/>
      <c r="T361" s="215"/>
      <c r="AT361" s="216" t="s">
        <v>136</v>
      </c>
      <c r="AU361" s="216" t="s">
        <v>84</v>
      </c>
      <c r="AV361" s="13" t="s">
        <v>82</v>
      </c>
      <c r="AW361" s="13" t="s">
        <v>35</v>
      </c>
      <c r="AX361" s="13" t="s">
        <v>74</v>
      </c>
      <c r="AY361" s="216" t="s">
        <v>123</v>
      </c>
    </row>
    <row r="362" spans="2:51" s="14" customFormat="1" ht="12">
      <c r="B362" s="217"/>
      <c r="C362" s="218"/>
      <c r="D362" s="202" t="s">
        <v>136</v>
      </c>
      <c r="E362" s="219" t="s">
        <v>28</v>
      </c>
      <c r="F362" s="220" t="s">
        <v>156</v>
      </c>
      <c r="G362" s="218"/>
      <c r="H362" s="221">
        <v>1.05</v>
      </c>
      <c r="I362" s="222"/>
      <c r="J362" s="218"/>
      <c r="K362" s="218"/>
      <c r="L362" s="223"/>
      <c r="M362" s="224"/>
      <c r="N362" s="225"/>
      <c r="O362" s="225"/>
      <c r="P362" s="225"/>
      <c r="Q362" s="225"/>
      <c r="R362" s="225"/>
      <c r="S362" s="225"/>
      <c r="T362" s="226"/>
      <c r="AT362" s="227" t="s">
        <v>136</v>
      </c>
      <c r="AU362" s="227" t="s">
        <v>84</v>
      </c>
      <c r="AV362" s="14" t="s">
        <v>84</v>
      </c>
      <c r="AW362" s="14" t="s">
        <v>35</v>
      </c>
      <c r="AX362" s="14" t="s">
        <v>74</v>
      </c>
      <c r="AY362" s="227" t="s">
        <v>123</v>
      </c>
    </row>
    <row r="363" spans="2:51" s="15" customFormat="1" ht="12">
      <c r="B363" s="228"/>
      <c r="C363" s="229"/>
      <c r="D363" s="202" t="s">
        <v>136</v>
      </c>
      <c r="E363" s="230" t="s">
        <v>28</v>
      </c>
      <c r="F363" s="231" t="s">
        <v>157</v>
      </c>
      <c r="G363" s="229"/>
      <c r="H363" s="232">
        <v>14.55</v>
      </c>
      <c r="I363" s="233"/>
      <c r="J363" s="229"/>
      <c r="K363" s="229"/>
      <c r="L363" s="234"/>
      <c r="M363" s="235"/>
      <c r="N363" s="236"/>
      <c r="O363" s="236"/>
      <c r="P363" s="236"/>
      <c r="Q363" s="236"/>
      <c r="R363" s="236"/>
      <c r="S363" s="236"/>
      <c r="T363" s="237"/>
      <c r="AT363" s="238" t="s">
        <v>136</v>
      </c>
      <c r="AU363" s="238" t="s">
        <v>84</v>
      </c>
      <c r="AV363" s="15" t="s">
        <v>130</v>
      </c>
      <c r="AW363" s="15" t="s">
        <v>35</v>
      </c>
      <c r="AX363" s="15" t="s">
        <v>82</v>
      </c>
      <c r="AY363" s="238" t="s">
        <v>123</v>
      </c>
    </row>
    <row r="364" spans="1:65" s="2" customFormat="1" ht="16.5" customHeight="1">
      <c r="A364" s="35"/>
      <c r="B364" s="36"/>
      <c r="C364" s="189" t="s">
        <v>423</v>
      </c>
      <c r="D364" s="189" t="s">
        <v>125</v>
      </c>
      <c r="E364" s="190" t="s">
        <v>424</v>
      </c>
      <c r="F364" s="191" t="s">
        <v>425</v>
      </c>
      <c r="G364" s="192" t="s">
        <v>426</v>
      </c>
      <c r="H364" s="193">
        <v>8</v>
      </c>
      <c r="I364" s="194"/>
      <c r="J364" s="195">
        <f>ROUND(I364*H364,2)</f>
        <v>0</v>
      </c>
      <c r="K364" s="191" t="s">
        <v>28</v>
      </c>
      <c r="L364" s="40"/>
      <c r="M364" s="196" t="s">
        <v>28</v>
      </c>
      <c r="N364" s="197" t="s">
        <v>47</v>
      </c>
      <c r="O364" s="66"/>
      <c r="P364" s="198">
        <f>O364*H364</f>
        <v>0</v>
      </c>
      <c r="Q364" s="198">
        <v>0.00175</v>
      </c>
      <c r="R364" s="198">
        <f>Q364*H364</f>
        <v>0.014</v>
      </c>
      <c r="S364" s="198">
        <v>0.002</v>
      </c>
      <c r="T364" s="199">
        <f>S364*H364</f>
        <v>0.016</v>
      </c>
      <c r="U364" s="35"/>
      <c r="V364" s="35"/>
      <c r="W364" s="35"/>
      <c r="X364" s="35"/>
      <c r="Y364" s="35"/>
      <c r="Z364" s="35"/>
      <c r="AA364" s="35"/>
      <c r="AB364" s="35"/>
      <c r="AC364" s="35"/>
      <c r="AD364" s="35"/>
      <c r="AE364" s="35"/>
      <c r="AR364" s="200" t="s">
        <v>130</v>
      </c>
      <c r="AT364" s="200" t="s">
        <v>125</v>
      </c>
      <c r="AU364" s="200" t="s">
        <v>84</v>
      </c>
      <c r="AY364" s="18" t="s">
        <v>123</v>
      </c>
      <c r="BE364" s="201">
        <f>IF(N364="základní",J364,0)</f>
        <v>0</v>
      </c>
      <c r="BF364" s="201">
        <f>IF(N364="snížená",J364,0)</f>
        <v>0</v>
      </c>
      <c r="BG364" s="201">
        <f>IF(N364="zákl. přenesená",J364,0)</f>
        <v>0</v>
      </c>
      <c r="BH364" s="201">
        <f>IF(N364="sníž. přenesená",J364,0)</f>
        <v>0</v>
      </c>
      <c r="BI364" s="201">
        <f>IF(N364="nulová",J364,0)</f>
        <v>0</v>
      </c>
      <c r="BJ364" s="18" t="s">
        <v>130</v>
      </c>
      <c r="BK364" s="201">
        <f>ROUND(I364*H364,2)</f>
        <v>0</v>
      </c>
      <c r="BL364" s="18" t="s">
        <v>130</v>
      </c>
      <c r="BM364" s="200" t="s">
        <v>427</v>
      </c>
    </row>
    <row r="365" spans="1:47" s="2" customFormat="1" ht="12">
      <c r="A365" s="35"/>
      <c r="B365" s="36"/>
      <c r="C365" s="37"/>
      <c r="D365" s="202" t="s">
        <v>132</v>
      </c>
      <c r="E365" s="37"/>
      <c r="F365" s="203" t="s">
        <v>428</v>
      </c>
      <c r="G365" s="37"/>
      <c r="H365" s="37"/>
      <c r="I365" s="110"/>
      <c r="J365" s="37"/>
      <c r="K365" s="37"/>
      <c r="L365" s="40"/>
      <c r="M365" s="204"/>
      <c r="N365" s="205"/>
      <c r="O365" s="66"/>
      <c r="P365" s="66"/>
      <c r="Q365" s="66"/>
      <c r="R365" s="66"/>
      <c r="S365" s="66"/>
      <c r="T365" s="67"/>
      <c r="U365" s="35"/>
      <c r="V365" s="35"/>
      <c r="W365" s="35"/>
      <c r="X365" s="35"/>
      <c r="Y365" s="35"/>
      <c r="Z365" s="35"/>
      <c r="AA365" s="35"/>
      <c r="AB365" s="35"/>
      <c r="AC365" s="35"/>
      <c r="AD365" s="35"/>
      <c r="AE365" s="35"/>
      <c r="AT365" s="18" t="s">
        <v>132</v>
      </c>
      <c r="AU365" s="18" t="s">
        <v>84</v>
      </c>
    </row>
    <row r="366" spans="1:47" s="2" customFormat="1" ht="78">
      <c r="A366" s="35"/>
      <c r="B366" s="36"/>
      <c r="C366" s="37"/>
      <c r="D366" s="202" t="s">
        <v>134</v>
      </c>
      <c r="E366" s="37"/>
      <c r="F366" s="206" t="s">
        <v>429</v>
      </c>
      <c r="G366" s="37"/>
      <c r="H366" s="37"/>
      <c r="I366" s="110"/>
      <c r="J366" s="37"/>
      <c r="K366" s="37"/>
      <c r="L366" s="40"/>
      <c r="M366" s="204"/>
      <c r="N366" s="205"/>
      <c r="O366" s="66"/>
      <c r="P366" s="66"/>
      <c r="Q366" s="66"/>
      <c r="R366" s="66"/>
      <c r="S366" s="66"/>
      <c r="T366" s="67"/>
      <c r="U366" s="35"/>
      <c r="V366" s="35"/>
      <c r="W366" s="35"/>
      <c r="X366" s="35"/>
      <c r="Y366" s="35"/>
      <c r="Z366" s="35"/>
      <c r="AA366" s="35"/>
      <c r="AB366" s="35"/>
      <c r="AC366" s="35"/>
      <c r="AD366" s="35"/>
      <c r="AE366" s="35"/>
      <c r="AT366" s="18" t="s">
        <v>134</v>
      </c>
      <c r="AU366" s="18" t="s">
        <v>84</v>
      </c>
    </row>
    <row r="367" spans="2:51" s="13" customFormat="1" ht="12">
      <c r="B367" s="207"/>
      <c r="C367" s="208"/>
      <c r="D367" s="202" t="s">
        <v>136</v>
      </c>
      <c r="E367" s="209" t="s">
        <v>28</v>
      </c>
      <c r="F367" s="210" t="s">
        <v>430</v>
      </c>
      <c r="G367" s="208"/>
      <c r="H367" s="209" t="s">
        <v>28</v>
      </c>
      <c r="I367" s="211"/>
      <c r="J367" s="208"/>
      <c r="K367" s="208"/>
      <c r="L367" s="212"/>
      <c r="M367" s="213"/>
      <c r="N367" s="214"/>
      <c r="O367" s="214"/>
      <c r="P367" s="214"/>
      <c r="Q367" s="214"/>
      <c r="R367" s="214"/>
      <c r="S367" s="214"/>
      <c r="T367" s="215"/>
      <c r="AT367" s="216" t="s">
        <v>136</v>
      </c>
      <c r="AU367" s="216" t="s">
        <v>84</v>
      </c>
      <c r="AV367" s="13" t="s">
        <v>82</v>
      </c>
      <c r="AW367" s="13" t="s">
        <v>35</v>
      </c>
      <c r="AX367" s="13" t="s">
        <v>74</v>
      </c>
      <c r="AY367" s="216" t="s">
        <v>123</v>
      </c>
    </row>
    <row r="368" spans="2:51" s="14" customFormat="1" ht="12">
      <c r="B368" s="217"/>
      <c r="C368" s="218"/>
      <c r="D368" s="202" t="s">
        <v>136</v>
      </c>
      <c r="E368" s="219" t="s">
        <v>28</v>
      </c>
      <c r="F368" s="220" t="s">
        <v>431</v>
      </c>
      <c r="G368" s="218"/>
      <c r="H368" s="221">
        <v>8</v>
      </c>
      <c r="I368" s="222"/>
      <c r="J368" s="218"/>
      <c r="K368" s="218"/>
      <c r="L368" s="223"/>
      <c r="M368" s="224"/>
      <c r="N368" s="225"/>
      <c r="O368" s="225"/>
      <c r="P368" s="225"/>
      <c r="Q368" s="225"/>
      <c r="R368" s="225"/>
      <c r="S368" s="225"/>
      <c r="T368" s="226"/>
      <c r="AT368" s="227" t="s">
        <v>136</v>
      </c>
      <c r="AU368" s="227" t="s">
        <v>84</v>
      </c>
      <c r="AV368" s="14" t="s">
        <v>84</v>
      </c>
      <c r="AW368" s="14" t="s">
        <v>35</v>
      </c>
      <c r="AX368" s="14" t="s">
        <v>82</v>
      </c>
      <c r="AY368" s="227" t="s">
        <v>123</v>
      </c>
    </row>
    <row r="369" spans="1:65" s="2" customFormat="1" ht="16.5" customHeight="1">
      <c r="A369" s="35"/>
      <c r="B369" s="36"/>
      <c r="C369" s="239" t="s">
        <v>432</v>
      </c>
      <c r="D369" s="239" t="s">
        <v>234</v>
      </c>
      <c r="E369" s="240" t="s">
        <v>433</v>
      </c>
      <c r="F369" s="241" t="s">
        <v>434</v>
      </c>
      <c r="G369" s="242" t="s">
        <v>225</v>
      </c>
      <c r="H369" s="243">
        <v>0.057</v>
      </c>
      <c r="I369" s="244"/>
      <c r="J369" s="245">
        <f>ROUND(I369*H369,2)</f>
        <v>0</v>
      </c>
      <c r="K369" s="241" t="s">
        <v>28</v>
      </c>
      <c r="L369" s="246"/>
      <c r="M369" s="247" t="s">
        <v>28</v>
      </c>
      <c r="N369" s="248" t="s">
        <v>47</v>
      </c>
      <c r="O369" s="66"/>
      <c r="P369" s="198">
        <f>O369*H369</f>
        <v>0</v>
      </c>
      <c r="Q369" s="198">
        <v>1</v>
      </c>
      <c r="R369" s="198">
        <f>Q369*H369</f>
        <v>0.057</v>
      </c>
      <c r="S369" s="198">
        <v>0</v>
      </c>
      <c r="T369" s="199">
        <f>S369*H369</f>
        <v>0</v>
      </c>
      <c r="U369" s="35"/>
      <c r="V369" s="35"/>
      <c r="W369" s="35"/>
      <c r="X369" s="35"/>
      <c r="Y369" s="35"/>
      <c r="Z369" s="35"/>
      <c r="AA369" s="35"/>
      <c r="AB369" s="35"/>
      <c r="AC369" s="35"/>
      <c r="AD369" s="35"/>
      <c r="AE369" s="35"/>
      <c r="AR369" s="200" t="s">
        <v>192</v>
      </c>
      <c r="AT369" s="200" t="s">
        <v>234</v>
      </c>
      <c r="AU369" s="200" t="s">
        <v>84</v>
      </c>
      <c r="AY369" s="18" t="s">
        <v>123</v>
      </c>
      <c r="BE369" s="201">
        <f>IF(N369="základní",J369,0)</f>
        <v>0</v>
      </c>
      <c r="BF369" s="201">
        <f>IF(N369="snížená",J369,0)</f>
        <v>0</v>
      </c>
      <c r="BG369" s="201">
        <f>IF(N369="zákl. přenesená",J369,0)</f>
        <v>0</v>
      </c>
      <c r="BH369" s="201">
        <f>IF(N369="sníž. přenesená",J369,0)</f>
        <v>0</v>
      </c>
      <c r="BI369" s="201">
        <f>IF(N369="nulová",J369,0)</f>
        <v>0</v>
      </c>
      <c r="BJ369" s="18" t="s">
        <v>130</v>
      </c>
      <c r="BK369" s="201">
        <f>ROUND(I369*H369,2)</f>
        <v>0</v>
      </c>
      <c r="BL369" s="18" t="s">
        <v>130</v>
      </c>
      <c r="BM369" s="200" t="s">
        <v>435</v>
      </c>
    </row>
    <row r="370" spans="1:47" s="2" customFormat="1" ht="12">
      <c r="A370" s="35"/>
      <c r="B370" s="36"/>
      <c r="C370" s="37"/>
      <c r="D370" s="202" t="s">
        <v>132</v>
      </c>
      <c r="E370" s="37"/>
      <c r="F370" s="203" t="s">
        <v>434</v>
      </c>
      <c r="G370" s="37"/>
      <c r="H370" s="37"/>
      <c r="I370" s="110"/>
      <c r="J370" s="37"/>
      <c r="K370" s="37"/>
      <c r="L370" s="40"/>
      <c r="M370" s="204"/>
      <c r="N370" s="205"/>
      <c r="O370" s="66"/>
      <c r="P370" s="66"/>
      <c r="Q370" s="66"/>
      <c r="R370" s="66"/>
      <c r="S370" s="66"/>
      <c r="T370" s="67"/>
      <c r="U370" s="35"/>
      <c r="V370" s="35"/>
      <c r="W370" s="35"/>
      <c r="X370" s="35"/>
      <c r="Y370" s="35"/>
      <c r="Z370" s="35"/>
      <c r="AA370" s="35"/>
      <c r="AB370" s="35"/>
      <c r="AC370" s="35"/>
      <c r="AD370" s="35"/>
      <c r="AE370" s="35"/>
      <c r="AT370" s="18" t="s">
        <v>132</v>
      </c>
      <c r="AU370" s="18" t="s">
        <v>84</v>
      </c>
    </row>
    <row r="371" spans="2:51" s="13" customFormat="1" ht="22.5">
      <c r="B371" s="207"/>
      <c r="C371" s="208"/>
      <c r="D371" s="202" t="s">
        <v>136</v>
      </c>
      <c r="E371" s="209" t="s">
        <v>28</v>
      </c>
      <c r="F371" s="210" t="s">
        <v>436</v>
      </c>
      <c r="G371" s="208"/>
      <c r="H371" s="209" t="s">
        <v>28</v>
      </c>
      <c r="I371" s="211"/>
      <c r="J371" s="208"/>
      <c r="K371" s="208"/>
      <c r="L371" s="212"/>
      <c r="M371" s="213"/>
      <c r="N371" s="214"/>
      <c r="O371" s="214"/>
      <c r="P371" s="214"/>
      <c r="Q371" s="214"/>
      <c r="R371" s="214"/>
      <c r="S371" s="214"/>
      <c r="T371" s="215"/>
      <c r="AT371" s="216" t="s">
        <v>136</v>
      </c>
      <c r="AU371" s="216" t="s">
        <v>84</v>
      </c>
      <c r="AV371" s="13" t="s">
        <v>82</v>
      </c>
      <c r="AW371" s="13" t="s">
        <v>35</v>
      </c>
      <c r="AX371" s="13" t="s">
        <v>74</v>
      </c>
      <c r="AY371" s="216" t="s">
        <v>123</v>
      </c>
    </row>
    <row r="372" spans="2:51" s="14" customFormat="1" ht="12">
      <c r="B372" s="217"/>
      <c r="C372" s="218"/>
      <c r="D372" s="202" t="s">
        <v>136</v>
      </c>
      <c r="E372" s="219" t="s">
        <v>28</v>
      </c>
      <c r="F372" s="220" t="s">
        <v>437</v>
      </c>
      <c r="G372" s="218"/>
      <c r="H372" s="221">
        <v>0.057</v>
      </c>
      <c r="I372" s="222"/>
      <c r="J372" s="218"/>
      <c r="K372" s="218"/>
      <c r="L372" s="223"/>
      <c r="M372" s="224"/>
      <c r="N372" s="225"/>
      <c r="O372" s="225"/>
      <c r="P372" s="225"/>
      <c r="Q372" s="225"/>
      <c r="R372" s="225"/>
      <c r="S372" s="225"/>
      <c r="T372" s="226"/>
      <c r="AT372" s="227" t="s">
        <v>136</v>
      </c>
      <c r="AU372" s="227" t="s">
        <v>84</v>
      </c>
      <c r="AV372" s="14" t="s">
        <v>84</v>
      </c>
      <c r="AW372" s="14" t="s">
        <v>35</v>
      </c>
      <c r="AX372" s="14" t="s">
        <v>82</v>
      </c>
      <c r="AY372" s="227" t="s">
        <v>123</v>
      </c>
    </row>
    <row r="373" spans="2:63" s="12" customFormat="1" ht="22.9" customHeight="1">
      <c r="B373" s="173"/>
      <c r="C373" s="174"/>
      <c r="D373" s="175" t="s">
        <v>73</v>
      </c>
      <c r="E373" s="187" t="s">
        <v>438</v>
      </c>
      <c r="F373" s="187" t="s">
        <v>439</v>
      </c>
      <c r="G373" s="174"/>
      <c r="H373" s="174"/>
      <c r="I373" s="177"/>
      <c r="J373" s="188">
        <f>BK373</f>
        <v>0</v>
      </c>
      <c r="K373" s="174"/>
      <c r="L373" s="179"/>
      <c r="M373" s="180"/>
      <c r="N373" s="181"/>
      <c r="O373" s="181"/>
      <c r="P373" s="182">
        <f>SUM(P374:P386)</f>
        <v>0</v>
      </c>
      <c r="Q373" s="181"/>
      <c r="R373" s="182">
        <f>SUM(R374:R386)</f>
        <v>0</v>
      </c>
      <c r="S373" s="181"/>
      <c r="T373" s="183">
        <f>SUM(T374:T386)</f>
        <v>0</v>
      </c>
      <c r="AR373" s="184" t="s">
        <v>82</v>
      </c>
      <c r="AT373" s="185" t="s">
        <v>73</v>
      </c>
      <c r="AU373" s="185" t="s">
        <v>82</v>
      </c>
      <c r="AY373" s="184" t="s">
        <v>123</v>
      </c>
      <c r="BK373" s="186">
        <f>SUM(BK374:BK386)</f>
        <v>0</v>
      </c>
    </row>
    <row r="374" spans="1:65" s="2" customFormat="1" ht="16.5" customHeight="1">
      <c r="A374" s="35"/>
      <c r="B374" s="36"/>
      <c r="C374" s="189" t="s">
        <v>440</v>
      </c>
      <c r="D374" s="189" t="s">
        <v>125</v>
      </c>
      <c r="E374" s="190" t="s">
        <v>441</v>
      </c>
      <c r="F374" s="191" t="s">
        <v>442</v>
      </c>
      <c r="G374" s="192" t="s">
        <v>225</v>
      </c>
      <c r="H374" s="193">
        <v>29.326</v>
      </c>
      <c r="I374" s="194"/>
      <c r="J374" s="195">
        <f>ROUND(I374*H374,2)</f>
        <v>0</v>
      </c>
      <c r="K374" s="191" t="s">
        <v>28</v>
      </c>
      <c r="L374" s="40"/>
      <c r="M374" s="196" t="s">
        <v>28</v>
      </c>
      <c r="N374" s="197" t="s">
        <v>47</v>
      </c>
      <c r="O374" s="66"/>
      <c r="P374" s="198">
        <f>O374*H374</f>
        <v>0</v>
      </c>
      <c r="Q374" s="198">
        <v>0</v>
      </c>
      <c r="R374" s="198">
        <f>Q374*H374</f>
        <v>0</v>
      </c>
      <c r="S374" s="198">
        <v>0</v>
      </c>
      <c r="T374" s="199">
        <f>S374*H374</f>
        <v>0</v>
      </c>
      <c r="U374" s="35"/>
      <c r="V374" s="35"/>
      <c r="W374" s="35"/>
      <c r="X374" s="35"/>
      <c r="Y374" s="35"/>
      <c r="Z374" s="35"/>
      <c r="AA374" s="35"/>
      <c r="AB374" s="35"/>
      <c r="AC374" s="35"/>
      <c r="AD374" s="35"/>
      <c r="AE374" s="35"/>
      <c r="AR374" s="200" t="s">
        <v>130</v>
      </c>
      <c r="AT374" s="200" t="s">
        <v>125</v>
      </c>
      <c r="AU374" s="200" t="s">
        <v>84</v>
      </c>
      <c r="AY374" s="18" t="s">
        <v>123</v>
      </c>
      <c r="BE374" s="201">
        <f>IF(N374="základní",J374,0)</f>
        <v>0</v>
      </c>
      <c r="BF374" s="201">
        <f>IF(N374="snížená",J374,0)</f>
        <v>0</v>
      </c>
      <c r="BG374" s="201">
        <f>IF(N374="zákl. přenesená",J374,0)</f>
        <v>0</v>
      </c>
      <c r="BH374" s="201">
        <f>IF(N374="sníž. přenesená",J374,0)</f>
        <v>0</v>
      </c>
      <c r="BI374" s="201">
        <f>IF(N374="nulová",J374,0)</f>
        <v>0</v>
      </c>
      <c r="BJ374" s="18" t="s">
        <v>130</v>
      </c>
      <c r="BK374" s="201">
        <f>ROUND(I374*H374,2)</f>
        <v>0</v>
      </c>
      <c r="BL374" s="18" t="s">
        <v>130</v>
      </c>
      <c r="BM374" s="200" t="s">
        <v>443</v>
      </c>
    </row>
    <row r="375" spans="1:47" s="2" customFormat="1" ht="12">
      <c r="A375" s="35"/>
      <c r="B375" s="36"/>
      <c r="C375" s="37"/>
      <c r="D375" s="202" t="s">
        <v>132</v>
      </c>
      <c r="E375" s="37"/>
      <c r="F375" s="203" t="s">
        <v>444</v>
      </c>
      <c r="G375" s="37"/>
      <c r="H375" s="37"/>
      <c r="I375" s="110"/>
      <c r="J375" s="37"/>
      <c r="K375" s="37"/>
      <c r="L375" s="40"/>
      <c r="M375" s="204"/>
      <c r="N375" s="205"/>
      <c r="O375" s="66"/>
      <c r="P375" s="66"/>
      <c r="Q375" s="66"/>
      <c r="R375" s="66"/>
      <c r="S375" s="66"/>
      <c r="T375" s="67"/>
      <c r="U375" s="35"/>
      <c r="V375" s="35"/>
      <c r="W375" s="35"/>
      <c r="X375" s="35"/>
      <c r="Y375" s="35"/>
      <c r="Z375" s="35"/>
      <c r="AA375" s="35"/>
      <c r="AB375" s="35"/>
      <c r="AC375" s="35"/>
      <c r="AD375" s="35"/>
      <c r="AE375" s="35"/>
      <c r="AT375" s="18" t="s">
        <v>132</v>
      </c>
      <c r="AU375" s="18" t="s">
        <v>84</v>
      </c>
    </row>
    <row r="376" spans="2:51" s="13" customFormat="1" ht="12">
      <c r="B376" s="207"/>
      <c r="C376" s="208"/>
      <c r="D376" s="202" t="s">
        <v>136</v>
      </c>
      <c r="E376" s="209" t="s">
        <v>28</v>
      </c>
      <c r="F376" s="210" t="s">
        <v>373</v>
      </c>
      <c r="G376" s="208"/>
      <c r="H376" s="209" t="s">
        <v>28</v>
      </c>
      <c r="I376" s="211"/>
      <c r="J376" s="208"/>
      <c r="K376" s="208"/>
      <c r="L376" s="212"/>
      <c r="M376" s="213"/>
      <c r="N376" s="214"/>
      <c r="O376" s="214"/>
      <c r="P376" s="214"/>
      <c r="Q376" s="214"/>
      <c r="R376" s="214"/>
      <c r="S376" s="214"/>
      <c r="T376" s="215"/>
      <c r="AT376" s="216" t="s">
        <v>136</v>
      </c>
      <c r="AU376" s="216" t="s">
        <v>84</v>
      </c>
      <c r="AV376" s="13" t="s">
        <v>82</v>
      </c>
      <c r="AW376" s="13" t="s">
        <v>35</v>
      </c>
      <c r="AX376" s="13" t="s">
        <v>74</v>
      </c>
      <c r="AY376" s="216" t="s">
        <v>123</v>
      </c>
    </row>
    <row r="377" spans="2:51" s="13" customFormat="1" ht="12">
      <c r="B377" s="207"/>
      <c r="C377" s="208"/>
      <c r="D377" s="202" t="s">
        <v>136</v>
      </c>
      <c r="E377" s="209" t="s">
        <v>28</v>
      </c>
      <c r="F377" s="210" t="s">
        <v>445</v>
      </c>
      <c r="G377" s="208"/>
      <c r="H377" s="209" t="s">
        <v>28</v>
      </c>
      <c r="I377" s="211"/>
      <c r="J377" s="208"/>
      <c r="K377" s="208"/>
      <c r="L377" s="212"/>
      <c r="M377" s="213"/>
      <c r="N377" s="214"/>
      <c r="O377" s="214"/>
      <c r="P377" s="214"/>
      <c r="Q377" s="214"/>
      <c r="R377" s="214"/>
      <c r="S377" s="214"/>
      <c r="T377" s="215"/>
      <c r="AT377" s="216" t="s">
        <v>136</v>
      </c>
      <c r="AU377" s="216" t="s">
        <v>84</v>
      </c>
      <c r="AV377" s="13" t="s">
        <v>82</v>
      </c>
      <c r="AW377" s="13" t="s">
        <v>35</v>
      </c>
      <c r="AX377" s="13" t="s">
        <v>74</v>
      </c>
      <c r="AY377" s="216" t="s">
        <v>123</v>
      </c>
    </row>
    <row r="378" spans="2:51" s="14" customFormat="1" ht="12">
      <c r="B378" s="217"/>
      <c r="C378" s="218"/>
      <c r="D378" s="202" t="s">
        <v>136</v>
      </c>
      <c r="E378" s="219" t="s">
        <v>28</v>
      </c>
      <c r="F378" s="220" t="s">
        <v>446</v>
      </c>
      <c r="G378" s="218"/>
      <c r="H378" s="221">
        <v>25.206</v>
      </c>
      <c r="I378" s="222"/>
      <c r="J378" s="218"/>
      <c r="K378" s="218"/>
      <c r="L378" s="223"/>
      <c r="M378" s="224"/>
      <c r="N378" s="225"/>
      <c r="O378" s="225"/>
      <c r="P378" s="225"/>
      <c r="Q378" s="225"/>
      <c r="R378" s="225"/>
      <c r="S378" s="225"/>
      <c r="T378" s="226"/>
      <c r="AT378" s="227" t="s">
        <v>136</v>
      </c>
      <c r="AU378" s="227" t="s">
        <v>84</v>
      </c>
      <c r="AV378" s="14" t="s">
        <v>84</v>
      </c>
      <c r="AW378" s="14" t="s">
        <v>35</v>
      </c>
      <c r="AX378" s="14" t="s">
        <v>74</v>
      </c>
      <c r="AY378" s="227" t="s">
        <v>123</v>
      </c>
    </row>
    <row r="379" spans="2:51" s="13" customFormat="1" ht="12">
      <c r="B379" s="207"/>
      <c r="C379" s="208"/>
      <c r="D379" s="202" t="s">
        <v>136</v>
      </c>
      <c r="E379" s="209" t="s">
        <v>28</v>
      </c>
      <c r="F379" s="210" t="s">
        <v>447</v>
      </c>
      <c r="G379" s="208"/>
      <c r="H379" s="209" t="s">
        <v>28</v>
      </c>
      <c r="I379" s="211"/>
      <c r="J379" s="208"/>
      <c r="K379" s="208"/>
      <c r="L379" s="212"/>
      <c r="M379" s="213"/>
      <c r="N379" s="214"/>
      <c r="O379" s="214"/>
      <c r="P379" s="214"/>
      <c r="Q379" s="214"/>
      <c r="R379" s="214"/>
      <c r="S379" s="214"/>
      <c r="T379" s="215"/>
      <c r="AT379" s="216" t="s">
        <v>136</v>
      </c>
      <c r="AU379" s="216" t="s">
        <v>84</v>
      </c>
      <c r="AV379" s="13" t="s">
        <v>82</v>
      </c>
      <c r="AW379" s="13" t="s">
        <v>35</v>
      </c>
      <c r="AX379" s="13" t="s">
        <v>74</v>
      </c>
      <c r="AY379" s="216" t="s">
        <v>123</v>
      </c>
    </row>
    <row r="380" spans="2:51" s="14" customFormat="1" ht="12">
      <c r="B380" s="217"/>
      <c r="C380" s="218"/>
      <c r="D380" s="202" t="s">
        <v>136</v>
      </c>
      <c r="E380" s="219" t="s">
        <v>28</v>
      </c>
      <c r="F380" s="220" t="s">
        <v>448</v>
      </c>
      <c r="G380" s="218"/>
      <c r="H380" s="221">
        <v>0.6</v>
      </c>
      <c r="I380" s="222"/>
      <c r="J380" s="218"/>
      <c r="K380" s="218"/>
      <c r="L380" s="223"/>
      <c r="M380" s="224"/>
      <c r="N380" s="225"/>
      <c r="O380" s="225"/>
      <c r="P380" s="225"/>
      <c r="Q380" s="225"/>
      <c r="R380" s="225"/>
      <c r="S380" s="225"/>
      <c r="T380" s="226"/>
      <c r="AT380" s="227" t="s">
        <v>136</v>
      </c>
      <c r="AU380" s="227" t="s">
        <v>84</v>
      </c>
      <c r="AV380" s="14" t="s">
        <v>84</v>
      </c>
      <c r="AW380" s="14" t="s">
        <v>35</v>
      </c>
      <c r="AX380" s="14" t="s">
        <v>74</v>
      </c>
      <c r="AY380" s="227" t="s">
        <v>123</v>
      </c>
    </row>
    <row r="381" spans="2:51" s="13" customFormat="1" ht="12">
      <c r="B381" s="207"/>
      <c r="C381" s="208"/>
      <c r="D381" s="202" t="s">
        <v>136</v>
      </c>
      <c r="E381" s="209" t="s">
        <v>28</v>
      </c>
      <c r="F381" s="210" t="s">
        <v>449</v>
      </c>
      <c r="G381" s="208"/>
      <c r="H381" s="209" t="s">
        <v>28</v>
      </c>
      <c r="I381" s="211"/>
      <c r="J381" s="208"/>
      <c r="K381" s="208"/>
      <c r="L381" s="212"/>
      <c r="M381" s="213"/>
      <c r="N381" s="214"/>
      <c r="O381" s="214"/>
      <c r="P381" s="214"/>
      <c r="Q381" s="214"/>
      <c r="R381" s="214"/>
      <c r="S381" s="214"/>
      <c r="T381" s="215"/>
      <c r="AT381" s="216" t="s">
        <v>136</v>
      </c>
      <c r="AU381" s="216" t="s">
        <v>84</v>
      </c>
      <c r="AV381" s="13" t="s">
        <v>82</v>
      </c>
      <c r="AW381" s="13" t="s">
        <v>35</v>
      </c>
      <c r="AX381" s="13" t="s">
        <v>74</v>
      </c>
      <c r="AY381" s="216" t="s">
        <v>123</v>
      </c>
    </row>
    <row r="382" spans="2:51" s="13" customFormat="1" ht="12">
      <c r="B382" s="207"/>
      <c r="C382" s="208"/>
      <c r="D382" s="202" t="s">
        <v>136</v>
      </c>
      <c r="E382" s="209" t="s">
        <v>28</v>
      </c>
      <c r="F382" s="210" t="s">
        <v>450</v>
      </c>
      <c r="G382" s="208"/>
      <c r="H382" s="209" t="s">
        <v>28</v>
      </c>
      <c r="I382" s="211"/>
      <c r="J382" s="208"/>
      <c r="K382" s="208"/>
      <c r="L382" s="212"/>
      <c r="M382" s="213"/>
      <c r="N382" s="214"/>
      <c r="O382" s="214"/>
      <c r="P382" s="214"/>
      <c r="Q382" s="214"/>
      <c r="R382" s="214"/>
      <c r="S382" s="214"/>
      <c r="T382" s="215"/>
      <c r="AT382" s="216" t="s">
        <v>136</v>
      </c>
      <c r="AU382" s="216" t="s">
        <v>84</v>
      </c>
      <c r="AV382" s="13" t="s">
        <v>82</v>
      </c>
      <c r="AW382" s="13" t="s">
        <v>35</v>
      </c>
      <c r="AX382" s="13" t="s">
        <v>74</v>
      </c>
      <c r="AY382" s="216" t="s">
        <v>123</v>
      </c>
    </row>
    <row r="383" spans="2:51" s="14" customFormat="1" ht="12">
      <c r="B383" s="217"/>
      <c r="C383" s="218"/>
      <c r="D383" s="202" t="s">
        <v>136</v>
      </c>
      <c r="E383" s="219" t="s">
        <v>28</v>
      </c>
      <c r="F383" s="220" t="s">
        <v>451</v>
      </c>
      <c r="G383" s="218"/>
      <c r="H383" s="221">
        <v>1.54</v>
      </c>
      <c r="I383" s="222"/>
      <c r="J383" s="218"/>
      <c r="K383" s="218"/>
      <c r="L383" s="223"/>
      <c r="M383" s="224"/>
      <c r="N383" s="225"/>
      <c r="O383" s="225"/>
      <c r="P383" s="225"/>
      <c r="Q383" s="225"/>
      <c r="R383" s="225"/>
      <c r="S383" s="225"/>
      <c r="T383" s="226"/>
      <c r="AT383" s="227" t="s">
        <v>136</v>
      </c>
      <c r="AU383" s="227" t="s">
        <v>84</v>
      </c>
      <c r="AV383" s="14" t="s">
        <v>84</v>
      </c>
      <c r="AW383" s="14" t="s">
        <v>35</v>
      </c>
      <c r="AX383" s="14" t="s">
        <v>74</v>
      </c>
      <c r="AY383" s="227" t="s">
        <v>123</v>
      </c>
    </row>
    <row r="384" spans="2:51" s="13" customFormat="1" ht="12">
      <c r="B384" s="207"/>
      <c r="C384" s="208"/>
      <c r="D384" s="202" t="s">
        <v>136</v>
      </c>
      <c r="E384" s="209" t="s">
        <v>28</v>
      </c>
      <c r="F384" s="210" t="s">
        <v>452</v>
      </c>
      <c r="G384" s="208"/>
      <c r="H384" s="209" t="s">
        <v>28</v>
      </c>
      <c r="I384" s="211"/>
      <c r="J384" s="208"/>
      <c r="K384" s="208"/>
      <c r="L384" s="212"/>
      <c r="M384" s="213"/>
      <c r="N384" s="214"/>
      <c r="O384" s="214"/>
      <c r="P384" s="214"/>
      <c r="Q384" s="214"/>
      <c r="R384" s="214"/>
      <c r="S384" s="214"/>
      <c r="T384" s="215"/>
      <c r="AT384" s="216" t="s">
        <v>136</v>
      </c>
      <c r="AU384" s="216" t="s">
        <v>84</v>
      </c>
      <c r="AV384" s="13" t="s">
        <v>82</v>
      </c>
      <c r="AW384" s="13" t="s">
        <v>35</v>
      </c>
      <c r="AX384" s="13" t="s">
        <v>74</v>
      </c>
      <c r="AY384" s="216" t="s">
        <v>123</v>
      </c>
    </row>
    <row r="385" spans="2:51" s="14" customFormat="1" ht="12">
      <c r="B385" s="217"/>
      <c r="C385" s="218"/>
      <c r="D385" s="202" t="s">
        <v>136</v>
      </c>
      <c r="E385" s="219" t="s">
        <v>28</v>
      </c>
      <c r="F385" s="220" t="s">
        <v>453</v>
      </c>
      <c r="G385" s="218"/>
      <c r="H385" s="221">
        <v>1.98</v>
      </c>
      <c r="I385" s="222"/>
      <c r="J385" s="218"/>
      <c r="K385" s="218"/>
      <c r="L385" s="223"/>
      <c r="M385" s="224"/>
      <c r="N385" s="225"/>
      <c r="O385" s="225"/>
      <c r="P385" s="225"/>
      <c r="Q385" s="225"/>
      <c r="R385" s="225"/>
      <c r="S385" s="225"/>
      <c r="T385" s="226"/>
      <c r="AT385" s="227" t="s">
        <v>136</v>
      </c>
      <c r="AU385" s="227" t="s">
        <v>84</v>
      </c>
      <c r="AV385" s="14" t="s">
        <v>84</v>
      </c>
      <c r="AW385" s="14" t="s">
        <v>35</v>
      </c>
      <c r="AX385" s="14" t="s">
        <v>74</v>
      </c>
      <c r="AY385" s="227" t="s">
        <v>123</v>
      </c>
    </row>
    <row r="386" spans="2:51" s="15" customFormat="1" ht="12">
      <c r="B386" s="228"/>
      <c r="C386" s="229"/>
      <c r="D386" s="202" t="s">
        <v>136</v>
      </c>
      <c r="E386" s="230" t="s">
        <v>28</v>
      </c>
      <c r="F386" s="231" t="s">
        <v>157</v>
      </c>
      <c r="G386" s="229"/>
      <c r="H386" s="232">
        <v>29.326</v>
      </c>
      <c r="I386" s="233"/>
      <c r="J386" s="229"/>
      <c r="K386" s="229"/>
      <c r="L386" s="234"/>
      <c r="M386" s="235"/>
      <c r="N386" s="236"/>
      <c r="O386" s="236"/>
      <c r="P386" s="236"/>
      <c r="Q386" s="236"/>
      <c r="R386" s="236"/>
      <c r="S386" s="236"/>
      <c r="T386" s="237"/>
      <c r="AT386" s="238" t="s">
        <v>136</v>
      </c>
      <c r="AU386" s="238" t="s">
        <v>84</v>
      </c>
      <c r="AV386" s="15" t="s">
        <v>130</v>
      </c>
      <c r="AW386" s="15" t="s">
        <v>35</v>
      </c>
      <c r="AX386" s="15" t="s">
        <v>82</v>
      </c>
      <c r="AY386" s="238" t="s">
        <v>123</v>
      </c>
    </row>
    <row r="387" spans="2:63" s="12" customFormat="1" ht="22.9" customHeight="1">
      <c r="B387" s="173"/>
      <c r="C387" s="174"/>
      <c r="D387" s="175" t="s">
        <v>73</v>
      </c>
      <c r="E387" s="187" t="s">
        <v>454</v>
      </c>
      <c r="F387" s="187" t="s">
        <v>455</v>
      </c>
      <c r="G387" s="174"/>
      <c r="H387" s="174"/>
      <c r="I387" s="177"/>
      <c r="J387" s="188">
        <f>BK387</f>
        <v>0</v>
      </c>
      <c r="K387" s="174"/>
      <c r="L387" s="179"/>
      <c r="M387" s="180"/>
      <c r="N387" s="181"/>
      <c r="O387" s="181"/>
      <c r="P387" s="182">
        <f>SUM(P388:P390)</f>
        <v>0</v>
      </c>
      <c r="Q387" s="181"/>
      <c r="R387" s="182">
        <f>SUM(R388:R390)</f>
        <v>0</v>
      </c>
      <c r="S387" s="181"/>
      <c r="T387" s="183">
        <f>SUM(T388:T390)</f>
        <v>0</v>
      </c>
      <c r="AR387" s="184" t="s">
        <v>82</v>
      </c>
      <c r="AT387" s="185" t="s">
        <v>73</v>
      </c>
      <c r="AU387" s="185" t="s">
        <v>82</v>
      </c>
      <c r="AY387" s="184" t="s">
        <v>123</v>
      </c>
      <c r="BK387" s="186">
        <f>SUM(BK388:BK390)</f>
        <v>0</v>
      </c>
    </row>
    <row r="388" spans="1:65" s="2" customFormat="1" ht="16.5" customHeight="1">
      <c r="A388" s="35"/>
      <c r="B388" s="36"/>
      <c r="C388" s="189" t="s">
        <v>456</v>
      </c>
      <c r="D388" s="189" t="s">
        <v>125</v>
      </c>
      <c r="E388" s="190" t="s">
        <v>457</v>
      </c>
      <c r="F388" s="191" t="s">
        <v>458</v>
      </c>
      <c r="G388" s="192" t="s">
        <v>225</v>
      </c>
      <c r="H388" s="193">
        <v>78.353</v>
      </c>
      <c r="I388" s="194"/>
      <c r="J388" s="195">
        <f>ROUND(I388*H388,2)</f>
        <v>0</v>
      </c>
      <c r="K388" s="191" t="s">
        <v>129</v>
      </c>
      <c r="L388" s="40"/>
      <c r="M388" s="196" t="s">
        <v>28</v>
      </c>
      <c r="N388" s="197" t="s">
        <v>47</v>
      </c>
      <c r="O388" s="66"/>
      <c r="P388" s="198">
        <f>O388*H388</f>
        <v>0</v>
      </c>
      <c r="Q388" s="198">
        <v>0</v>
      </c>
      <c r="R388" s="198">
        <f>Q388*H388</f>
        <v>0</v>
      </c>
      <c r="S388" s="198">
        <v>0</v>
      </c>
      <c r="T388" s="199">
        <f>S388*H388</f>
        <v>0</v>
      </c>
      <c r="U388" s="35"/>
      <c r="V388" s="35"/>
      <c r="W388" s="35"/>
      <c r="X388" s="35"/>
      <c r="Y388" s="35"/>
      <c r="Z388" s="35"/>
      <c r="AA388" s="35"/>
      <c r="AB388" s="35"/>
      <c r="AC388" s="35"/>
      <c r="AD388" s="35"/>
      <c r="AE388" s="35"/>
      <c r="AR388" s="200" t="s">
        <v>130</v>
      </c>
      <c r="AT388" s="200" t="s">
        <v>125</v>
      </c>
      <c r="AU388" s="200" t="s">
        <v>84</v>
      </c>
      <c r="AY388" s="18" t="s">
        <v>123</v>
      </c>
      <c r="BE388" s="201">
        <f>IF(N388="základní",J388,0)</f>
        <v>0</v>
      </c>
      <c r="BF388" s="201">
        <f>IF(N388="snížená",J388,0)</f>
        <v>0</v>
      </c>
      <c r="BG388" s="201">
        <f>IF(N388="zákl. přenesená",J388,0)</f>
        <v>0</v>
      </c>
      <c r="BH388" s="201">
        <f>IF(N388="sníž. přenesená",J388,0)</f>
        <v>0</v>
      </c>
      <c r="BI388" s="201">
        <f>IF(N388="nulová",J388,0)</f>
        <v>0</v>
      </c>
      <c r="BJ388" s="18" t="s">
        <v>130</v>
      </c>
      <c r="BK388" s="201">
        <f>ROUND(I388*H388,2)</f>
        <v>0</v>
      </c>
      <c r="BL388" s="18" t="s">
        <v>130</v>
      </c>
      <c r="BM388" s="200" t="s">
        <v>459</v>
      </c>
    </row>
    <row r="389" spans="1:47" s="2" customFormat="1" ht="12">
      <c r="A389" s="35"/>
      <c r="B389" s="36"/>
      <c r="C389" s="37"/>
      <c r="D389" s="202" t="s">
        <v>132</v>
      </c>
      <c r="E389" s="37"/>
      <c r="F389" s="203" t="s">
        <v>460</v>
      </c>
      <c r="G389" s="37"/>
      <c r="H389" s="37"/>
      <c r="I389" s="110"/>
      <c r="J389" s="37"/>
      <c r="K389" s="37"/>
      <c r="L389" s="40"/>
      <c r="M389" s="204"/>
      <c r="N389" s="205"/>
      <c r="O389" s="66"/>
      <c r="P389" s="66"/>
      <c r="Q389" s="66"/>
      <c r="R389" s="66"/>
      <c r="S389" s="66"/>
      <c r="T389" s="67"/>
      <c r="U389" s="35"/>
      <c r="V389" s="35"/>
      <c r="W389" s="35"/>
      <c r="X389" s="35"/>
      <c r="Y389" s="35"/>
      <c r="Z389" s="35"/>
      <c r="AA389" s="35"/>
      <c r="AB389" s="35"/>
      <c r="AC389" s="35"/>
      <c r="AD389" s="35"/>
      <c r="AE389" s="35"/>
      <c r="AT389" s="18" t="s">
        <v>132</v>
      </c>
      <c r="AU389" s="18" t="s">
        <v>84</v>
      </c>
    </row>
    <row r="390" spans="1:47" s="2" customFormat="1" ht="29.25">
      <c r="A390" s="35"/>
      <c r="B390" s="36"/>
      <c r="C390" s="37"/>
      <c r="D390" s="202" t="s">
        <v>134</v>
      </c>
      <c r="E390" s="37"/>
      <c r="F390" s="206" t="s">
        <v>461</v>
      </c>
      <c r="G390" s="37"/>
      <c r="H390" s="37"/>
      <c r="I390" s="110"/>
      <c r="J390" s="37"/>
      <c r="K390" s="37"/>
      <c r="L390" s="40"/>
      <c r="M390" s="249"/>
      <c r="N390" s="250"/>
      <c r="O390" s="251"/>
      <c r="P390" s="251"/>
      <c r="Q390" s="251"/>
      <c r="R390" s="251"/>
      <c r="S390" s="251"/>
      <c r="T390" s="252"/>
      <c r="U390" s="35"/>
      <c r="V390" s="35"/>
      <c r="W390" s="35"/>
      <c r="X390" s="35"/>
      <c r="Y390" s="35"/>
      <c r="Z390" s="35"/>
      <c r="AA390" s="35"/>
      <c r="AB390" s="35"/>
      <c r="AC390" s="35"/>
      <c r="AD390" s="35"/>
      <c r="AE390" s="35"/>
      <c r="AT390" s="18" t="s">
        <v>134</v>
      </c>
      <c r="AU390" s="18" t="s">
        <v>84</v>
      </c>
    </row>
    <row r="391" spans="1:31" s="2" customFormat="1" ht="6.95" customHeight="1">
      <c r="A391" s="35"/>
      <c r="B391" s="49"/>
      <c r="C391" s="50"/>
      <c r="D391" s="50"/>
      <c r="E391" s="50"/>
      <c r="F391" s="50"/>
      <c r="G391" s="50"/>
      <c r="H391" s="50"/>
      <c r="I391" s="138"/>
      <c r="J391" s="50"/>
      <c r="K391" s="50"/>
      <c r="L391" s="40"/>
      <c r="M391" s="35"/>
      <c r="O391" s="35"/>
      <c r="P391" s="35"/>
      <c r="Q391" s="35"/>
      <c r="R391" s="35"/>
      <c r="S391" s="35"/>
      <c r="T391" s="35"/>
      <c r="U391" s="35"/>
      <c r="V391" s="35"/>
      <c r="W391" s="35"/>
      <c r="X391" s="35"/>
      <c r="Y391" s="35"/>
      <c r="Z391" s="35"/>
      <c r="AA391" s="35"/>
      <c r="AB391" s="35"/>
      <c r="AC391" s="35"/>
      <c r="AD391" s="35"/>
      <c r="AE391" s="35"/>
    </row>
  </sheetData>
  <sheetProtection algorithmName="SHA-512" hashValue="GN0xCf43Vg7XsKHvxk1iHyyc/W0Oml3R3rUcWvmvey41rBC9neBaOW4JJKTflDsVC8xdPrRSFYMidFm6vkjRkg==" saltValue="zkyhHZ/EzowYDoPOXUzCUKJrZNimNa1gHlQenyPUcJ+gmyGRr1+PNcuADb62e6luplR1ZmH1ss1pVsqyXXs2Ew==" spinCount="100000" sheet="1" objects="1" scenarios="1" formatColumns="0" formatRows="0" autoFilter="0"/>
  <autoFilter ref="C88:K390"/>
  <mergeCells count="9">
    <mergeCell ref="E50:H50"/>
    <mergeCell ref="E79:H79"/>
    <mergeCell ref="E81:H81"/>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5"/>
  <sheetViews>
    <sheetView showGridLines="0" workbookViewId="0" topLeftCell="A25"/>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34"/>
      <c r="M2" s="334"/>
      <c r="N2" s="334"/>
      <c r="O2" s="334"/>
      <c r="P2" s="334"/>
      <c r="Q2" s="334"/>
      <c r="R2" s="334"/>
      <c r="S2" s="334"/>
      <c r="T2" s="334"/>
      <c r="U2" s="334"/>
      <c r="V2" s="334"/>
      <c r="AT2" s="18" t="s">
        <v>88</v>
      </c>
    </row>
    <row r="3" spans="2:46" s="1" customFormat="1" ht="6.95" customHeight="1">
      <c r="B3" s="104"/>
      <c r="C3" s="105"/>
      <c r="D3" s="105"/>
      <c r="E3" s="105"/>
      <c r="F3" s="105"/>
      <c r="G3" s="105"/>
      <c r="H3" s="105"/>
      <c r="I3" s="106"/>
      <c r="J3" s="105"/>
      <c r="K3" s="105"/>
      <c r="L3" s="21"/>
      <c r="AT3" s="18" t="s">
        <v>84</v>
      </c>
    </row>
    <row r="4" spans="2:46" s="1" customFormat="1" ht="24.95" customHeight="1">
      <c r="B4" s="21"/>
      <c r="D4" s="107" t="s">
        <v>90</v>
      </c>
      <c r="I4" s="103"/>
      <c r="L4" s="21"/>
      <c r="M4" s="108" t="s">
        <v>10</v>
      </c>
      <c r="AT4" s="18" t="s">
        <v>35</v>
      </c>
    </row>
    <row r="5" spans="2:12" s="1" customFormat="1" ht="6.95" customHeight="1">
      <c r="B5" s="21"/>
      <c r="I5" s="103"/>
      <c r="L5" s="21"/>
    </row>
    <row r="6" spans="2:12" s="1" customFormat="1" ht="12" customHeight="1">
      <c r="B6" s="21"/>
      <c r="D6" s="109" t="s">
        <v>16</v>
      </c>
      <c r="I6" s="103"/>
      <c r="L6" s="21"/>
    </row>
    <row r="7" spans="2:12" s="1" customFormat="1" ht="16.5" customHeight="1">
      <c r="B7" s="21"/>
      <c r="E7" s="377" t="str">
        <f>'Rekapitulace stavby'!K6</f>
        <v>Chrudimka, Hlinsko, oprava úpravy ř. km 87,429 - 87,550</v>
      </c>
      <c r="F7" s="378"/>
      <c r="G7" s="378"/>
      <c r="H7" s="378"/>
      <c r="I7" s="103"/>
      <c r="L7" s="21"/>
    </row>
    <row r="8" spans="1:31" s="2" customFormat="1" ht="12" customHeight="1">
      <c r="A8" s="35"/>
      <c r="B8" s="40"/>
      <c r="C8" s="35"/>
      <c r="D8" s="109" t="s">
        <v>91</v>
      </c>
      <c r="E8" s="35"/>
      <c r="F8" s="35"/>
      <c r="G8" s="35"/>
      <c r="H8" s="35"/>
      <c r="I8" s="110"/>
      <c r="J8" s="35"/>
      <c r="K8" s="35"/>
      <c r="L8" s="111"/>
      <c r="S8" s="35"/>
      <c r="T8" s="35"/>
      <c r="U8" s="35"/>
      <c r="V8" s="35"/>
      <c r="W8" s="35"/>
      <c r="X8" s="35"/>
      <c r="Y8" s="35"/>
      <c r="Z8" s="35"/>
      <c r="AA8" s="35"/>
      <c r="AB8" s="35"/>
      <c r="AC8" s="35"/>
      <c r="AD8" s="35"/>
      <c r="AE8" s="35"/>
    </row>
    <row r="9" spans="1:31" s="2" customFormat="1" ht="16.5" customHeight="1">
      <c r="A9" s="35"/>
      <c r="B9" s="40"/>
      <c r="C9" s="35"/>
      <c r="D9" s="35"/>
      <c r="E9" s="379" t="s">
        <v>462</v>
      </c>
      <c r="F9" s="380"/>
      <c r="G9" s="380"/>
      <c r="H9" s="380"/>
      <c r="I9" s="110"/>
      <c r="J9" s="35"/>
      <c r="K9" s="35"/>
      <c r="L9" s="111"/>
      <c r="S9" s="35"/>
      <c r="T9" s="35"/>
      <c r="U9" s="35"/>
      <c r="V9" s="35"/>
      <c r="W9" s="35"/>
      <c r="X9" s="35"/>
      <c r="Y9" s="35"/>
      <c r="Z9" s="35"/>
      <c r="AA9" s="35"/>
      <c r="AB9" s="35"/>
      <c r="AC9" s="35"/>
      <c r="AD9" s="35"/>
      <c r="AE9" s="35"/>
    </row>
    <row r="10" spans="1:31" s="2" customFormat="1" ht="12">
      <c r="A10" s="35"/>
      <c r="B10" s="40"/>
      <c r="C10" s="35"/>
      <c r="D10" s="35"/>
      <c r="E10" s="35"/>
      <c r="F10" s="35"/>
      <c r="G10" s="35"/>
      <c r="H10" s="35"/>
      <c r="I10" s="110"/>
      <c r="J10" s="35"/>
      <c r="K10" s="35"/>
      <c r="L10" s="111"/>
      <c r="S10" s="35"/>
      <c r="T10" s="35"/>
      <c r="U10" s="35"/>
      <c r="V10" s="35"/>
      <c r="W10" s="35"/>
      <c r="X10" s="35"/>
      <c r="Y10" s="35"/>
      <c r="Z10" s="35"/>
      <c r="AA10" s="35"/>
      <c r="AB10" s="35"/>
      <c r="AC10" s="35"/>
      <c r="AD10" s="35"/>
      <c r="AE10" s="35"/>
    </row>
    <row r="11" spans="1:31" s="2" customFormat="1" ht="12" customHeight="1">
      <c r="A11" s="35"/>
      <c r="B11" s="40"/>
      <c r="C11" s="35"/>
      <c r="D11" s="109" t="s">
        <v>18</v>
      </c>
      <c r="E11" s="35"/>
      <c r="F11" s="112" t="s">
        <v>89</v>
      </c>
      <c r="G11" s="35"/>
      <c r="H11" s="35"/>
      <c r="I11" s="113" t="s">
        <v>20</v>
      </c>
      <c r="J11" s="112" t="s">
        <v>21</v>
      </c>
      <c r="K11" s="35"/>
      <c r="L11" s="111"/>
      <c r="S11" s="35"/>
      <c r="T11" s="35"/>
      <c r="U11" s="35"/>
      <c r="V11" s="35"/>
      <c r="W11" s="35"/>
      <c r="X11" s="35"/>
      <c r="Y11" s="35"/>
      <c r="Z11" s="35"/>
      <c r="AA11" s="35"/>
      <c r="AB11" s="35"/>
      <c r="AC11" s="35"/>
      <c r="AD11" s="35"/>
      <c r="AE11" s="35"/>
    </row>
    <row r="12" spans="1:31" s="2" customFormat="1" ht="12" customHeight="1">
      <c r="A12" s="35"/>
      <c r="B12" s="40"/>
      <c r="C12" s="35"/>
      <c r="D12" s="109" t="s">
        <v>22</v>
      </c>
      <c r="E12" s="35"/>
      <c r="F12" s="112" t="s">
        <v>23</v>
      </c>
      <c r="G12" s="35"/>
      <c r="H12" s="35"/>
      <c r="I12" s="113" t="s">
        <v>24</v>
      </c>
      <c r="J12" s="114" t="str">
        <f>'Rekapitulace stavby'!AN8</f>
        <v>15. 4. 2020</v>
      </c>
      <c r="K12" s="35"/>
      <c r="L12" s="111"/>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10"/>
      <c r="J13" s="35"/>
      <c r="K13" s="35"/>
      <c r="L13" s="111"/>
      <c r="S13" s="35"/>
      <c r="T13" s="35"/>
      <c r="U13" s="35"/>
      <c r="V13" s="35"/>
      <c r="W13" s="35"/>
      <c r="X13" s="35"/>
      <c r="Y13" s="35"/>
      <c r="Z13" s="35"/>
      <c r="AA13" s="35"/>
      <c r="AB13" s="35"/>
      <c r="AC13" s="35"/>
      <c r="AD13" s="35"/>
      <c r="AE13" s="35"/>
    </row>
    <row r="14" spans="1:31" s="2" customFormat="1" ht="12" customHeight="1">
      <c r="A14" s="35"/>
      <c r="B14" s="40"/>
      <c r="C14" s="35"/>
      <c r="D14" s="109" t="s">
        <v>26</v>
      </c>
      <c r="E14" s="35"/>
      <c r="F14" s="35"/>
      <c r="G14" s="35"/>
      <c r="H14" s="35"/>
      <c r="I14" s="113" t="s">
        <v>27</v>
      </c>
      <c r="J14" s="112" t="s">
        <v>28</v>
      </c>
      <c r="K14" s="35"/>
      <c r="L14" s="111"/>
      <c r="S14" s="35"/>
      <c r="T14" s="35"/>
      <c r="U14" s="35"/>
      <c r="V14" s="35"/>
      <c r="W14" s="35"/>
      <c r="X14" s="35"/>
      <c r="Y14" s="35"/>
      <c r="Z14" s="35"/>
      <c r="AA14" s="35"/>
      <c r="AB14" s="35"/>
      <c r="AC14" s="35"/>
      <c r="AD14" s="35"/>
      <c r="AE14" s="35"/>
    </row>
    <row r="15" spans="1:31" s="2" customFormat="1" ht="18" customHeight="1">
      <c r="A15" s="35"/>
      <c r="B15" s="40"/>
      <c r="C15" s="35"/>
      <c r="D15" s="35"/>
      <c r="E15" s="112" t="s">
        <v>29</v>
      </c>
      <c r="F15" s="35"/>
      <c r="G15" s="35"/>
      <c r="H15" s="35"/>
      <c r="I15" s="113" t="s">
        <v>30</v>
      </c>
      <c r="J15" s="112" t="s">
        <v>28</v>
      </c>
      <c r="K15" s="35"/>
      <c r="L15" s="111"/>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10"/>
      <c r="J16" s="35"/>
      <c r="K16" s="35"/>
      <c r="L16" s="111"/>
      <c r="S16" s="35"/>
      <c r="T16" s="35"/>
      <c r="U16" s="35"/>
      <c r="V16" s="35"/>
      <c r="W16" s="35"/>
      <c r="X16" s="35"/>
      <c r="Y16" s="35"/>
      <c r="Z16" s="35"/>
      <c r="AA16" s="35"/>
      <c r="AB16" s="35"/>
      <c r="AC16" s="35"/>
      <c r="AD16" s="35"/>
      <c r="AE16" s="35"/>
    </row>
    <row r="17" spans="1:31" s="2" customFormat="1" ht="12" customHeight="1">
      <c r="A17" s="35"/>
      <c r="B17" s="40"/>
      <c r="C17" s="35"/>
      <c r="D17" s="109" t="s">
        <v>31</v>
      </c>
      <c r="E17" s="35"/>
      <c r="F17" s="35"/>
      <c r="G17" s="35"/>
      <c r="H17" s="35"/>
      <c r="I17" s="113" t="s">
        <v>27</v>
      </c>
      <c r="J17" s="31" t="str">
        <f>'Rekapitulace stavby'!AN13</f>
        <v>Vyplň údaj</v>
      </c>
      <c r="K17" s="35"/>
      <c r="L17" s="111"/>
      <c r="S17" s="35"/>
      <c r="T17" s="35"/>
      <c r="U17" s="35"/>
      <c r="V17" s="35"/>
      <c r="W17" s="35"/>
      <c r="X17" s="35"/>
      <c r="Y17" s="35"/>
      <c r="Z17" s="35"/>
      <c r="AA17" s="35"/>
      <c r="AB17" s="35"/>
      <c r="AC17" s="35"/>
      <c r="AD17" s="35"/>
      <c r="AE17" s="35"/>
    </row>
    <row r="18" spans="1:31" s="2" customFormat="1" ht="18" customHeight="1">
      <c r="A18" s="35"/>
      <c r="B18" s="40"/>
      <c r="C18" s="35"/>
      <c r="D18" s="35"/>
      <c r="E18" s="381" t="str">
        <f>'Rekapitulace stavby'!E14</f>
        <v>Vyplň údaj</v>
      </c>
      <c r="F18" s="382"/>
      <c r="G18" s="382"/>
      <c r="H18" s="382"/>
      <c r="I18" s="113" t="s">
        <v>30</v>
      </c>
      <c r="J18" s="31" t="str">
        <f>'Rekapitulace stavby'!AN14</f>
        <v>Vyplň údaj</v>
      </c>
      <c r="K18" s="35"/>
      <c r="L18" s="111"/>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10"/>
      <c r="J19" s="35"/>
      <c r="K19" s="35"/>
      <c r="L19" s="111"/>
      <c r="S19" s="35"/>
      <c r="T19" s="35"/>
      <c r="U19" s="35"/>
      <c r="V19" s="35"/>
      <c r="W19" s="35"/>
      <c r="X19" s="35"/>
      <c r="Y19" s="35"/>
      <c r="Z19" s="35"/>
      <c r="AA19" s="35"/>
      <c r="AB19" s="35"/>
      <c r="AC19" s="35"/>
      <c r="AD19" s="35"/>
      <c r="AE19" s="35"/>
    </row>
    <row r="20" spans="1:31" s="2" customFormat="1" ht="12" customHeight="1">
      <c r="A20" s="35"/>
      <c r="B20" s="40"/>
      <c r="C20" s="35"/>
      <c r="D20" s="109" t="s">
        <v>33</v>
      </c>
      <c r="E20" s="35"/>
      <c r="F20" s="35"/>
      <c r="G20" s="35"/>
      <c r="H20" s="35"/>
      <c r="I20" s="113" t="s">
        <v>27</v>
      </c>
      <c r="J20" s="112" t="s">
        <v>28</v>
      </c>
      <c r="K20" s="35"/>
      <c r="L20" s="111"/>
      <c r="S20" s="35"/>
      <c r="T20" s="35"/>
      <c r="U20" s="35"/>
      <c r="V20" s="35"/>
      <c r="W20" s="35"/>
      <c r="X20" s="35"/>
      <c r="Y20" s="35"/>
      <c r="Z20" s="35"/>
      <c r="AA20" s="35"/>
      <c r="AB20" s="35"/>
      <c r="AC20" s="35"/>
      <c r="AD20" s="35"/>
      <c r="AE20" s="35"/>
    </row>
    <row r="21" spans="1:31" s="2" customFormat="1" ht="18" customHeight="1">
      <c r="A21" s="35"/>
      <c r="B21" s="40"/>
      <c r="C21" s="35"/>
      <c r="D21" s="35"/>
      <c r="E21" s="112" t="s">
        <v>34</v>
      </c>
      <c r="F21" s="35"/>
      <c r="G21" s="35"/>
      <c r="H21" s="35"/>
      <c r="I21" s="113" t="s">
        <v>30</v>
      </c>
      <c r="J21" s="112" t="s">
        <v>28</v>
      </c>
      <c r="K21" s="35"/>
      <c r="L21" s="111"/>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10"/>
      <c r="J22" s="35"/>
      <c r="K22" s="35"/>
      <c r="L22" s="111"/>
      <c r="S22" s="35"/>
      <c r="T22" s="35"/>
      <c r="U22" s="35"/>
      <c r="V22" s="35"/>
      <c r="W22" s="35"/>
      <c r="X22" s="35"/>
      <c r="Y22" s="35"/>
      <c r="Z22" s="35"/>
      <c r="AA22" s="35"/>
      <c r="AB22" s="35"/>
      <c r="AC22" s="35"/>
      <c r="AD22" s="35"/>
      <c r="AE22" s="35"/>
    </row>
    <row r="23" spans="1:31" s="2" customFormat="1" ht="12" customHeight="1">
      <c r="A23" s="35"/>
      <c r="B23" s="40"/>
      <c r="C23" s="35"/>
      <c r="D23" s="109" t="s">
        <v>36</v>
      </c>
      <c r="E23" s="35"/>
      <c r="F23" s="35"/>
      <c r="G23" s="35"/>
      <c r="H23" s="35"/>
      <c r="I23" s="113" t="s">
        <v>27</v>
      </c>
      <c r="J23" s="112" t="s">
        <v>28</v>
      </c>
      <c r="K23" s="35"/>
      <c r="L23" s="111"/>
      <c r="S23" s="35"/>
      <c r="T23" s="35"/>
      <c r="U23" s="35"/>
      <c r="V23" s="35"/>
      <c r="W23" s="35"/>
      <c r="X23" s="35"/>
      <c r="Y23" s="35"/>
      <c r="Z23" s="35"/>
      <c r="AA23" s="35"/>
      <c r="AB23" s="35"/>
      <c r="AC23" s="35"/>
      <c r="AD23" s="35"/>
      <c r="AE23" s="35"/>
    </row>
    <row r="24" spans="1:31" s="2" customFormat="1" ht="18" customHeight="1">
      <c r="A24" s="35"/>
      <c r="B24" s="40"/>
      <c r="C24" s="35"/>
      <c r="D24" s="35"/>
      <c r="E24" s="112" t="s">
        <v>37</v>
      </c>
      <c r="F24" s="35"/>
      <c r="G24" s="35"/>
      <c r="H24" s="35"/>
      <c r="I24" s="113" t="s">
        <v>30</v>
      </c>
      <c r="J24" s="112" t="s">
        <v>28</v>
      </c>
      <c r="K24" s="35"/>
      <c r="L24" s="111"/>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10"/>
      <c r="J25" s="35"/>
      <c r="K25" s="35"/>
      <c r="L25" s="111"/>
      <c r="S25" s="35"/>
      <c r="T25" s="35"/>
      <c r="U25" s="35"/>
      <c r="V25" s="35"/>
      <c r="W25" s="35"/>
      <c r="X25" s="35"/>
      <c r="Y25" s="35"/>
      <c r="Z25" s="35"/>
      <c r="AA25" s="35"/>
      <c r="AB25" s="35"/>
      <c r="AC25" s="35"/>
      <c r="AD25" s="35"/>
      <c r="AE25" s="35"/>
    </row>
    <row r="26" spans="1:31" s="2" customFormat="1" ht="12" customHeight="1">
      <c r="A26" s="35"/>
      <c r="B26" s="40"/>
      <c r="C26" s="35"/>
      <c r="D26" s="109" t="s">
        <v>38</v>
      </c>
      <c r="E26" s="35"/>
      <c r="F26" s="35"/>
      <c r="G26" s="35"/>
      <c r="H26" s="35"/>
      <c r="I26" s="110"/>
      <c r="J26" s="35"/>
      <c r="K26" s="35"/>
      <c r="L26" s="111"/>
      <c r="S26" s="35"/>
      <c r="T26" s="35"/>
      <c r="U26" s="35"/>
      <c r="V26" s="35"/>
      <c r="W26" s="35"/>
      <c r="X26" s="35"/>
      <c r="Y26" s="35"/>
      <c r="Z26" s="35"/>
      <c r="AA26" s="35"/>
      <c r="AB26" s="35"/>
      <c r="AC26" s="35"/>
      <c r="AD26" s="35"/>
      <c r="AE26" s="35"/>
    </row>
    <row r="27" spans="1:31" s="8" customFormat="1" ht="23.25" customHeight="1">
      <c r="A27" s="115"/>
      <c r="B27" s="116"/>
      <c r="C27" s="115"/>
      <c r="D27" s="115"/>
      <c r="E27" s="383" t="s">
        <v>93</v>
      </c>
      <c r="F27" s="383"/>
      <c r="G27" s="383"/>
      <c r="H27" s="383"/>
      <c r="I27" s="117"/>
      <c r="J27" s="115"/>
      <c r="K27" s="115"/>
      <c r="L27" s="118"/>
      <c r="S27" s="115"/>
      <c r="T27" s="115"/>
      <c r="U27" s="115"/>
      <c r="V27" s="115"/>
      <c r="W27" s="115"/>
      <c r="X27" s="115"/>
      <c r="Y27" s="115"/>
      <c r="Z27" s="115"/>
      <c r="AA27" s="115"/>
      <c r="AB27" s="115"/>
      <c r="AC27" s="115"/>
      <c r="AD27" s="115"/>
      <c r="AE27" s="115"/>
    </row>
    <row r="28" spans="1:31" s="2" customFormat="1" ht="6.95" customHeight="1">
      <c r="A28" s="35"/>
      <c r="B28" s="40"/>
      <c r="C28" s="35"/>
      <c r="D28" s="35"/>
      <c r="E28" s="35"/>
      <c r="F28" s="35"/>
      <c r="G28" s="35"/>
      <c r="H28" s="35"/>
      <c r="I28" s="110"/>
      <c r="J28" s="35"/>
      <c r="K28" s="35"/>
      <c r="L28" s="111"/>
      <c r="S28" s="35"/>
      <c r="T28" s="35"/>
      <c r="U28" s="35"/>
      <c r="V28" s="35"/>
      <c r="W28" s="35"/>
      <c r="X28" s="35"/>
      <c r="Y28" s="35"/>
      <c r="Z28" s="35"/>
      <c r="AA28" s="35"/>
      <c r="AB28" s="35"/>
      <c r="AC28" s="35"/>
      <c r="AD28" s="35"/>
      <c r="AE28" s="35"/>
    </row>
    <row r="29" spans="1:31" s="2" customFormat="1" ht="6.95" customHeight="1">
      <c r="A29" s="35"/>
      <c r="B29" s="40"/>
      <c r="C29" s="35"/>
      <c r="D29" s="119"/>
      <c r="E29" s="119"/>
      <c r="F29" s="119"/>
      <c r="G29" s="119"/>
      <c r="H29" s="119"/>
      <c r="I29" s="120"/>
      <c r="J29" s="119"/>
      <c r="K29" s="119"/>
      <c r="L29" s="111"/>
      <c r="S29" s="35"/>
      <c r="T29" s="35"/>
      <c r="U29" s="35"/>
      <c r="V29" s="35"/>
      <c r="W29" s="35"/>
      <c r="X29" s="35"/>
      <c r="Y29" s="35"/>
      <c r="Z29" s="35"/>
      <c r="AA29" s="35"/>
      <c r="AB29" s="35"/>
      <c r="AC29" s="35"/>
      <c r="AD29" s="35"/>
      <c r="AE29" s="35"/>
    </row>
    <row r="30" spans="1:31" s="2" customFormat="1" ht="25.35" customHeight="1">
      <c r="A30" s="35"/>
      <c r="B30" s="40"/>
      <c r="C30" s="35"/>
      <c r="D30" s="121" t="s">
        <v>40</v>
      </c>
      <c r="E30" s="35"/>
      <c r="F30" s="35"/>
      <c r="G30" s="35"/>
      <c r="H30" s="35"/>
      <c r="I30" s="110"/>
      <c r="J30" s="122">
        <f>ROUND(J84,2)</f>
        <v>0</v>
      </c>
      <c r="K30" s="35"/>
      <c r="L30" s="111"/>
      <c r="S30" s="35"/>
      <c r="T30" s="35"/>
      <c r="U30" s="35"/>
      <c r="V30" s="35"/>
      <c r="W30" s="35"/>
      <c r="X30" s="35"/>
      <c r="Y30" s="35"/>
      <c r="Z30" s="35"/>
      <c r="AA30" s="35"/>
      <c r="AB30" s="35"/>
      <c r="AC30" s="35"/>
      <c r="AD30" s="35"/>
      <c r="AE30" s="35"/>
    </row>
    <row r="31" spans="1:31" s="2" customFormat="1" ht="6.95" customHeight="1">
      <c r="A31" s="35"/>
      <c r="B31" s="40"/>
      <c r="C31" s="35"/>
      <c r="D31" s="119"/>
      <c r="E31" s="119"/>
      <c r="F31" s="119"/>
      <c r="G31" s="119"/>
      <c r="H31" s="119"/>
      <c r="I31" s="120"/>
      <c r="J31" s="119"/>
      <c r="K31" s="119"/>
      <c r="L31" s="111"/>
      <c r="S31" s="35"/>
      <c r="T31" s="35"/>
      <c r="U31" s="35"/>
      <c r="V31" s="35"/>
      <c r="W31" s="35"/>
      <c r="X31" s="35"/>
      <c r="Y31" s="35"/>
      <c r="Z31" s="35"/>
      <c r="AA31" s="35"/>
      <c r="AB31" s="35"/>
      <c r="AC31" s="35"/>
      <c r="AD31" s="35"/>
      <c r="AE31" s="35"/>
    </row>
    <row r="32" spans="1:31" s="2" customFormat="1" ht="14.45" customHeight="1">
      <c r="A32" s="35"/>
      <c r="B32" s="40"/>
      <c r="C32" s="35"/>
      <c r="D32" s="35"/>
      <c r="E32" s="35"/>
      <c r="F32" s="123" t="s">
        <v>42</v>
      </c>
      <c r="G32" s="35"/>
      <c r="H32" s="35"/>
      <c r="I32" s="124" t="s">
        <v>41</v>
      </c>
      <c r="J32" s="123" t="s">
        <v>43</v>
      </c>
      <c r="K32" s="35"/>
      <c r="L32" s="111"/>
      <c r="S32" s="35"/>
      <c r="T32" s="35"/>
      <c r="U32" s="35"/>
      <c r="V32" s="35"/>
      <c r="W32" s="35"/>
      <c r="X32" s="35"/>
      <c r="Y32" s="35"/>
      <c r="Z32" s="35"/>
      <c r="AA32" s="35"/>
      <c r="AB32" s="35"/>
      <c r="AC32" s="35"/>
      <c r="AD32" s="35"/>
      <c r="AE32" s="35"/>
    </row>
    <row r="33" spans="1:31" s="2" customFormat="1" ht="14.45" customHeight="1" hidden="1">
      <c r="A33" s="35"/>
      <c r="B33" s="40"/>
      <c r="C33" s="35"/>
      <c r="D33" s="125" t="s">
        <v>44</v>
      </c>
      <c r="E33" s="109" t="s">
        <v>45</v>
      </c>
      <c r="F33" s="126">
        <f>ROUND((SUM(BE84:BE174)),2)</f>
        <v>0</v>
      </c>
      <c r="G33" s="35"/>
      <c r="H33" s="35"/>
      <c r="I33" s="127">
        <v>0.21</v>
      </c>
      <c r="J33" s="126">
        <f>ROUND(((SUM(BE84:BE174))*I33),2)</f>
        <v>0</v>
      </c>
      <c r="K33" s="35"/>
      <c r="L33" s="111"/>
      <c r="S33" s="35"/>
      <c r="T33" s="35"/>
      <c r="U33" s="35"/>
      <c r="V33" s="35"/>
      <c r="W33" s="35"/>
      <c r="X33" s="35"/>
      <c r="Y33" s="35"/>
      <c r="Z33" s="35"/>
      <c r="AA33" s="35"/>
      <c r="AB33" s="35"/>
      <c r="AC33" s="35"/>
      <c r="AD33" s="35"/>
      <c r="AE33" s="35"/>
    </row>
    <row r="34" spans="1:31" s="2" customFormat="1" ht="14.45" customHeight="1" hidden="1">
      <c r="A34" s="35"/>
      <c r="B34" s="40"/>
      <c r="C34" s="35"/>
      <c r="D34" s="35"/>
      <c r="E34" s="109" t="s">
        <v>46</v>
      </c>
      <c r="F34" s="126">
        <f>ROUND((SUM(BF84:BF174)),2)</f>
        <v>0</v>
      </c>
      <c r="G34" s="35"/>
      <c r="H34" s="35"/>
      <c r="I34" s="127">
        <v>0.15</v>
      </c>
      <c r="J34" s="126">
        <f>ROUND(((SUM(BF84:BF174))*I34),2)</f>
        <v>0</v>
      </c>
      <c r="K34" s="35"/>
      <c r="L34" s="111"/>
      <c r="S34" s="35"/>
      <c r="T34" s="35"/>
      <c r="U34" s="35"/>
      <c r="V34" s="35"/>
      <c r="W34" s="35"/>
      <c r="X34" s="35"/>
      <c r="Y34" s="35"/>
      <c r="Z34" s="35"/>
      <c r="AA34" s="35"/>
      <c r="AB34" s="35"/>
      <c r="AC34" s="35"/>
      <c r="AD34" s="35"/>
      <c r="AE34" s="35"/>
    </row>
    <row r="35" spans="1:31" s="2" customFormat="1" ht="14.45" customHeight="1">
      <c r="A35" s="35"/>
      <c r="B35" s="40"/>
      <c r="C35" s="35"/>
      <c r="D35" s="109" t="s">
        <v>44</v>
      </c>
      <c r="E35" s="109" t="s">
        <v>47</v>
      </c>
      <c r="F35" s="126">
        <f>ROUND((SUM(BG84:BG174)),2)</f>
        <v>0</v>
      </c>
      <c r="G35" s="35"/>
      <c r="H35" s="35"/>
      <c r="I35" s="127">
        <v>0.21</v>
      </c>
      <c r="J35" s="126">
        <f>0</f>
        <v>0</v>
      </c>
      <c r="K35" s="35"/>
      <c r="L35" s="111"/>
      <c r="S35" s="35"/>
      <c r="T35" s="35"/>
      <c r="U35" s="35"/>
      <c r="V35" s="35"/>
      <c r="W35" s="35"/>
      <c r="X35" s="35"/>
      <c r="Y35" s="35"/>
      <c r="Z35" s="35"/>
      <c r="AA35" s="35"/>
      <c r="AB35" s="35"/>
      <c r="AC35" s="35"/>
      <c r="AD35" s="35"/>
      <c r="AE35" s="35"/>
    </row>
    <row r="36" spans="1:31" s="2" customFormat="1" ht="14.45" customHeight="1">
      <c r="A36" s="35"/>
      <c r="B36" s="40"/>
      <c r="C36" s="35"/>
      <c r="D36" s="35"/>
      <c r="E36" s="109" t="s">
        <v>48</v>
      </c>
      <c r="F36" s="126">
        <f>ROUND((SUM(BH84:BH174)),2)</f>
        <v>0</v>
      </c>
      <c r="G36" s="35"/>
      <c r="H36" s="35"/>
      <c r="I36" s="127">
        <v>0.15</v>
      </c>
      <c r="J36" s="126">
        <f>0</f>
        <v>0</v>
      </c>
      <c r="K36" s="35"/>
      <c r="L36" s="111"/>
      <c r="S36" s="35"/>
      <c r="T36" s="35"/>
      <c r="U36" s="35"/>
      <c r="V36" s="35"/>
      <c r="W36" s="35"/>
      <c r="X36" s="35"/>
      <c r="Y36" s="35"/>
      <c r="Z36" s="35"/>
      <c r="AA36" s="35"/>
      <c r="AB36" s="35"/>
      <c r="AC36" s="35"/>
      <c r="AD36" s="35"/>
      <c r="AE36" s="35"/>
    </row>
    <row r="37" spans="1:31" s="2" customFormat="1" ht="14.45" customHeight="1" hidden="1">
      <c r="A37" s="35"/>
      <c r="B37" s="40"/>
      <c r="C37" s="35"/>
      <c r="D37" s="35"/>
      <c r="E37" s="109" t="s">
        <v>49</v>
      </c>
      <c r="F37" s="126">
        <f>ROUND((SUM(BI84:BI174)),2)</f>
        <v>0</v>
      </c>
      <c r="G37" s="35"/>
      <c r="H37" s="35"/>
      <c r="I37" s="127">
        <v>0</v>
      </c>
      <c r="J37" s="126">
        <f>0</f>
        <v>0</v>
      </c>
      <c r="K37" s="35"/>
      <c r="L37" s="111"/>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10"/>
      <c r="J38" s="35"/>
      <c r="K38" s="35"/>
      <c r="L38" s="111"/>
      <c r="S38" s="35"/>
      <c r="T38" s="35"/>
      <c r="U38" s="35"/>
      <c r="V38" s="35"/>
      <c r="W38" s="35"/>
      <c r="X38" s="35"/>
      <c r="Y38" s="35"/>
      <c r="Z38" s="35"/>
      <c r="AA38" s="35"/>
      <c r="AB38" s="35"/>
      <c r="AC38" s="35"/>
      <c r="AD38" s="35"/>
      <c r="AE38" s="35"/>
    </row>
    <row r="39" spans="1:31" s="2" customFormat="1" ht="25.35" customHeight="1">
      <c r="A39" s="35"/>
      <c r="B39" s="40"/>
      <c r="C39" s="128"/>
      <c r="D39" s="129" t="s">
        <v>50</v>
      </c>
      <c r="E39" s="130"/>
      <c r="F39" s="130"/>
      <c r="G39" s="131" t="s">
        <v>51</v>
      </c>
      <c r="H39" s="132" t="s">
        <v>52</v>
      </c>
      <c r="I39" s="133"/>
      <c r="J39" s="134">
        <f>SUM(J30:J37)</f>
        <v>0</v>
      </c>
      <c r="K39" s="135"/>
      <c r="L39" s="111"/>
      <c r="S39" s="35"/>
      <c r="T39" s="35"/>
      <c r="U39" s="35"/>
      <c r="V39" s="35"/>
      <c r="W39" s="35"/>
      <c r="X39" s="35"/>
      <c r="Y39" s="35"/>
      <c r="Z39" s="35"/>
      <c r="AA39" s="35"/>
      <c r="AB39" s="35"/>
      <c r="AC39" s="35"/>
      <c r="AD39" s="35"/>
      <c r="AE39" s="35"/>
    </row>
    <row r="40" spans="1:31" s="2" customFormat="1" ht="14.45" customHeight="1">
      <c r="A40" s="35"/>
      <c r="B40" s="136"/>
      <c r="C40" s="137"/>
      <c r="D40" s="137"/>
      <c r="E40" s="137"/>
      <c r="F40" s="137"/>
      <c r="G40" s="137"/>
      <c r="H40" s="137"/>
      <c r="I40" s="138"/>
      <c r="J40" s="137"/>
      <c r="K40" s="137"/>
      <c r="L40" s="111"/>
      <c r="S40" s="35"/>
      <c r="T40" s="35"/>
      <c r="U40" s="35"/>
      <c r="V40" s="35"/>
      <c r="W40" s="35"/>
      <c r="X40" s="35"/>
      <c r="Y40" s="35"/>
      <c r="Z40" s="35"/>
      <c r="AA40" s="35"/>
      <c r="AB40" s="35"/>
      <c r="AC40" s="35"/>
      <c r="AD40" s="35"/>
      <c r="AE40" s="35"/>
    </row>
    <row r="44" spans="1:31" s="2" customFormat="1" ht="6.95" customHeight="1">
      <c r="A44" s="35"/>
      <c r="B44" s="139"/>
      <c r="C44" s="140"/>
      <c r="D44" s="140"/>
      <c r="E44" s="140"/>
      <c r="F44" s="140"/>
      <c r="G44" s="140"/>
      <c r="H44" s="140"/>
      <c r="I44" s="141"/>
      <c r="J44" s="140"/>
      <c r="K44" s="140"/>
      <c r="L44" s="111"/>
      <c r="S44" s="35"/>
      <c r="T44" s="35"/>
      <c r="U44" s="35"/>
      <c r="V44" s="35"/>
      <c r="W44" s="35"/>
      <c r="X44" s="35"/>
      <c r="Y44" s="35"/>
      <c r="Z44" s="35"/>
      <c r="AA44" s="35"/>
      <c r="AB44" s="35"/>
      <c r="AC44" s="35"/>
      <c r="AD44" s="35"/>
      <c r="AE44" s="35"/>
    </row>
    <row r="45" spans="1:31" s="2" customFormat="1" ht="24.95" customHeight="1">
      <c r="A45" s="35"/>
      <c r="B45" s="36"/>
      <c r="C45" s="24" t="s">
        <v>94</v>
      </c>
      <c r="D45" s="37"/>
      <c r="E45" s="37"/>
      <c r="F45" s="37"/>
      <c r="G45" s="37"/>
      <c r="H45" s="37"/>
      <c r="I45" s="110"/>
      <c r="J45" s="37"/>
      <c r="K45" s="37"/>
      <c r="L45" s="111"/>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110"/>
      <c r="J46" s="37"/>
      <c r="K46" s="37"/>
      <c r="L46" s="111"/>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110"/>
      <c r="J47" s="37"/>
      <c r="K47" s="37"/>
      <c r="L47" s="111"/>
      <c r="S47" s="35"/>
      <c r="T47" s="35"/>
      <c r="U47" s="35"/>
      <c r="V47" s="35"/>
      <c r="W47" s="35"/>
      <c r="X47" s="35"/>
      <c r="Y47" s="35"/>
      <c r="Z47" s="35"/>
      <c r="AA47" s="35"/>
      <c r="AB47" s="35"/>
      <c r="AC47" s="35"/>
      <c r="AD47" s="35"/>
      <c r="AE47" s="35"/>
    </row>
    <row r="48" spans="1:31" s="2" customFormat="1" ht="16.5" customHeight="1">
      <c r="A48" s="35"/>
      <c r="B48" s="36"/>
      <c r="C48" s="37"/>
      <c r="D48" s="37"/>
      <c r="E48" s="375" t="str">
        <f>E7</f>
        <v>Chrudimka, Hlinsko, oprava úpravy ř. km 87,429 - 87,550</v>
      </c>
      <c r="F48" s="376"/>
      <c r="G48" s="376"/>
      <c r="H48" s="376"/>
      <c r="I48" s="110"/>
      <c r="J48" s="37"/>
      <c r="K48" s="37"/>
      <c r="L48" s="111"/>
      <c r="S48" s="35"/>
      <c r="T48" s="35"/>
      <c r="U48" s="35"/>
      <c r="V48" s="35"/>
      <c r="W48" s="35"/>
      <c r="X48" s="35"/>
      <c r="Y48" s="35"/>
      <c r="Z48" s="35"/>
      <c r="AA48" s="35"/>
      <c r="AB48" s="35"/>
      <c r="AC48" s="35"/>
      <c r="AD48" s="35"/>
      <c r="AE48" s="35"/>
    </row>
    <row r="49" spans="1:31" s="2" customFormat="1" ht="12" customHeight="1">
      <c r="A49" s="35"/>
      <c r="B49" s="36"/>
      <c r="C49" s="30" t="s">
        <v>91</v>
      </c>
      <c r="D49" s="37"/>
      <c r="E49" s="37"/>
      <c r="F49" s="37"/>
      <c r="G49" s="37"/>
      <c r="H49" s="37"/>
      <c r="I49" s="110"/>
      <c r="J49" s="37"/>
      <c r="K49" s="37"/>
      <c r="L49" s="111"/>
      <c r="S49" s="35"/>
      <c r="T49" s="35"/>
      <c r="U49" s="35"/>
      <c r="V49" s="35"/>
      <c r="W49" s="35"/>
      <c r="X49" s="35"/>
      <c r="Y49" s="35"/>
      <c r="Z49" s="35"/>
      <c r="AA49" s="35"/>
      <c r="AB49" s="35"/>
      <c r="AC49" s="35"/>
      <c r="AD49" s="35"/>
      <c r="AE49" s="35"/>
    </row>
    <row r="50" spans="1:31" s="2" customFormat="1" ht="16.5" customHeight="1">
      <c r="A50" s="35"/>
      <c r="B50" s="36"/>
      <c r="C50" s="37"/>
      <c r="D50" s="37"/>
      <c r="E50" s="344" t="str">
        <f>E9</f>
        <v>VON.01 - Soupis prací - Vedlejší a ostatní náklady</v>
      </c>
      <c r="F50" s="374"/>
      <c r="G50" s="374"/>
      <c r="H50" s="374"/>
      <c r="I50" s="110"/>
      <c r="J50" s="37"/>
      <c r="K50" s="37"/>
      <c r="L50" s="111"/>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110"/>
      <c r="J51" s="37"/>
      <c r="K51" s="37"/>
      <c r="L51" s="111"/>
      <c r="S51" s="35"/>
      <c r="T51" s="35"/>
      <c r="U51" s="35"/>
      <c r="V51" s="35"/>
      <c r="W51" s="35"/>
      <c r="X51" s="35"/>
      <c r="Y51" s="35"/>
      <c r="Z51" s="35"/>
      <c r="AA51" s="35"/>
      <c r="AB51" s="35"/>
      <c r="AC51" s="35"/>
      <c r="AD51" s="35"/>
      <c r="AE51" s="35"/>
    </row>
    <row r="52" spans="1:31" s="2" customFormat="1" ht="12" customHeight="1">
      <c r="A52" s="35"/>
      <c r="B52" s="36"/>
      <c r="C52" s="30" t="s">
        <v>22</v>
      </c>
      <c r="D52" s="37"/>
      <c r="E52" s="37"/>
      <c r="F52" s="28" t="str">
        <f>F12</f>
        <v>Hlinsko</v>
      </c>
      <c r="G52" s="37"/>
      <c r="H52" s="37"/>
      <c r="I52" s="113" t="s">
        <v>24</v>
      </c>
      <c r="J52" s="61" t="str">
        <f>IF(J12="","",J12)</f>
        <v>15. 4. 2020</v>
      </c>
      <c r="K52" s="37"/>
      <c r="L52" s="111"/>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110"/>
      <c r="J53" s="37"/>
      <c r="K53" s="37"/>
      <c r="L53" s="111"/>
      <c r="S53" s="35"/>
      <c r="T53" s="35"/>
      <c r="U53" s="35"/>
      <c r="V53" s="35"/>
      <c r="W53" s="35"/>
      <c r="X53" s="35"/>
      <c r="Y53" s="35"/>
      <c r="Z53" s="35"/>
      <c r="AA53" s="35"/>
      <c r="AB53" s="35"/>
      <c r="AC53" s="35"/>
      <c r="AD53" s="35"/>
      <c r="AE53" s="35"/>
    </row>
    <row r="54" spans="1:31" s="2" customFormat="1" ht="40.15" customHeight="1">
      <c r="A54" s="35"/>
      <c r="B54" s="36"/>
      <c r="C54" s="30" t="s">
        <v>26</v>
      </c>
      <c r="D54" s="37"/>
      <c r="E54" s="37"/>
      <c r="F54" s="28" t="str">
        <f>E15</f>
        <v>Povodí Labe, státní podnik, závod Pardubice</v>
      </c>
      <c r="G54" s="37"/>
      <c r="H54" s="37"/>
      <c r="I54" s="113" t="s">
        <v>33</v>
      </c>
      <c r="J54" s="33" t="str">
        <f>E21</f>
        <v>Povodí Labe, státní podnik, OIČ, Hradec Králové</v>
      </c>
      <c r="K54" s="37"/>
      <c r="L54" s="111"/>
      <c r="S54" s="35"/>
      <c r="T54" s="35"/>
      <c r="U54" s="35"/>
      <c r="V54" s="35"/>
      <c r="W54" s="35"/>
      <c r="X54" s="35"/>
      <c r="Y54" s="35"/>
      <c r="Z54" s="35"/>
      <c r="AA54" s="35"/>
      <c r="AB54" s="35"/>
      <c r="AC54" s="35"/>
      <c r="AD54" s="35"/>
      <c r="AE54" s="35"/>
    </row>
    <row r="55" spans="1:31" s="2" customFormat="1" ht="15.2" customHeight="1">
      <c r="A55" s="35"/>
      <c r="B55" s="36"/>
      <c r="C55" s="30" t="s">
        <v>31</v>
      </c>
      <c r="D55" s="37"/>
      <c r="E55" s="37"/>
      <c r="F55" s="28" t="str">
        <f>IF(E18="","",E18)</f>
        <v>Vyplň údaj</v>
      </c>
      <c r="G55" s="37"/>
      <c r="H55" s="37"/>
      <c r="I55" s="113" t="s">
        <v>36</v>
      </c>
      <c r="J55" s="33" t="str">
        <f>E24</f>
        <v>Ing. Eva Morkesová</v>
      </c>
      <c r="K55" s="37"/>
      <c r="L55" s="111"/>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110"/>
      <c r="J56" s="37"/>
      <c r="K56" s="37"/>
      <c r="L56" s="111"/>
      <c r="S56" s="35"/>
      <c r="T56" s="35"/>
      <c r="U56" s="35"/>
      <c r="V56" s="35"/>
      <c r="W56" s="35"/>
      <c r="X56" s="35"/>
      <c r="Y56" s="35"/>
      <c r="Z56" s="35"/>
      <c r="AA56" s="35"/>
      <c r="AB56" s="35"/>
      <c r="AC56" s="35"/>
      <c r="AD56" s="35"/>
      <c r="AE56" s="35"/>
    </row>
    <row r="57" spans="1:31" s="2" customFormat="1" ht="29.25" customHeight="1">
      <c r="A57" s="35"/>
      <c r="B57" s="36"/>
      <c r="C57" s="142" t="s">
        <v>95</v>
      </c>
      <c r="D57" s="143"/>
      <c r="E57" s="143"/>
      <c r="F57" s="143"/>
      <c r="G57" s="143"/>
      <c r="H57" s="143"/>
      <c r="I57" s="144"/>
      <c r="J57" s="145" t="s">
        <v>96</v>
      </c>
      <c r="K57" s="143"/>
      <c r="L57" s="111"/>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110"/>
      <c r="J58" s="37"/>
      <c r="K58" s="37"/>
      <c r="L58" s="111"/>
      <c r="S58" s="35"/>
      <c r="T58" s="35"/>
      <c r="U58" s="35"/>
      <c r="V58" s="35"/>
      <c r="W58" s="35"/>
      <c r="X58" s="35"/>
      <c r="Y58" s="35"/>
      <c r="Z58" s="35"/>
      <c r="AA58" s="35"/>
      <c r="AB58" s="35"/>
      <c r="AC58" s="35"/>
      <c r="AD58" s="35"/>
      <c r="AE58" s="35"/>
    </row>
    <row r="59" spans="1:47" s="2" customFormat="1" ht="22.9" customHeight="1">
      <c r="A59" s="35"/>
      <c r="B59" s="36"/>
      <c r="C59" s="146" t="s">
        <v>72</v>
      </c>
      <c r="D59" s="37"/>
      <c r="E59" s="37"/>
      <c r="F59" s="37"/>
      <c r="G59" s="37"/>
      <c r="H59" s="37"/>
      <c r="I59" s="110"/>
      <c r="J59" s="79">
        <f>J84</f>
        <v>0</v>
      </c>
      <c r="K59" s="37"/>
      <c r="L59" s="111"/>
      <c r="S59" s="35"/>
      <c r="T59" s="35"/>
      <c r="U59" s="35"/>
      <c r="V59" s="35"/>
      <c r="W59" s="35"/>
      <c r="X59" s="35"/>
      <c r="Y59" s="35"/>
      <c r="Z59" s="35"/>
      <c r="AA59" s="35"/>
      <c r="AB59" s="35"/>
      <c r="AC59" s="35"/>
      <c r="AD59" s="35"/>
      <c r="AE59" s="35"/>
      <c r="AU59" s="18" t="s">
        <v>97</v>
      </c>
    </row>
    <row r="60" spans="2:12" s="9" customFormat="1" ht="24.95" customHeight="1">
      <c r="B60" s="147"/>
      <c r="C60" s="148"/>
      <c r="D60" s="149" t="s">
        <v>463</v>
      </c>
      <c r="E60" s="150"/>
      <c r="F60" s="150"/>
      <c r="G60" s="150"/>
      <c r="H60" s="150"/>
      <c r="I60" s="151"/>
      <c r="J60" s="152">
        <f>J85</f>
        <v>0</v>
      </c>
      <c r="K60" s="148"/>
      <c r="L60" s="153"/>
    </row>
    <row r="61" spans="2:12" s="10" customFormat="1" ht="19.9" customHeight="1">
      <c r="B61" s="154"/>
      <c r="C61" s="155"/>
      <c r="D61" s="156" t="s">
        <v>464</v>
      </c>
      <c r="E61" s="157"/>
      <c r="F61" s="157"/>
      <c r="G61" s="157"/>
      <c r="H61" s="157"/>
      <c r="I61" s="158"/>
      <c r="J61" s="159">
        <f>J86</f>
        <v>0</v>
      </c>
      <c r="K61" s="155"/>
      <c r="L61" s="160"/>
    </row>
    <row r="62" spans="2:12" s="10" customFormat="1" ht="19.9" customHeight="1">
      <c r="B62" s="154"/>
      <c r="C62" s="155"/>
      <c r="D62" s="156" t="s">
        <v>465</v>
      </c>
      <c r="E62" s="157"/>
      <c r="F62" s="157"/>
      <c r="G62" s="157"/>
      <c r="H62" s="157"/>
      <c r="I62" s="158"/>
      <c r="J62" s="159">
        <f>J110</f>
        <v>0</v>
      </c>
      <c r="K62" s="155"/>
      <c r="L62" s="160"/>
    </row>
    <row r="63" spans="2:12" s="10" customFormat="1" ht="19.9" customHeight="1">
      <c r="B63" s="154"/>
      <c r="C63" s="155"/>
      <c r="D63" s="156" t="s">
        <v>466</v>
      </c>
      <c r="E63" s="157"/>
      <c r="F63" s="157"/>
      <c r="G63" s="157"/>
      <c r="H63" s="157"/>
      <c r="I63" s="158"/>
      <c r="J63" s="159">
        <f>J119</f>
        <v>0</v>
      </c>
      <c r="K63" s="155"/>
      <c r="L63" s="160"/>
    </row>
    <row r="64" spans="2:12" s="10" customFormat="1" ht="19.9" customHeight="1">
      <c r="B64" s="154"/>
      <c r="C64" s="155"/>
      <c r="D64" s="156" t="s">
        <v>467</v>
      </c>
      <c r="E64" s="157"/>
      <c r="F64" s="157"/>
      <c r="G64" s="157"/>
      <c r="H64" s="157"/>
      <c r="I64" s="158"/>
      <c r="J64" s="159">
        <f>J126</f>
        <v>0</v>
      </c>
      <c r="K64" s="155"/>
      <c r="L64" s="160"/>
    </row>
    <row r="65" spans="1:31" s="2" customFormat="1" ht="21.75" customHeight="1">
      <c r="A65" s="35"/>
      <c r="B65" s="36"/>
      <c r="C65" s="37"/>
      <c r="D65" s="37"/>
      <c r="E65" s="37"/>
      <c r="F65" s="37"/>
      <c r="G65" s="37"/>
      <c r="H65" s="37"/>
      <c r="I65" s="110"/>
      <c r="J65" s="37"/>
      <c r="K65" s="37"/>
      <c r="L65" s="111"/>
      <c r="S65" s="35"/>
      <c r="T65" s="35"/>
      <c r="U65" s="35"/>
      <c r="V65" s="35"/>
      <c r="W65" s="35"/>
      <c r="X65" s="35"/>
      <c r="Y65" s="35"/>
      <c r="Z65" s="35"/>
      <c r="AA65" s="35"/>
      <c r="AB65" s="35"/>
      <c r="AC65" s="35"/>
      <c r="AD65" s="35"/>
      <c r="AE65" s="35"/>
    </row>
    <row r="66" spans="1:31" s="2" customFormat="1" ht="6.95" customHeight="1">
      <c r="A66" s="35"/>
      <c r="B66" s="49"/>
      <c r="C66" s="50"/>
      <c r="D66" s="50"/>
      <c r="E66" s="50"/>
      <c r="F66" s="50"/>
      <c r="G66" s="50"/>
      <c r="H66" s="50"/>
      <c r="I66" s="138"/>
      <c r="J66" s="50"/>
      <c r="K66" s="50"/>
      <c r="L66" s="111"/>
      <c r="S66" s="35"/>
      <c r="T66" s="35"/>
      <c r="U66" s="35"/>
      <c r="V66" s="35"/>
      <c r="W66" s="35"/>
      <c r="X66" s="35"/>
      <c r="Y66" s="35"/>
      <c r="Z66" s="35"/>
      <c r="AA66" s="35"/>
      <c r="AB66" s="35"/>
      <c r="AC66" s="35"/>
      <c r="AD66" s="35"/>
      <c r="AE66" s="35"/>
    </row>
    <row r="70" spans="1:31" s="2" customFormat="1" ht="6.95" customHeight="1">
      <c r="A70" s="35"/>
      <c r="B70" s="51"/>
      <c r="C70" s="52"/>
      <c r="D70" s="52"/>
      <c r="E70" s="52"/>
      <c r="F70" s="52"/>
      <c r="G70" s="52"/>
      <c r="H70" s="52"/>
      <c r="I70" s="141"/>
      <c r="J70" s="52"/>
      <c r="K70" s="52"/>
      <c r="L70" s="111"/>
      <c r="S70" s="35"/>
      <c r="T70" s="35"/>
      <c r="U70" s="35"/>
      <c r="V70" s="35"/>
      <c r="W70" s="35"/>
      <c r="X70" s="35"/>
      <c r="Y70" s="35"/>
      <c r="Z70" s="35"/>
      <c r="AA70" s="35"/>
      <c r="AB70" s="35"/>
      <c r="AC70" s="35"/>
      <c r="AD70" s="35"/>
      <c r="AE70" s="35"/>
    </row>
    <row r="71" spans="1:31" s="2" customFormat="1" ht="24.95" customHeight="1">
      <c r="A71" s="35"/>
      <c r="B71" s="36"/>
      <c r="C71" s="24" t="s">
        <v>108</v>
      </c>
      <c r="D71" s="37"/>
      <c r="E71" s="37"/>
      <c r="F71" s="37"/>
      <c r="G71" s="37"/>
      <c r="H71" s="37"/>
      <c r="I71" s="110"/>
      <c r="J71" s="37"/>
      <c r="K71" s="37"/>
      <c r="L71" s="111"/>
      <c r="S71" s="35"/>
      <c r="T71" s="35"/>
      <c r="U71" s="35"/>
      <c r="V71" s="35"/>
      <c r="W71" s="35"/>
      <c r="X71" s="35"/>
      <c r="Y71" s="35"/>
      <c r="Z71" s="35"/>
      <c r="AA71" s="35"/>
      <c r="AB71" s="35"/>
      <c r="AC71" s="35"/>
      <c r="AD71" s="35"/>
      <c r="AE71" s="35"/>
    </row>
    <row r="72" spans="1:31" s="2" customFormat="1" ht="6.95" customHeight="1">
      <c r="A72" s="35"/>
      <c r="B72" s="36"/>
      <c r="C72" s="37"/>
      <c r="D72" s="37"/>
      <c r="E72" s="37"/>
      <c r="F72" s="37"/>
      <c r="G72" s="37"/>
      <c r="H72" s="37"/>
      <c r="I72" s="110"/>
      <c r="J72" s="37"/>
      <c r="K72" s="37"/>
      <c r="L72" s="111"/>
      <c r="S72" s="35"/>
      <c r="T72" s="35"/>
      <c r="U72" s="35"/>
      <c r="V72" s="35"/>
      <c r="W72" s="35"/>
      <c r="X72" s="35"/>
      <c r="Y72" s="35"/>
      <c r="Z72" s="35"/>
      <c r="AA72" s="35"/>
      <c r="AB72" s="35"/>
      <c r="AC72" s="35"/>
      <c r="AD72" s="35"/>
      <c r="AE72" s="35"/>
    </row>
    <row r="73" spans="1:31" s="2" customFormat="1" ht="12" customHeight="1">
      <c r="A73" s="35"/>
      <c r="B73" s="36"/>
      <c r="C73" s="30" t="s">
        <v>16</v>
      </c>
      <c r="D73" s="37"/>
      <c r="E73" s="37"/>
      <c r="F73" s="37"/>
      <c r="G73" s="37"/>
      <c r="H73" s="37"/>
      <c r="I73" s="110"/>
      <c r="J73" s="37"/>
      <c r="K73" s="37"/>
      <c r="L73" s="111"/>
      <c r="S73" s="35"/>
      <c r="T73" s="35"/>
      <c r="U73" s="35"/>
      <c r="V73" s="35"/>
      <c r="W73" s="35"/>
      <c r="X73" s="35"/>
      <c r="Y73" s="35"/>
      <c r="Z73" s="35"/>
      <c r="AA73" s="35"/>
      <c r="AB73" s="35"/>
      <c r="AC73" s="35"/>
      <c r="AD73" s="35"/>
      <c r="AE73" s="35"/>
    </row>
    <row r="74" spans="1:31" s="2" customFormat="1" ht="16.5" customHeight="1">
      <c r="A74" s="35"/>
      <c r="B74" s="36"/>
      <c r="C74" s="37"/>
      <c r="D74" s="37"/>
      <c r="E74" s="375" t="str">
        <f>E7</f>
        <v>Chrudimka, Hlinsko, oprava úpravy ř. km 87,429 - 87,550</v>
      </c>
      <c r="F74" s="376"/>
      <c r="G74" s="376"/>
      <c r="H74" s="376"/>
      <c r="I74" s="110"/>
      <c r="J74" s="37"/>
      <c r="K74" s="37"/>
      <c r="L74" s="111"/>
      <c r="S74" s="35"/>
      <c r="T74" s="35"/>
      <c r="U74" s="35"/>
      <c r="V74" s="35"/>
      <c r="W74" s="35"/>
      <c r="X74" s="35"/>
      <c r="Y74" s="35"/>
      <c r="Z74" s="35"/>
      <c r="AA74" s="35"/>
      <c r="AB74" s="35"/>
      <c r="AC74" s="35"/>
      <c r="AD74" s="35"/>
      <c r="AE74" s="35"/>
    </row>
    <row r="75" spans="1:31" s="2" customFormat="1" ht="12" customHeight="1">
      <c r="A75" s="35"/>
      <c r="B75" s="36"/>
      <c r="C75" s="30" t="s">
        <v>91</v>
      </c>
      <c r="D75" s="37"/>
      <c r="E75" s="37"/>
      <c r="F75" s="37"/>
      <c r="G75" s="37"/>
      <c r="H75" s="37"/>
      <c r="I75" s="110"/>
      <c r="J75" s="37"/>
      <c r="K75" s="37"/>
      <c r="L75" s="111"/>
      <c r="S75" s="35"/>
      <c r="T75" s="35"/>
      <c r="U75" s="35"/>
      <c r="V75" s="35"/>
      <c r="W75" s="35"/>
      <c r="X75" s="35"/>
      <c r="Y75" s="35"/>
      <c r="Z75" s="35"/>
      <c r="AA75" s="35"/>
      <c r="AB75" s="35"/>
      <c r="AC75" s="35"/>
      <c r="AD75" s="35"/>
      <c r="AE75" s="35"/>
    </row>
    <row r="76" spans="1:31" s="2" customFormat="1" ht="16.5" customHeight="1">
      <c r="A76" s="35"/>
      <c r="B76" s="36"/>
      <c r="C76" s="37"/>
      <c r="D76" s="37"/>
      <c r="E76" s="344" t="str">
        <f>E9</f>
        <v>VON.01 - Soupis prací - Vedlejší a ostatní náklady</v>
      </c>
      <c r="F76" s="374"/>
      <c r="G76" s="374"/>
      <c r="H76" s="374"/>
      <c r="I76" s="110"/>
      <c r="J76" s="37"/>
      <c r="K76" s="37"/>
      <c r="L76" s="111"/>
      <c r="S76" s="35"/>
      <c r="T76" s="35"/>
      <c r="U76" s="35"/>
      <c r="V76" s="35"/>
      <c r="W76" s="35"/>
      <c r="X76" s="35"/>
      <c r="Y76" s="35"/>
      <c r="Z76" s="35"/>
      <c r="AA76" s="35"/>
      <c r="AB76" s="35"/>
      <c r="AC76" s="35"/>
      <c r="AD76" s="35"/>
      <c r="AE76" s="35"/>
    </row>
    <row r="77" spans="1:31" s="2" customFormat="1" ht="6.95" customHeight="1">
      <c r="A77" s="35"/>
      <c r="B77" s="36"/>
      <c r="C77" s="37"/>
      <c r="D77" s="37"/>
      <c r="E77" s="37"/>
      <c r="F77" s="37"/>
      <c r="G77" s="37"/>
      <c r="H77" s="37"/>
      <c r="I77" s="110"/>
      <c r="J77" s="37"/>
      <c r="K77" s="37"/>
      <c r="L77" s="111"/>
      <c r="S77" s="35"/>
      <c r="T77" s="35"/>
      <c r="U77" s="35"/>
      <c r="V77" s="35"/>
      <c r="W77" s="35"/>
      <c r="X77" s="35"/>
      <c r="Y77" s="35"/>
      <c r="Z77" s="35"/>
      <c r="AA77" s="35"/>
      <c r="AB77" s="35"/>
      <c r="AC77" s="35"/>
      <c r="AD77" s="35"/>
      <c r="AE77" s="35"/>
    </row>
    <row r="78" spans="1:31" s="2" customFormat="1" ht="12" customHeight="1">
      <c r="A78" s="35"/>
      <c r="B78" s="36"/>
      <c r="C78" s="30" t="s">
        <v>22</v>
      </c>
      <c r="D78" s="37"/>
      <c r="E78" s="37"/>
      <c r="F78" s="28" t="str">
        <f>F12</f>
        <v>Hlinsko</v>
      </c>
      <c r="G78" s="37"/>
      <c r="H78" s="37"/>
      <c r="I78" s="113" t="s">
        <v>24</v>
      </c>
      <c r="J78" s="61" t="str">
        <f>IF(J12="","",J12)</f>
        <v>15. 4. 2020</v>
      </c>
      <c r="K78" s="37"/>
      <c r="L78" s="111"/>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110"/>
      <c r="J79" s="37"/>
      <c r="K79" s="37"/>
      <c r="L79" s="111"/>
      <c r="S79" s="35"/>
      <c r="T79" s="35"/>
      <c r="U79" s="35"/>
      <c r="V79" s="35"/>
      <c r="W79" s="35"/>
      <c r="X79" s="35"/>
      <c r="Y79" s="35"/>
      <c r="Z79" s="35"/>
      <c r="AA79" s="35"/>
      <c r="AB79" s="35"/>
      <c r="AC79" s="35"/>
      <c r="AD79" s="35"/>
      <c r="AE79" s="35"/>
    </row>
    <row r="80" spans="1:31" s="2" customFormat="1" ht="40.15" customHeight="1">
      <c r="A80" s="35"/>
      <c r="B80" s="36"/>
      <c r="C80" s="30" t="s">
        <v>26</v>
      </c>
      <c r="D80" s="37"/>
      <c r="E80" s="37"/>
      <c r="F80" s="28" t="str">
        <f>E15</f>
        <v>Povodí Labe, státní podnik, závod Pardubice</v>
      </c>
      <c r="G80" s="37"/>
      <c r="H80" s="37"/>
      <c r="I80" s="113" t="s">
        <v>33</v>
      </c>
      <c r="J80" s="33" t="str">
        <f>E21</f>
        <v>Povodí Labe, státní podnik, OIČ, Hradec Králové</v>
      </c>
      <c r="K80" s="37"/>
      <c r="L80" s="111"/>
      <c r="S80" s="35"/>
      <c r="T80" s="35"/>
      <c r="U80" s="35"/>
      <c r="V80" s="35"/>
      <c r="W80" s="35"/>
      <c r="X80" s="35"/>
      <c r="Y80" s="35"/>
      <c r="Z80" s="35"/>
      <c r="AA80" s="35"/>
      <c r="AB80" s="35"/>
      <c r="AC80" s="35"/>
      <c r="AD80" s="35"/>
      <c r="AE80" s="35"/>
    </row>
    <row r="81" spans="1:31" s="2" customFormat="1" ht="15.2" customHeight="1">
      <c r="A81" s="35"/>
      <c r="B81" s="36"/>
      <c r="C81" s="30" t="s">
        <v>31</v>
      </c>
      <c r="D81" s="37"/>
      <c r="E81" s="37"/>
      <c r="F81" s="28" t="str">
        <f>IF(E18="","",E18)</f>
        <v>Vyplň údaj</v>
      </c>
      <c r="G81" s="37"/>
      <c r="H81" s="37"/>
      <c r="I81" s="113" t="s">
        <v>36</v>
      </c>
      <c r="J81" s="33" t="str">
        <f>E24</f>
        <v>Ing. Eva Morkesová</v>
      </c>
      <c r="K81" s="37"/>
      <c r="L81" s="111"/>
      <c r="S81" s="35"/>
      <c r="T81" s="35"/>
      <c r="U81" s="35"/>
      <c r="V81" s="35"/>
      <c r="W81" s="35"/>
      <c r="X81" s="35"/>
      <c r="Y81" s="35"/>
      <c r="Z81" s="35"/>
      <c r="AA81" s="35"/>
      <c r="AB81" s="35"/>
      <c r="AC81" s="35"/>
      <c r="AD81" s="35"/>
      <c r="AE81" s="35"/>
    </row>
    <row r="82" spans="1:31" s="2" customFormat="1" ht="10.35" customHeight="1">
      <c r="A82" s="35"/>
      <c r="B82" s="36"/>
      <c r="C82" s="37"/>
      <c r="D82" s="37"/>
      <c r="E82" s="37"/>
      <c r="F82" s="37"/>
      <c r="G82" s="37"/>
      <c r="H82" s="37"/>
      <c r="I82" s="110"/>
      <c r="J82" s="37"/>
      <c r="K82" s="37"/>
      <c r="L82" s="111"/>
      <c r="S82" s="35"/>
      <c r="T82" s="35"/>
      <c r="U82" s="35"/>
      <c r="V82" s="35"/>
      <c r="W82" s="35"/>
      <c r="X82" s="35"/>
      <c r="Y82" s="35"/>
      <c r="Z82" s="35"/>
      <c r="AA82" s="35"/>
      <c r="AB82" s="35"/>
      <c r="AC82" s="35"/>
      <c r="AD82" s="35"/>
      <c r="AE82" s="35"/>
    </row>
    <row r="83" spans="1:31" s="11" customFormat="1" ht="29.25" customHeight="1">
      <c r="A83" s="161"/>
      <c r="B83" s="162"/>
      <c r="C83" s="163" t="s">
        <v>109</v>
      </c>
      <c r="D83" s="164" t="s">
        <v>59</v>
      </c>
      <c r="E83" s="164" t="s">
        <v>55</v>
      </c>
      <c r="F83" s="164" t="s">
        <v>56</v>
      </c>
      <c r="G83" s="164" t="s">
        <v>110</v>
      </c>
      <c r="H83" s="164" t="s">
        <v>111</v>
      </c>
      <c r="I83" s="165" t="s">
        <v>112</v>
      </c>
      <c r="J83" s="164" t="s">
        <v>96</v>
      </c>
      <c r="K83" s="166" t="s">
        <v>113</v>
      </c>
      <c r="L83" s="167"/>
      <c r="M83" s="70" t="s">
        <v>28</v>
      </c>
      <c r="N83" s="71" t="s">
        <v>44</v>
      </c>
      <c r="O83" s="71" t="s">
        <v>114</v>
      </c>
      <c r="P83" s="71" t="s">
        <v>115</v>
      </c>
      <c r="Q83" s="71" t="s">
        <v>116</v>
      </c>
      <c r="R83" s="71" t="s">
        <v>117</v>
      </c>
      <c r="S83" s="71" t="s">
        <v>118</v>
      </c>
      <c r="T83" s="72" t="s">
        <v>119</v>
      </c>
      <c r="U83" s="161"/>
      <c r="V83" s="161"/>
      <c r="W83" s="161"/>
      <c r="X83" s="161"/>
      <c r="Y83" s="161"/>
      <c r="Z83" s="161"/>
      <c r="AA83" s="161"/>
      <c r="AB83" s="161"/>
      <c r="AC83" s="161"/>
      <c r="AD83" s="161"/>
      <c r="AE83" s="161"/>
    </row>
    <row r="84" spans="1:63" s="2" customFormat="1" ht="22.9" customHeight="1">
      <c r="A84" s="35"/>
      <c r="B84" s="36"/>
      <c r="C84" s="77" t="s">
        <v>120</v>
      </c>
      <c r="D84" s="37"/>
      <c r="E84" s="37"/>
      <c r="F84" s="37"/>
      <c r="G84" s="37"/>
      <c r="H84" s="37"/>
      <c r="I84" s="110"/>
      <c r="J84" s="168">
        <f>BK84</f>
        <v>0</v>
      </c>
      <c r="K84" s="37"/>
      <c r="L84" s="40"/>
      <c r="M84" s="73"/>
      <c r="N84" s="169"/>
      <c r="O84" s="74"/>
      <c r="P84" s="170">
        <f>P85</f>
        <v>0</v>
      </c>
      <c r="Q84" s="74"/>
      <c r="R84" s="170">
        <f>R85</f>
        <v>0</v>
      </c>
      <c r="S84" s="74"/>
      <c r="T84" s="171">
        <f>T85</f>
        <v>0</v>
      </c>
      <c r="U84" s="35"/>
      <c r="V84" s="35"/>
      <c r="W84" s="35"/>
      <c r="X84" s="35"/>
      <c r="Y84" s="35"/>
      <c r="Z84" s="35"/>
      <c r="AA84" s="35"/>
      <c r="AB84" s="35"/>
      <c r="AC84" s="35"/>
      <c r="AD84" s="35"/>
      <c r="AE84" s="35"/>
      <c r="AT84" s="18" t="s">
        <v>73</v>
      </c>
      <c r="AU84" s="18" t="s">
        <v>97</v>
      </c>
      <c r="BK84" s="172">
        <f>BK85</f>
        <v>0</v>
      </c>
    </row>
    <row r="85" spans="2:63" s="12" customFormat="1" ht="25.9" customHeight="1">
      <c r="B85" s="173"/>
      <c r="C85" s="174"/>
      <c r="D85" s="175" t="s">
        <v>73</v>
      </c>
      <c r="E85" s="176" t="s">
        <v>468</v>
      </c>
      <c r="F85" s="176" t="s">
        <v>469</v>
      </c>
      <c r="G85" s="174"/>
      <c r="H85" s="174"/>
      <c r="I85" s="177"/>
      <c r="J85" s="178">
        <f>BK85</f>
        <v>0</v>
      </c>
      <c r="K85" s="174"/>
      <c r="L85" s="179"/>
      <c r="M85" s="180"/>
      <c r="N85" s="181"/>
      <c r="O85" s="181"/>
      <c r="P85" s="182">
        <f>P86+P110+P119+P126</f>
        <v>0</v>
      </c>
      <c r="Q85" s="181"/>
      <c r="R85" s="182">
        <f>R86+R110+R119+R126</f>
        <v>0</v>
      </c>
      <c r="S85" s="181"/>
      <c r="T85" s="183">
        <f>T86+T110+T119+T126</f>
        <v>0</v>
      </c>
      <c r="AR85" s="184" t="s">
        <v>130</v>
      </c>
      <c r="AT85" s="185" t="s">
        <v>73</v>
      </c>
      <c r="AU85" s="185" t="s">
        <v>74</v>
      </c>
      <c r="AY85" s="184" t="s">
        <v>123</v>
      </c>
      <c r="BK85" s="186">
        <f>BK86+BK110+BK119+BK126</f>
        <v>0</v>
      </c>
    </row>
    <row r="86" spans="2:63" s="12" customFormat="1" ht="22.9" customHeight="1">
      <c r="B86" s="173"/>
      <c r="C86" s="174"/>
      <c r="D86" s="175" t="s">
        <v>73</v>
      </c>
      <c r="E86" s="187" t="s">
        <v>470</v>
      </c>
      <c r="F86" s="187" t="s">
        <v>471</v>
      </c>
      <c r="G86" s="174"/>
      <c r="H86" s="174"/>
      <c r="I86" s="177"/>
      <c r="J86" s="188">
        <f>BK86</f>
        <v>0</v>
      </c>
      <c r="K86" s="174"/>
      <c r="L86" s="179"/>
      <c r="M86" s="180"/>
      <c r="N86" s="181"/>
      <c r="O86" s="181"/>
      <c r="P86" s="182">
        <f>SUM(P87:P109)</f>
        <v>0</v>
      </c>
      <c r="Q86" s="181"/>
      <c r="R86" s="182">
        <f>SUM(R87:R109)</f>
        <v>0</v>
      </c>
      <c r="S86" s="181"/>
      <c r="T86" s="183">
        <f>SUM(T87:T109)</f>
        <v>0</v>
      </c>
      <c r="AR86" s="184" t="s">
        <v>130</v>
      </c>
      <c r="AT86" s="185" t="s">
        <v>73</v>
      </c>
      <c r="AU86" s="185" t="s">
        <v>82</v>
      </c>
      <c r="AY86" s="184" t="s">
        <v>123</v>
      </c>
      <c r="BK86" s="186">
        <f>SUM(BK87:BK109)</f>
        <v>0</v>
      </c>
    </row>
    <row r="87" spans="1:65" s="2" customFormat="1" ht="16.5" customHeight="1">
      <c r="A87" s="35"/>
      <c r="B87" s="36"/>
      <c r="C87" s="189" t="s">
        <v>82</v>
      </c>
      <c r="D87" s="189" t="s">
        <v>125</v>
      </c>
      <c r="E87" s="190" t="s">
        <v>472</v>
      </c>
      <c r="F87" s="191" t="s">
        <v>473</v>
      </c>
      <c r="G87" s="192" t="s">
        <v>237</v>
      </c>
      <c r="H87" s="193">
        <v>1</v>
      </c>
      <c r="I87" s="194"/>
      <c r="J87" s="195">
        <f>ROUND(I87*H87,2)</f>
        <v>0</v>
      </c>
      <c r="K87" s="191" t="s">
        <v>28</v>
      </c>
      <c r="L87" s="40"/>
      <c r="M87" s="196" t="s">
        <v>28</v>
      </c>
      <c r="N87" s="197" t="s">
        <v>47</v>
      </c>
      <c r="O87" s="66"/>
      <c r="P87" s="198">
        <f>O87*H87</f>
        <v>0</v>
      </c>
      <c r="Q87" s="198">
        <v>0</v>
      </c>
      <c r="R87" s="198">
        <f>Q87*H87</f>
        <v>0</v>
      </c>
      <c r="S87" s="198">
        <v>0</v>
      </c>
      <c r="T87" s="199">
        <f>S87*H87</f>
        <v>0</v>
      </c>
      <c r="U87" s="35"/>
      <c r="V87" s="35"/>
      <c r="W87" s="35"/>
      <c r="X87" s="35"/>
      <c r="Y87" s="35"/>
      <c r="Z87" s="35"/>
      <c r="AA87" s="35"/>
      <c r="AB87" s="35"/>
      <c r="AC87" s="35"/>
      <c r="AD87" s="35"/>
      <c r="AE87" s="35"/>
      <c r="AR87" s="200" t="s">
        <v>474</v>
      </c>
      <c r="AT87" s="200" t="s">
        <v>125</v>
      </c>
      <c r="AU87" s="200" t="s">
        <v>84</v>
      </c>
      <c r="AY87" s="18" t="s">
        <v>123</v>
      </c>
      <c r="BE87" s="201">
        <f>IF(N87="základní",J87,0)</f>
        <v>0</v>
      </c>
      <c r="BF87" s="201">
        <f>IF(N87="snížená",J87,0)</f>
        <v>0</v>
      </c>
      <c r="BG87" s="201">
        <f>IF(N87="zákl. přenesená",J87,0)</f>
        <v>0</v>
      </c>
      <c r="BH87" s="201">
        <f>IF(N87="sníž. přenesená",J87,0)</f>
        <v>0</v>
      </c>
      <c r="BI87" s="201">
        <f>IF(N87="nulová",J87,0)</f>
        <v>0</v>
      </c>
      <c r="BJ87" s="18" t="s">
        <v>130</v>
      </c>
      <c r="BK87" s="201">
        <f>ROUND(I87*H87,2)</f>
        <v>0</v>
      </c>
      <c r="BL87" s="18" t="s">
        <v>474</v>
      </c>
      <c r="BM87" s="200" t="s">
        <v>475</v>
      </c>
    </row>
    <row r="88" spans="1:47" s="2" customFormat="1" ht="12">
      <c r="A88" s="35"/>
      <c r="B88" s="36"/>
      <c r="C88" s="37"/>
      <c r="D88" s="202" t="s">
        <v>132</v>
      </c>
      <c r="E88" s="37"/>
      <c r="F88" s="203" t="s">
        <v>473</v>
      </c>
      <c r="G88" s="37"/>
      <c r="H88" s="37"/>
      <c r="I88" s="110"/>
      <c r="J88" s="37"/>
      <c r="K88" s="37"/>
      <c r="L88" s="40"/>
      <c r="M88" s="204"/>
      <c r="N88" s="205"/>
      <c r="O88" s="66"/>
      <c r="P88" s="66"/>
      <c r="Q88" s="66"/>
      <c r="R88" s="66"/>
      <c r="S88" s="66"/>
      <c r="T88" s="67"/>
      <c r="U88" s="35"/>
      <c r="V88" s="35"/>
      <c r="W88" s="35"/>
      <c r="X88" s="35"/>
      <c r="Y88" s="35"/>
      <c r="Z88" s="35"/>
      <c r="AA88" s="35"/>
      <c r="AB88" s="35"/>
      <c r="AC88" s="35"/>
      <c r="AD88" s="35"/>
      <c r="AE88" s="35"/>
      <c r="AT88" s="18" t="s">
        <v>132</v>
      </c>
      <c r="AU88" s="18" t="s">
        <v>84</v>
      </c>
    </row>
    <row r="89" spans="2:51" s="13" customFormat="1" ht="12">
      <c r="B89" s="207"/>
      <c r="C89" s="208"/>
      <c r="D89" s="202" t="s">
        <v>136</v>
      </c>
      <c r="E89" s="209" t="s">
        <v>28</v>
      </c>
      <c r="F89" s="210" t="s">
        <v>476</v>
      </c>
      <c r="G89" s="208"/>
      <c r="H89" s="209" t="s">
        <v>28</v>
      </c>
      <c r="I89" s="211"/>
      <c r="J89" s="208"/>
      <c r="K89" s="208"/>
      <c r="L89" s="212"/>
      <c r="M89" s="213"/>
      <c r="N89" s="214"/>
      <c r="O89" s="214"/>
      <c r="P89" s="214"/>
      <c r="Q89" s="214"/>
      <c r="R89" s="214"/>
      <c r="S89" s="214"/>
      <c r="T89" s="215"/>
      <c r="AT89" s="216" t="s">
        <v>136</v>
      </c>
      <c r="AU89" s="216" t="s">
        <v>84</v>
      </c>
      <c r="AV89" s="13" t="s">
        <v>82</v>
      </c>
      <c r="AW89" s="13" t="s">
        <v>35</v>
      </c>
      <c r="AX89" s="13" t="s">
        <v>74</v>
      </c>
      <c r="AY89" s="216" t="s">
        <v>123</v>
      </c>
    </row>
    <row r="90" spans="2:51" s="13" customFormat="1" ht="12">
      <c r="B90" s="207"/>
      <c r="C90" s="208"/>
      <c r="D90" s="202" t="s">
        <v>136</v>
      </c>
      <c r="E90" s="209" t="s">
        <v>28</v>
      </c>
      <c r="F90" s="210" t="s">
        <v>477</v>
      </c>
      <c r="G90" s="208"/>
      <c r="H90" s="209" t="s">
        <v>28</v>
      </c>
      <c r="I90" s="211"/>
      <c r="J90" s="208"/>
      <c r="K90" s="208"/>
      <c r="L90" s="212"/>
      <c r="M90" s="213"/>
      <c r="N90" s="214"/>
      <c r="O90" s="214"/>
      <c r="P90" s="214"/>
      <c r="Q90" s="214"/>
      <c r="R90" s="214"/>
      <c r="S90" s="214"/>
      <c r="T90" s="215"/>
      <c r="AT90" s="216" t="s">
        <v>136</v>
      </c>
      <c r="AU90" s="216" t="s">
        <v>84</v>
      </c>
      <c r="AV90" s="13" t="s">
        <v>82</v>
      </c>
      <c r="AW90" s="13" t="s">
        <v>35</v>
      </c>
      <c r="AX90" s="13" t="s">
        <v>74</v>
      </c>
      <c r="AY90" s="216" t="s">
        <v>123</v>
      </c>
    </row>
    <row r="91" spans="2:51" s="13" customFormat="1" ht="12">
      <c r="B91" s="207"/>
      <c r="C91" s="208"/>
      <c r="D91" s="202" t="s">
        <v>136</v>
      </c>
      <c r="E91" s="209" t="s">
        <v>28</v>
      </c>
      <c r="F91" s="210" t="s">
        <v>478</v>
      </c>
      <c r="G91" s="208"/>
      <c r="H91" s="209" t="s">
        <v>28</v>
      </c>
      <c r="I91" s="211"/>
      <c r="J91" s="208"/>
      <c r="K91" s="208"/>
      <c r="L91" s="212"/>
      <c r="M91" s="213"/>
      <c r="N91" s="214"/>
      <c r="O91" s="214"/>
      <c r="P91" s="214"/>
      <c r="Q91" s="214"/>
      <c r="R91" s="214"/>
      <c r="S91" s="214"/>
      <c r="T91" s="215"/>
      <c r="AT91" s="216" t="s">
        <v>136</v>
      </c>
      <c r="AU91" s="216" t="s">
        <v>84</v>
      </c>
      <c r="AV91" s="13" t="s">
        <v>82</v>
      </c>
      <c r="AW91" s="13" t="s">
        <v>35</v>
      </c>
      <c r="AX91" s="13" t="s">
        <v>74</v>
      </c>
      <c r="AY91" s="216" t="s">
        <v>123</v>
      </c>
    </row>
    <row r="92" spans="2:51" s="13" customFormat="1" ht="12">
      <c r="B92" s="207"/>
      <c r="C92" s="208"/>
      <c r="D92" s="202" t="s">
        <v>136</v>
      </c>
      <c r="E92" s="209" t="s">
        <v>28</v>
      </c>
      <c r="F92" s="210" t="s">
        <v>479</v>
      </c>
      <c r="G92" s="208"/>
      <c r="H92" s="209" t="s">
        <v>28</v>
      </c>
      <c r="I92" s="211"/>
      <c r="J92" s="208"/>
      <c r="K92" s="208"/>
      <c r="L92" s="212"/>
      <c r="M92" s="213"/>
      <c r="N92" s="214"/>
      <c r="O92" s="214"/>
      <c r="P92" s="214"/>
      <c r="Q92" s="214"/>
      <c r="R92" s="214"/>
      <c r="S92" s="214"/>
      <c r="T92" s="215"/>
      <c r="AT92" s="216" t="s">
        <v>136</v>
      </c>
      <c r="AU92" s="216" t="s">
        <v>84</v>
      </c>
      <c r="AV92" s="13" t="s">
        <v>82</v>
      </c>
      <c r="AW92" s="13" t="s">
        <v>35</v>
      </c>
      <c r="AX92" s="13" t="s">
        <v>74</v>
      </c>
      <c r="AY92" s="216" t="s">
        <v>123</v>
      </c>
    </row>
    <row r="93" spans="2:51" s="13" customFormat="1" ht="12">
      <c r="B93" s="207"/>
      <c r="C93" s="208"/>
      <c r="D93" s="202" t="s">
        <v>136</v>
      </c>
      <c r="E93" s="209" t="s">
        <v>28</v>
      </c>
      <c r="F93" s="210" t="s">
        <v>480</v>
      </c>
      <c r="G93" s="208"/>
      <c r="H93" s="209" t="s">
        <v>28</v>
      </c>
      <c r="I93" s="211"/>
      <c r="J93" s="208"/>
      <c r="K93" s="208"/>
      <c r="L93" s="212"/>
      <c r="M93" s="213"/>
      <c r="N93" s="214"/>
      <c r="O93" s="214"/>
      <c r="P93" s="214"/>
      <c r="Q93" s="214"/>
      <c r="R93" s="214"/>
      <c r="S93" s="214"/>
      <c r="T93" s="215"/>
      <c r="AT93" s="216" t="s">
        <v>136</v>
      </c>
      <c r="AU93" s="216" t="s">
        <v>84</v>
      </c>
      <c r="AV93" s="13" t="s">
        <v>82</v>
      </c>
      <c r="AW93" s="13" t="s">
        <v>35</v>
      </c>
      <c r="AX93" s="13" t="s">
        <v>74</v>
      </c>
      <c r="AY93" s="216" t="s">
        <v>123</v>
      </c>
    </row>
    <row r="94" spans="2:51" s="13" customFormat="1" ht="12">
      <c r="B94" s="207"/>
      <c r="C94" s="208"/>
      <c r="D94" s="202" t="s">
        <v>136</v>
      </c>
      <c r="E94" s="209" t="s">
        <v>28</v>
      </c>
      <c r="F94" s="210" t="s">
        <v>481</v>
      </c>
      <c r="G94" s="208"/>
      <c r="H94" s="209" t="s">
        <v>28</v>
      </c>
      <c r="I94" s="211"/>
      <c r="J94" s="208"/>
      <c r="K94" s="208"/>
      <c r="L94" s="212"/>
      <c r="M94" s="213"/>
      <c r="N94" s="214"/>
      <c r="O94" s="214"/>
      <c r="P94" s="214"/>
      <c r="Q94" s="214"/>
      <c r="R94" s="214"/>
      <c r="S94" s="214"/>
      <c r="T94" s="215"/>
      <c r="AT94" s="216" t="s">
        <v>136</v>
      </c>
      <c r="AU94" s="216" t="s">
        <v>84</v>
      </c>
      <c r="AV94" s="13" t="s">
        <v>82</v>
      </c>
      <c r="AW94" s="13" t="s">
        <v>35</v>
      </c>
      <c r="AX94" s="13" t="s">
        <v>74</v>
      </c>
      <c r="AY94" s="216" t="s">
        <v>123</v>
      </c>
    </row>
    <row r="95" spans="2:51" s="13" customFormat="1" ht="22.5">
      <c r="B95" s="207"/>
      <c r="C95" s="208"/>
      <c r="D95" s="202" t="s">
        <v>136</v>
      </c>
      <c r="E95" s="209" t="s">
        <v>28</v>
      </c>
      <c r="F95" s="210" t="s">
        <v>482</v>
      </c>
      <c r="G95" s="208"/>
      <c r="H95" s="209" t="s">
        <v>28</v>
      </c>
      <c r="I95" s="211"/>
      <c r="J95" s="208"/>
      <c r="K95" s="208"/>
      <c r="L95" s="212"/>
      <c r="M95" s="213"/>
      <c r="N95" s="214"/>
      <c r="O95" s="214"/>
      <c r="P95" s="214"/>
      <c r="Q95" s="214"/>
      <c r="R95" s="214"/>
      <c r="S95" s="214"/>
      <c r="T95" s="215"/>
      <c r="AT95" s="216" t="s">
        <v>136</v>
      </c>
      <c r="AU95" s="216" t="s">
        <v>84</v>
      </c>
      <c r="AV95" s="13" t="s">
        <v>82</v>
      </c>
      <c r="AW95" s="13" t="s">
        <v>35</v>
      </c>
      <c r="AX95" s="13" t="s">
        <v>74</v>
      </c>
      <c r="AY95" s="216" t="s">
        <v>123</v>
      </c>
    </row>
    <row r="96" spans="2:51" s="13" customFormat="1" ht="12">
      <c r="B96" s="207"/>
      <c r="C96" s="208"/>
      <c r="D96" s="202" t="s">
        <v>136</v>
      </c>
      <c r="E96" s="209" t="s">
        <v>28</v>
      </c>
      <c r="F96" s="210" t="s">
        <v>483</v>
      </c>
      <c r="G96" s="208"/>
      <c r="H96" s="209" t="s">
        <v>28</v>
      </c>
      <c r="I96" s="211"/>
      <c r="J96" s="208"/>
      <c r="K96" s="208"/>
      <c r="L96" s="212"/>
      <c r="M96" s="213"/>
      <c r="N96" s="214"/>
      <c r="O96" s="214"/>
      <c r="P96" s="214"/>
      <c r="Q96" s="214"/>
      <c r="R96" s="214"/>
      <c r="S96" s="214"/>
      <c r="T96" s="215"/>
      <c r="AT96" s="216" t="s">
        <v>136</v>
      </c>
      <c r="AU96" s="216" t="s">
        <v>84</v>
      </c>
      <c r="AV96" s="13" t="s">
        <v>82</v>
      </c>
      <c r="AW96" s="13" t="s">
        <v>35</v>
      </c>
      <c r="AX96" s="13" t="s">
        <v>74</v>
      </c>
      <c r="AY96" s="216" t="s">
        <v>123</v>
      </c>
    </row>
    <row r="97" spans="2:51" s="13" customFormat="1" ht="22.5">
      <c r="B97" s="207"/>
      <c r="C97" s="208"/>
      <c r="D97" s="202" t="s">
        <v>136</v>
      </c>
      <c r="E97" s="209" t="s">
        <v>28</v>
      </c>
      <c r="F97" s="210" t="s">
        <v>484</v>
      </c>
      <c r="G97" s="208"/>
      <c r="H97" s="209" t="s">
        <v>28</v>
      </c>
      <c r="I97" s="211"/>
      <c r="J97" s="208"/>
      <c r="K97" s="208"/>
      <c r="L97" s="212"/>
      <c r="M97" s="213"/>
      <c r="N97" s="214"/>
      <c r="O97" s="214"/>
      <c r="P97" s="214"/>
      <c r="Q97" s="214"/>
      <c r="R97" s="214"/>
      <c r="S97" s="214"/>
      <c r="T97" s="215"/>
      <c r="AT97" s="216" t="s">
        <v>136</v>
      </c>
      <c r="AU97" s="216" t="s">
        <v>84</v>
      </c>
      <c r="AV97" s="13" t="s">
        <v>82</v>
      </c>
      <c r="AW97" s="13" t="s">
        <v>35</v>
      </c>
      <c r="AX97" s="13" t="s">
        <v>74</v>
      </c>
      <c r="AY97" s="216" t="s">
        <v>123</v>
      </c>
    </row>
    <row r="98" spans="2:51" s="13" customFormat="1" ht="12">
      <c r="B98" s="207"/>
      <c r="C98" s="208"/>
      <c r="D98" s="202" t="s">
        <v>136</v>
      </c>
      <c r="E98" s="209" t="s">
        <v>28</v>
      </c>
      <c r="F98" s="210" t="s">
        <v>485</v>
      </c>
      <c r="G98" s="208"/>
      <c r="H98" s="209" t="s">
        <v>28</v>
      </c>
      <c r="I98" s="211"/>
      <c r="J98" s="208"/>
      <c r="K98" s="208"/>
      <c r="L98" s="212"/>
      <c r="M98" s="213"/>
      <c r="N98" s="214"/>
      <c r="O98" s="214"/>
      <c r="P98" s="214"/>
      <c r="Q98" s="214"/>
      <c r="R98" s="214"/>
      <c r="S98" s="214"/>
      <c r="T98" s="215"/>
      <c r="AT98" s="216" t="s">
        <v>136</v>
      </c>
      <c r="AU98" s="216" t="s">
        <v>84</v>
      </c>
      <c r="AV98" s="13" t="s">
        <v>82</v>
      </c>
      <c r="AW98" s="13" t="s">
        <v>35</v>
      </c>
      <c r="AX98" s="13" t="s">
        <v>74</v>
      </c>
      <c r="AY98" s="216" t="s">
        <v>123</v>
      </c>
    </row>
    <row r="99" spans="2:51" s="13" customFormat="1" ht="22.5">
      <c r="B99" s="207"/>
      <c r="C99" s="208"/>
      <c r="D99" s="202" t="s">
        <v>136</v>
      </c>
      <c r="E99" s="209" t="s">
        <v>28</v>
      </c>
      <c r="F99" s="210" t="s">
        <v>486</v>
      </c>
      <c r="G99" s="208"/>
      <c r="H99" s="209" t="s">
        <v>28</v>
      </c>
      <c r="I99" s="211"/>
      <c r="J99" s="208"/>
      <c r="K99" s="208"/>
      <c r="L99" s="212"/>
      <c r="M99" s="213"/>
      <c r="N99" s="214"/>
      <c r="O99" s="214"/>
      <c r="P99" s="214"/>
      <c r="Q99" s="214"/>
      <c r="R99" s="214"/>
      <c r="S99" s="214"/>
      <c r="T99" s="215"/>
      <c r="AT99" s="216" t="s">
        <v>136</v>
      </c>
      <c r="AU99" s="216" t="s">
        <v>84</v>
      </c>
      <c r="AV99" s="13" t="s">
        <v>82</v>
      </c>
      <c r="AW99" s="13" t="s">
        <v>35</v>
      </c>
      <c r="AX99" s="13" t="s">
        <v>74</v>
      </c>
      <c r="AY99" s="216" t="s">
        <v>123</v>
      </c>
    </row>
    <row r="100" spans="2:51" s="13" customFormat="1" ht="12">
      <c r="B100" s="207"/>
      <c r="C100" s="208"/>
      <c r="D100" s="202" t="s">
        <v>136</v>
      </c>
      <c r="E100" s="209" t="s">
        <v>28</v>
      </c>
      <c r="F100" s="210" t="s">
        <v>487</v>
      </c>
      <c r="G100" s="208"/>
      <c r="H100" s="209" t="s">
        <v>28</v>
      </c>
      <c r="I100" s="211"/>
      <c r="J100" s="208"/>
      <c r="K100" s="208"/>
      <c r="L100" s="212"/>
      <c r="M100" s="213"/>
      <c r="N100" s="214"/>
      <c r="O100" s="214"/>
      <c r="P100" s="214"/>
      <c r="Q100" s="214"/>
      <c r="R100" s="214"/>
      <c r="S100" s="214"/>
      <c r="T100" s="215"/>
      <c r="AT100" s="216" t="s">
        <v>136</v>
      </c>
      <c r="AU100" s="216" t="s">
        <v>84</v>
      </c>
      <c r="AV100" s="13" t="s">
        <v>82</v>
      </c>
      <c r="AW100" s="13" t="s">
        <v>35</v>
      </c>
      <c r="AX100" s="13" t="s">
        <v>74</v>
      </c>
      <c r="AY100" s="216" t="s">
        <v>123</v>
      </c>
    </row>
    <row r="101" spans="2:51" s="14" customFormat="1" ht="12">
      <c r="B101" s="217"/>
      <c r="C101" s="218"/>
      <c r="D101" s="202" t="s">
        <v>136</v>
      </c>
      <c r="E101" s="219" t="s">
        <v>28</v>
      </c>
      <c r="F101" s="220" t="s">
        <v>82</v>
      </c>
      <c r="G101" s="218"/>
      <c r="H101" s="221">
        <v>1</v>
      </c>
      <c r="I101" s="222"/>
      <c r="J101" s="218"/>
      <c r="K101" s="218"/>
      <c r="L101" s="223"/>
      <c r="M101" s="224"/>
      <c r="N101" s="225"/>
      <c r="O101" s="225"/>
      <c r="P101" s="225"/>
      <c r="Q101" s="225"/>
      <c r="R101" s="225"/>
      <c r="S101" s="225"/>
      <c r="T101" s="226"/>
      <c r="AT101" s="227" t="s">
        <v>136</v>
      </c>
      <c r="AU101" s="227" t="s">
        <v>84</v>
      </c>
      <c r="AV101" s="14" t="s">
        <v>84</v>
      </c>
      <c r="AW101" s="14" t="s">
        <v>35</v>
      </c>
      <c r="AX101" s="14" t="s">
        <v>82</v>
      </c>
      <c r="AY101" s="227" t="s">
        <v>123</v>
      </c>
    </row>
    <row r="102" spans="1:65" s="2" customFormat="1" ht="16.5" customHeight="1">
      <c r="A102" s="35"/>
      <c r="B102" s="36"/>
      <c r="C102" s="189" t="s">
        <v>84</v>
      </c>
      <c r="D102" s="189" t="s">
        <v>125</v>
      </c>
      <c r="E102" s="190" t="s">
        <v>488</v>
      </c>
      <c r="F102" s="191" t="s">
        <v>489</v>
      </c>
      <c r="G102" s="192" t="s">
        <v>237</v>
      </c>
      <c r="H102" s="193">
        <v>1</v>
      </c>
      <c r="I102" s="194"/>
      <c r="J102" s="195">
        <f>ROUND(I102*H102,2)</f>
        <v>0</v>
      </c>
      <c r="K102" s="191" t="s">
        <v>28</v>
      </c>
      <c r="L102" s="40"/>
      <c r="M102" s="196" t="s">
        <v>28</v>
      </c>
      <c r="N102" s="197" t="s">
        <v>47</v>
      </c>
      <c r="O102" s="66"/>
      <c r="P102" s="198">
        <f>O102*H102</f>
        <v>0</v>
      </c>
      <c r="Q102" s="198">
        <v>0</v>
      </c>
      <c r="R102" s="198">
        <f>Q102*H102</f>
        <v>0</v>
      </c>
      <c r="S102" s="198">
        <v>0</v>
      </c>
      <c r="T102" s="199">
        <f>S102*H102</f>
        <v>0</v>
      </c>
      <c r="U102" s="35"/>
      <c r="V102" s="35"/>
      <c r="W102" s="35"/>
      <c r="X102" s="35"/>
      <c r="Y102" s="35"/>
      <c r="Z102" s="35"/>
      <c r="AA102" s="35"/>
      <c r="AB102" s="35"/>
      <c r="AC102" s="35"/>
      <c r="AD102" s="35"/>
      <c r="AE102" s="35"/>
      <c r="AR102" s="200" t="s">
        <v>474</v>
      </c>
      <c r="AT102" s="200" t="s">
        <v>125</v>
      </c>
      <c r="AU102" s="200" t="s">
        <v>84</v>
      </c>
      <c r="AY102" s="18" t="s">
        <v>123</v>
      </c>
      <c r="BE102" s="201">
        <f>IF(N102="základní",J102,0)</f>
        <v>0</v>
      </c>
      <c r="BF102" s="201">
        <f>IF(N102="snížená",J102,0)</f>
        <v>0</v>
      </c>
      <c r="BG102" s="201">
        <f>IF(N102="zákl. přenesená",J102,0)</f>
        <v>0</v>
      </c>
      <c r="BH102" s="201">
        <f>IF(N102="sníž. přenesená",J102,0)</f>
        <v>0</v>
      </c>
      <c r="BI102" s="201">
        <f>IF(N102="nulová",J102,0)</f>
        <v>0</v>
      </c>
      <c r="BJ102" s="18" t="s">
        <v>130</v>
      </c>
      <c r="BK102" s="201">
        <f>ROUND(I102*H102,2)</f>
        <v>0</v>
      </c>
      <c r="BL102" s="18" t="s">
        <v>474</v>
      </c>
      <c r="BM102" s="200" t="s">
        <v>490</v>
      </c>
    </row>
    <row r="103" spans="1:47" s="2" customFormat="1" ht="12">
      <c r="A103" s="35"/>
      <c r="B103" s="36"/>
      <c r="C103" s="37"/>
      <c r="D103" s="202" t="s">
        <v>132</v>
      </c>
      <c r="E103" s="37"/>
      <c r="F103" s="203" t="s">
        <v>491</v>
      </c>
      <c r="G103" s="37"/>
      <c r="H103" s="37"/>
      <c r="I103" s="110"/>
      <c r="J103" s="37"/>
      <c r="K103" s="37"/>
      <c r="L103" s="40"/>
      <c r="M103" s="204"/>
      <c r="N103" s="205"/>
      <c r="O103" s="66"/>
      <c r="P103" s="66"/>
      <c r="Q103" s="66"/>
      <c r="R103" s="66"/>
      <c r="S103" s="66"/>
      <c r="T103" s="67"/>
      <c r="U103" s="35"/>
      <c r="V103" s="35"/>
      <c r="W103" s="35"/>
      <c r="X103" s="35"/>
      <c r="Y103" s="35"/>
      <c r="Z103" s="35"/>
      <c r="AA103" s="35"/>
      <c r="AB103" s="35"/>
      <c r="AC103" s="35"/>
      <c r="AD103" s="35"/>
      <c r="AE103" s="35"/>
      <c r="AT103" s="18" t="s">
        <v>132</v>
      </c>
      <c r="AU103" s="18" t="s">
        <v>84</v>
      </c>
    </row>
    <row r="104" spans="2:51" s="13" customFormat="1" ht="12">
      <c r="B104" s="207"/>
      <c r="C104" s="208"/>
      <c r="D104" s="202" t="s">
        <v>136</v>
      </c>
      <c r="E104" s="209" t="s">
        <v>28</v>
      </c>
      <c r="F104" s="210" t="s">
        <v>492</v>
      </c>
      <c r="G104" s="208"/>
      <c r="H104" s="209" t="s">
        <v>28</v>
      </c>
      <c r="I104" s="211"/>
      <c r="J104" s="208"/>
      <c r="K104" s="208"/>
      <c r="L104" s="212"/>
      <c r="M104" s="213"/>
      <c r="N104" s="214"/>
      <c r="O104" s="214"/>
      <c r="P104" s="214"/>
      <c r="Q104" s="214"/>
      <c r="R104" s="214"/>
      <c r="S104" s="214"/>
      <c r="T104" s="215"/>
      <c r="AT104" s="216" t="s">
        <v>136</v>
      </c>
      <c r="AU104" s="216" t="s">
        <v>84</v>
      </c>
      <c r="AV104" s="13" t="s">
        <v>82</v>
      </c>
      <c r="AW104" s="13" t="s">
        <v>35</v>
      </c>
      <c r="AX104" s="13" t="s">
        <v>74</v>
      </c>
      <c r="AY104" s="216" t="s">
        <v>123</v>
      </c>
    </row>
    <row r="105" spans="2:51" s="14" customFormat="1" ht="12">
      <c r="B105" s="217"/>
      <c r="C105" s="218"/>
      <c r="D105" s="202" t="s">
        <v>136</v>
      </c>
      <c r="E105" s="219" t="s">
        <v>28</v>
      </c>
      <c r="F105" s="220" t="s">
        <v>82</v>
      </c>
      <c r="G105" s="218"/>
      <c r="H105" s="221">
        <v>1</v>
      </c>
      <c r="I105" s="222"/>
      <c r="J105" s="218"/>
      <c r="K105" s="218"/>
      <c r="L105" s="223"/>
      <c r="M105" s="224"/>
      <c r="N105" s="225"/>
      <c r="O105" s="225"/>
      <c r="P105" s="225"/>
      <c r="Q105" s="225"/>
      <c r="R105" s="225"/>
      <c r="S105" s="225"/>
      <c r="T105" s="226"/>
      <c r="AT105" s="227" t="s">
        <v>136</v>
      </c>
      <c r="AU105" s="227" t="s">
        <v>84</v>
      </c>
      <c r="AV105" s="14" t="s">
        <v>84</v>
      </c>
      <c r="AW105" s="14" t="s">
        <v>35</v>
      </c>
      <c r="AX105" s="14" t="s">
        <v>82</v>
      </c>
      <c r="AY105" s="227" t="s">
        <v>123</v>
      </c>
    </row>
    <row r="106" spans="1:65" s="2" customFormat="1" ht="16.5" customHeight="1">
      <c r="A106" s="35"/>
      <c r="B106" s="36"/>
      <c r="C106" s="189" t="s">
        <v>147</v>
      </c>
      <c r="D106" s="189" t="s">
        <v>125</v>
      </c>
      <c r="E106" s="190" t="s">
        <v>493</v>
      </c>
      <c r="F106" s="191" t="s">
        <v>494</v>
      </c>
      <c r="G106" s="192" t="s">
        <v>237</v>
      </c>
      <c r="H106" s="193">
        <v>1</v>
      </c>
      <c r="I106" s="194"/>
      <c r="J106" s="195">
        <f>ROUND(I106*H106,2)</f>
        <v>0</v>
      </c>
      <c r="K106" s="191" t="s">
        <v>28</v>
      </c>
      <c r="L106" s="40"/>
      <c r="M106" s="196" t="s">
        <v>28</v>
      </c>
      <c r="N106" s="197" t="s">
        <v>47</v>
      </c>
      <c r="O106" s="66"/>
      <c r="P106" s="198">
        <f>O106*H106</f>
        <v>0</v>
      </c>
      <c r="Q106" s="198">
        <v>0</v>
      </c>
      <c r="R106" s="198">
        <f>Q106*H106</f>
        <v>0</v>
      </c>
      <c r="S106" s="198">
        <v>0</v>
      </c>
      <c r="T106" s="199">
        <f>S106*H106</f>
        <v>0</v>
      </c>
      <c r="U106" s="35"/>
      <c r="V106" s="35"/>
      <c r="W106" s="35"/>
      <c r="X106" s="35"/>
      <c r="Y106" s="35"/>
      <c r="Z106" s="35"/>
      <c r="AA106" s="35"/>
      <c r="AB106" s="35"/>
      <c r="AC106" s="35"/>
      <c r="AD106" s="35"/>
      <c r="AE106" s="35"/>
      <c r="AR106" s="200" t="s">
        <v>474</v>
      </c>
      <c r="AT106" s="200" t="s">
        <v>125</v>
      </c>
      <c r="AU106" s="200" t="s">
        <v>84</v>
      </c>
      <c r="AY106" s="18" t="s">
        <v>123</v>
      </c>
      <c r="BE106" s="201">
        <f>IF(N106="základní",J106,0)</f>
        <v>0</v>
      </c>
      <c r="BF106" s="201">
        <f>IF(N106="snížená",J106,0)</f>
        <v>0</v>
      </c>
      <c r="BG106" s="201">
        <f>IF(N106="zákl. přenesená",J106,0)</f>
        <v>0</v>
      </c>
      <c r="BH106" s="201">
        <f>IF(N106="sníž. přenesená",J106,0)</f>
        <v>0</v>
      </c>
      <c r="BI106" s="201">
        <f>IF(N106="nulová",J106,0)</f>
        <v>0</v>
      </c>
      <c r="BJ106" s="18" t="s">
        <v>130</v>
      </c>
      <c r="BK106" s="201">
        <f>ROUND(I106*H106,2)</f>
        <v>0</v>
      </c>
      <c r="BL106" s="18" t="s">
        <v>474</v>
      </c>
      <c r="BM106" s="200" t="s">
        <v>495</v>
      </c>
    </row>
    <row r="107" spans="1:47" s="2" customFormat="1" ht="12">
      <c r="A107" s="35"/>
      <c r="B107" s="36"/>
      <c r="C107" s="37"/>
      <c r="D107" s="202" t="s">
        <v>132</v>
      </c>
      <c r="E107" s="37"/>
      <c r="F107" s="203" t="s">
        <v>496</v>
      </c>
      <c r="G107" s="37"/>
      <c r="H107" s="37"/>
      <c r="I107" s="110"/>
      <c r="J107" s="37"/>
      <c r="K107" s="37"/>
      <c r="L107" s="40"/>
      <c r="M107" s="204"/>
      <c r="N107" s="205"/>
      <c r="O107" s="66"/>
      <c r="P107" s="66"/>
      <c r="Q107" s="66"/>
      <c r="R107" s="66"/>
      <c r="S107" s="66"/>
      <c r="T107" s="67"/>
      <c r="U107" s="35"/>
      <c r="V107" s="35"/>
      <c r="W107" s="35"/>
      <c r="X107" s="35"/>
      <c r="Y107" s="35"/>
      <c r="Z107" s="35"/>
      <c r="AA107" s="35"/>
      <c r="AB107" s="35"/>
      <c r="AC107" s="35"/>
      <c r="AD107" s="35"/>
      <c r="AE107" s="35"/>
      <c r="AT107" s="18" t="s">
        <v>132</v>
      </c>
      <c r="AU107" s="18" t="s">
        <v>84</v>
      </c>
    </row>
    <row r="108" spans="2:51" s="13" customFormat="1" ht="12">
      <c r="B108" s="207"/>
      <c r="C108" s="208"/>
      <c r="D108" s="202" t="s">
        <v>136</v>
      </c>
      <c r="E108" s="209" t="s">
        <v>28</v>
      </c>
      <c r="F108" s="210" t="s">
        <v>497</v>
      </c>
      <c r="G108" s="208"/>
      <c r="H108" s="209" t="s">
        <v>28</v>
      </c>
      <c r="I108" s="211"/>
      <c r="J108" s="208"/>
      <c r="K108" s="208"/>
      <c r="L108" s="212"/>
      <c r="M108" s="213"/>
      <c r="N108" s="214"/>
      <c r="O108" s="214"/>
      <c r="P108" s="214"/>
      <c r="Q108" s="214"/>
      <c r="R108" s="214"/>
      <c r="S108" s="214"/>
      <c r="T108" s="215"/>
      <c r="AT108" s="216" t="s">
        <v>136</v>
      </c>
      <c r="AU108" s="216" t="s">
        <v>84</v>
      </c>
      <c r="AV108" s="13" t="s">
        <v>82</v>
      </c>
      <c r="AW108" s="13" t="s">
        <v>35</v>
      </c>
      <c r="AX108" s="13" t="s">
        <v>74</v>
      </c>
      <c r="AY108" s="216" t="s">
        <v>123</v>
      </c>
    </row>
    <row r="109" spans="2:51" s="14" customFormat="1" ht="12">
      <c r="B109" s="217"/>
      <c r="C109" s="218"/>
      <c r="D109" s="202" t="s">
        <v>136</v>
      </c>
      <c r="E109" s="219" t="s">
        <v>28</v>
      </c>
      <c r="F109" s="220" t="s">
        <v>82</v>
      </c>
      <c r="G109" s="218"/>
      <c r="H109" s="221">
        <v>1</v>
      </c>
      <c r="I109" s="222"/>
      <c r="J109" s="218"/>
      <c r="K109" s="218"/>
      <c r="L109" s="223"/>
      <c r="M109" s="224"/>
      <c r="N109" s="225"/>
      <c r="O109" s="225"/>
      <c r="P109" s="225"/>
      <c r="Q109" s="225"/>
      <c r="R109" s="225"/>
      <c r="S109" s="225"/>
      <c r="T109" s="226"/>
      <c r="AT109" s="227" t="s">
        <v>136</v>
      </c>
      <c r="AU109" s="227" t="s">
        <v>84</v>
      </c>
      <c r="AV109" s="14" t="s">
        <v>84</v>
      </c>
      <c r="AW109" s="14" t="s">
        <v>35</v>
      </c>
      <c r="AX109" s="14" t="s">
        <v>82</v>
      </c>
      <c r="AY109" s="227" t="s">
        <v>123</v>
      </c>
    </row>
    <row r="110" spans="2:63" s="12" customFormat="1" ht="22.9" customHeight="1">
      <c r="B110" s="173"/>
      <c r="C110" s="174"/>
      <c r="D110" s="175" t="s">
        <v>73</v>
      </c>
      <c r="E110" s="187" t="s">
        <v>498</v>
      </c>
      <c r="F110" s="187" t="s">
        <v>499</v>
      </c>
      <c r="G110" s="174"/>
      <c r="H110" s="174"/>
      <c r="I110" s="177"/>
      <c r="J110" s="188">
        <f>BK110</f>
        <v>0</v>
      </c>
      <c r="K110" s="174"/>
      <c r="L110" s="179"/>
      <c r="M110" s="180"/>
      <c r="N110" s="181"/>
      <c r="O110" s="181"/>
      <c r="P110" s="182">
        <f>SUM(P111:P118)</f>
        <v>0</v>
      </c>
      <c r="Q110" s="181"/>
      <c r="R110" s="182">
        <f>SUM(R111:R118)</f>
        <v>0</v>
      </c>
      <c r="S110" s="181"/>
      <c r="T110" s="183">
        <f>SUM(T111:T118)</f>
        <v>0</v>
      </c>
      <c r="AR110" s="184" t="s">
        <v>130</v>
      </c>
      <c r="AT110" s="185" t="s">
        <v>73</v>
      </c>
      <c r="AU110" s="185" t="s">
        <v>82</v>
      </c>
      <c r="AY110" s="184" t="s">
        <v>123</v>
      </c>
      <c r="BK110" s="186">
        <f>SUM(BK111:BK118)</f>
        <v>0</v>
      </c>
    </row>
    <row r="111" spans="1:65" s="2" customFormat="1" ht="16.5" customHeight="1">
      <c r="A111" s="35"/>
      <c r="B111" s="36"/>
      <c r="C111" s="189" t="s">
        <v>130</v>
      </c>
      <c r="D111" s="189" t="s">
        <v>125</v>
      </c>
      <c r="E111" s="190" t="s">
        <v>500</v>
      </c>
      <c r="F111" s="191" t="s">
        <v>501</v>
      </c>
      <c r="G111" s="192" t="s">
        <v>502</v>
      </c>
      <c r="H111" s="193">
        <v>1</v>
      </c>
      <c r="I111" s="194"/>
      <c r="J111" s="195">
        <f>ROUND(I111*H111,2)</f>
        <v>0</v>
      </c>
      <c r="K111" s="191" t="s">
        <v>28</v>
      </c>
      <c r="L111" s="40"/>
      <c r="M111" s="196" t="s">
        <v>28</v>
      </c>
      <c r="N111" s="197" t="s">
        <v>47</v>
      </c>
      <c r="O111" s="66"/>
      <c r="P111" s="198">
        <f>O111*H111</f>
        <v>0</v>
      </c>
      <c r="Q111" s="198">
        <v>0</v>
      </c>
      <c r="R111" s="198">
        <f>Q111*H111</f>
        <v>0</v>
      </c>
      <c r="S111" s="198">
        <v>0</v>
      </c>
      <c r="T111" s="199">
        <f>S111*H111</f>
        <v>0</v>
      </c>
      <c r="U111" s="35"/>
      <c r="V111" s="35"/>
      <c r="W111" s="35"/>
      <c r="X111" s="35"/>
      <c r="Y111" s="35"/>
      <c r="Z111" s="35"/>
      <c r="AA111" s="35"/>
      <c r="AB111" s="35"/>
      <c r="AC111" s="35"/>
      <c r="AD111" s="35"/>
      <c r="AE111" s="35"/>
      <c r="AR111" s="200" t="s">
        <v>503</v>
      </c>
      <c r="AT111" s="200" t="s">
        <v>125</v>
      </c>
      <c r="AU111" s="200" t="s">
        <v>84</v>
      </c>
      <c r="AY111" s="18" t="s">
        <v>123</v>
      </c>
      <c r="BE111" s="201">
        <f>IF(N111="základní",J111,0)</f>
        <v>0</v>
      </c>
      <c r="BF111" s="201">
        <f>IF(N111="snížená",J111,0)</f>
        <v>0</v>
      </c>
      <c r="BG111" s="201">
        <f>IF(N111="zákl. přenesená",J111,0)</f>
        <v>0</v>
      </c>
      <c r="BH111" s="201">
        <f>IF(N111="sníž. přenesená",J111,0)</f>
        <v>0</v>
      </c>
      <c r="BI111" s="201">
        <f>IF(N111="nulová",J111,0)</f>
        <v>0</v>
      </c>
      <c r="BJ111" s="18" t="s">
        <v>130</v>
      </c>
      <c r="BK111" s="201">
        <f>ROUND(I111*H111,2)</f>
        <v>0</v>
      </c>
      <c r="BL111" s="18" t="s">
        <v>503</v>
      </c>
      <c r="BM111" s="200" t="s">
        <v>504</v>
      </c>
    </row>
    <row r="112" spans="1:47" s="2" customFormat="1" ht="19.5">
      <c r="A112" s="35"/>
      <c r="B112" s="36"/>
      <c r="C112" s="37"/>
      <c r="D112" s="202" t="s">
        <v>132</v>
      </c>
      <c r="E112" s="37"/>
      <c r="F112" s="203" t="s">
        <v>505</v>
      </c>
      <c r="G112" s="37"/>
      <c r="H112" s="37"/>
      <c r="I112" s="110"/>
      <c r="J112" s="37"/>
      <c r="K112" s="37"/>
      <c r="L112" s="40"/>
      <c r="M112" s="204"/>
      <c r="N112" s="205"/>
      <c r="O112" s="66"/>
      <c r="P112" s="66"/>
      <c r="Q112" s="66"/>
      <c r="R112" s="66"/>
      <c r="S112" s="66"/>
      <c r="T112" s="67"/>
      <c r="U112" s="35"/>
      <c r="V112" s="35"/>
      <c r="W112" s="35"/>
      <c r="X112" s="35"/>
      <c r="Y112" s="35"/>
      <c r="Z112" s="35"/>
      <c r="AA112" s="35"/>
      <c r="AB112" s="35"/>
      <c r="AC112" s="35"/>
      <c r="AD112" s="35"/>
      <c r="AE112" s="35"/>
      <c r="AT112" s="18" t="s">
        <v>132</v>
      </c>
      <c r="AU112" s="18" t="s">
        <v>84</v>
      </c>
    </row>
    <row r="113" spans="1:65" s="2" customFormat="1" ht="21.75" customHeight="1">
      <c r="A113" s="35"/>
      <c r="B113" s="36"/>
      <c r="C113" s="189" t="s">
        <v>165</v>
      </c>
      <c r="D113" s="189" t="s">
        <v>125</v>
      </c>
      <c r="E113" s="190" t="s">
        <v>506</v>
      </c>
      <c r="F113" s="191" t="s">
        <v>507</v>
      </c>
      <c r="G113" s="192" t="s">
        <v>502</v>
      </c>
      <c r="H113" s="193">
        <v>1</v>
      </c>
      <c r="I113" s="194"/>
      <c r="J113" s="195">
        <f>ROUND(I113*H113,2)</f>
        <v>0</v>
      </c>
      <c r="K113" s="191" t="s">
        <v>28</v>
      </c>
      <c r="L113" s="40"/>
      <c r="M113" s="196" t="s">
        <v>28</v>
      </c>
      <c r="N113" s="197" t="s">
        <v>47</v>
      </c>
      <c r="O113" s="66"/>
      <c r="P113" s="198">
        <f>O113*H113</f>
        <v>0</v>
      </c>
      <c r="Q113" s="198">
        <v>0</v>
      </c>
      <c r="R113" s="198">
        <f>Q113*H113</f>
        <v>0</v>
      </c>
      <c r="S113" s="198">
        <v>0</v>
      </c>
      <c r="T113" s="199">
        <f>S113*H113</f>
        <v>0</v>
      </c>
      <c r="U113" s="35"/>
      <c r="V113" s="35"/>
      <c r="W113" s="35"/>
      <c r="X113" s="35"/>
      <c r="Y113" s="35"/>
      <c r="Z113" s="35"/>
      <c r="AA113" s="35"/>
      <c r="AB113" s="35"/>
      <c r="AC113" s="35"/>
      <c r="AD113" s="35"/>
      <c r="AE113" s="35"/>
      <c r="AR113" s="200" t="s">
        <v>503</v>
      </c>
      <c r="AT113" s="200" t="s">
        <v>125</v>
      </c>
      <c r="AU113" s="200" t="s">
        <v>84</v>
      </c>
      <c r="AY113" s="18" t="s">
        <v>123</v>
      </c>
      <c r="BE113" s="201">
        <f>IF(N113="základní",J113,0)</f>
        <v>0</v>
      </c>
      <c r="BF113" s="201">
        <f>IF(N113="snížená",J113,0)</f>
        <v>0</v>
      </c>
      <c r="BG113" s="201">
        <f>IF(N113="zákl. přenesená",J113,0)</f>
        <v>0</v>
      </c>
      <c r="BH113" s="201">
        <f>IF(N113="sníž. přenesená",J113,0)</f>
        <v>0</v>
      </c>
      <c r="BI113" s="201">
        <f>IF(N113="nulová",J113,0)</f>
        <v>0</v>
      </c>
      <c r="BJ113" s="18" t="s">
        <v>130</v>
      </c>
      <c r="BK113" s="201">
        <f>ROUND(I113*H113,2)</f>
        <v>0</v>
      </c>
      <c r="BL113" s="18" t="s">
        <v>503</v>
      </c>
      <c r="BM113" s="200" t="s">
        <v>508</v>
      </c>
    </row>
    <row r="114" spans="1:47" s="2" customFormat="1" ht="19.5">
      <c r="A114" s="35"/>
      <c r="B114" s="36"/>
      <c r="C114" s="37"/>
      <c r="D114" s="202" t="s">
        <v>132</v>
      </c>
      <c r="E114" s="37"/>
      <c r="F114" s="203" t="s">
        <v>507</v>
      </c>
      <c r="G114" s="37"/>
      <c r="H114" s="37"/>
      <c r="I114" s="110"/>
      <c r="J114" s="37"/>
      <c r="K114" s="37"/>
      <c r="L114" s="40"/>
      <c r="M114" s="204"/>
      <c r="N114" s="205"/>
      <c r="O114" s="66"/>
      <c r="P114" s="66"/>
      <c r="Q114" s="66"/>
      <c r="R114" s="66"/>
      <c r="S114" s="66"/>
      <c r="T114" s="67"/>
      <c r="U114" s="35"/>
      <c r="V114" s="35"/>
      <c r="W114" s="35"/>
      <c r="X114" s="35"/>
      <c r="Y114" s="35"/>
      <c r="Z114" s="35"/>
      <c r="AA114" s="35"/>
      <c r="AB114" s="35"/>
      <c r="AC114" s="35"/>
      <c r="AD114" s="35"/>
      <c r="AE114" s="35"/>
      <c r="AT114" s="18" t="s">
        <v>132</v>
      </c>
      <c r="AU114" s="18" t="s">
        <v>84</v>
      </c>
    </row>
    <row r="115" spans="1:65" s="2" customFormat="1" ht="16.5" customHeight="1">
      <c r="A115" s="35"/>
      <c r="B115" s="36"/>
      <c r="C115" s="189" t="s">
        <v>173</v>
      </c>
      <c r="D115" s="189" t="s">
        <v>125</v>
      </c>
      <c r="E115" s="190" t="s">
        <v>509</v>
      </c>
      <c r="F115" s="191" t="s">
        <v>510</v>
      </c>
      <c r="G115" s="192" t="s">
        <v>237</v>
      </c>
      <c r="H115" s="193">
        <v>1</v>
      </c>
      <c r="I115" s="194"/>
      <c r="J115" s="195">
        <f>ROUND(I115*H115,2)</f>
        <v>0</v>
      </c>
      <c r="K115" s="191" t="s">
        <v>28</v>
      </c>
      <c r="L115" s="40"/>
      <c r="M115" s="196" t="s">
        <v>28</v>
      </c>
      <c r="N115" s="197" t="s">
        <v>47</v>
      </c>
      <c r="O115" s="66"/>
      <c r="P115" s="198">
        <f>O115*H115</f>
        <v>0</v>
      </c>
      <c r="Q115" s="198">
        <v>0</v>
      </c>
      <c r="R115" s="198">
        <f>Q115*H115</f>
        <v>0</v>
      </c>
      <c r="S115" s="198">
        <v>0</v>
      </c>
      <c r="T115" s="199">
        <f>S115*H115</f>
        <v>0</v>
      </c>
      <c r="U115" s="35"/>
      <c r="V115" s="35"/>
      <c r="W115" s="35"/>
      <c r="X115" s="35"/>
      <c r="Y115" s="35"/>
      <c r="Z115" s="35"/>
      <c r="AA115" s="35"/>
      <c r="AB115" s="35"/>
      <c r="AC115" s="35"/>
      <c r="AD115" s="35"/>
      <c r="AE115" s="35"/>
      <c r="AR115" s="200" t="s">
        <v>474</v>
      </c>
      <c r="AT115" s="200" t="s">
        <v>125</v>
      </c>
      <c r="AU115" s="200" t="s">
        <v>84</v>
      </c>
      <c r="AY115" s="18" t="s">
        <v>123</v>
      </c>
      <c r="BE115" s="201">
        <f>IF(N115="základní",J115,0)</f>
        <v>0</v>
      </c>
      <c r="BF115" s="201">
        <f>IF(N115="snížená",J115,0)</f>
        <v>0</v>
      </c>
      <c r="BG115" s="201">
        <f>IF(N115="zákl. přenesená",J115,0)</f>
        <v>0</v>
      </c>
      <c r="BH115" s="201">
        <f>IF(N115="sníž. přenesená",J115,0)</f>
        <v>0</v>
      </c>
      <c r="BI115" s="201">
        <f>IF(N115="nulová",J115,0)</f>
        <v>0</v>
      </c>
      <c r="BJ115" s="18" t="s">
        <v>130</v>
      </c>
      <c r="BK115" s="201">
        <f>ROUND(I115*H115,2)</f>
        <v>0</v>
      </c>
      <c r="BL115" s="18" t="s">
        <v>474</v>
      </c>
      <c r="BM115" s="200" t="s">
        <v>511</v>
      </c>
    </row>
    <row r="116" spans="1:47" s="2" customFormat="1" ht="12">
      <c r="A116" s="35"/>
      <c r="B116" s="36"/>
      <c r="C116" s="37"/>
      <c r="D116" s="202" t="s">
        <v>132</v>
      </c>
      <c r="E116" s="37"/>
      <c r="F116" s="203" t="s">
        <v>510</v>
      </c>
      <c r="G116" s="37"/>
      <c r="H116" s="37"/>
      <c r="I116" s="110"/>
      <c r="J116" s="37"/>
      <c r="K116" s="37"/>
      <c r="L116" s="40"/>
      <c r="M116" s="204"/>
      <c r="N116" s="205"/>
      <c r="O116" s="66"/>
      <c r="P116" s="66"/>
      <c r="Q116" s="66"/>
      <c r="R116" s="66"/>
      <c r="S116" s="66"/>
      <c r="T116" s="67"/>
      <c r="U116" s="35"/>
      <c r="V116" s="35"/>
      <c r="W116" s="35"/>
      <c r="X116" s="35"/>
      <c r="Y116" s="35"/>
      <c r="Z116" s="35"/>
      <c r="AA116" s="35"/>
      <c r="AB116" s="35"/>
      <c r="AC116" s="35"/>
      <c r="AD116" s="35"/>
      <c r="AE116" s="35"/>
      <c r="AT116" s="18" t="s">
        <v>132</v>
      </c>
      <c r="AU116" s="18" t="s">
        <v>84</v>
      </c>
    </row>
    <row r="117" spans="2:51" s="13" customFormat="1" ht="12">
      <c r="B117" s="207"/>
      <c r="C117" s="208"/>
      <c r="D117" s="202" t="s">
        <v>136</v>
      </c>
      <c r="E117" s="209" t="s">
        <v>28</v>
      </c>
      <c r="F117" s="210" t="s">
        <v>512</v>
      </c>
      <c r="G117" s="208"/>
      <c r="H117" s="209" t="s">
        <v>28</v>
      </c>
      <c r="I117" s="211"/>
      <c r="J117" s="208"/>
      <c r="K117" s="208"/>
      <c r="L117" s="212"/>
      <c r="M117" s="213"/>
      <c r="N117" s="214"/>
      <c r="O117" s="214"/>
      <c r="P117" s="214"/>
      <c r="Q117" s="214"/>
      <c r="R117" s="214"/>
      <c r="S117" s="214"/>
      <c r="T117" s="215"/>
      <c r="AT117" s="216" t="s">
        <v>136</v>
      </c>
      <c r="AU117" s="216" t="s">
        <v>84</v>
      </c>
      <c r="AV117" s="13" t="s">
        <v>82</v>
      </c>
      <c r="AW117" s="13" t="s">
        <v>35</v>
      </c>
      <c r="AX117" s="13" t="s">
        <v>74</v>
      </c>
      <c r="AY117" s="216" t="s">
        <v>123</v>
      </c>
    </row>
    <row r="118" spans="2:51" s="14" customFormat="1" ht="12">
      <c r="B118" s="217"/>
      <c r="C118" s="218"/>
      <c r="D118" s="202" t="s">
        <v>136</v>
      </c>
      <c r="E118" s="219" t="s">
        <v>28</v>
      </c>
      <c r="F118" s="220" t="s">
        <v>82</v>
      </c>
      <c r="G118" s="218"/>
      <c r="H118" s="221">
        <v>1</v>
      </c>
      <c r="I118" s="222"/>
      <c r="J118" s="218"/>
      <c r="K118" s="218"/>
      <c r="L118" s="223"/>
      <c r="M118" s="224"/>
      <c r="N118" s="225"/>
      <c r="O118" s="225"/>
      <c r="P118" s="225"/>
      <c r="Q118" s="225"/>
      <c r="R118" s="225"/>
      <c r="S118" s="225"/>
      <c r="T118" s="226"/>
      <c r="AT118" s="227" t="s">
        <v>136</v>
      </c>
      <c r="AU118" s="227" t="s">
        <v>84</v>
      </c>
      <c r="AV118" s="14" t="s">
        <v>84</v>
      </c>
      <c r="AW118" s="14" t="s">
        <v>35</v>
      </c>
      <c r="AX118" s="14" t="s">
        <v>82</v>
      </c>
      <c r="AY118" s="227" t="s">
        <v>123</v>
      </c>
    </row>
    <row r="119" spans="2:63" s="12" customFormat="1" ht="22.9" customHeight="1">
      <c r="B119" s="173"/>
      <c r="C119" s="174"/>
      <c r="D119" s="175" t="s">
        <v>73</v>
      </c>
      <c r="E119" s="187" t="s">
        <v>513</v>
      </c>
      <c r="F119" s="187" t="s">
        <v>514</v>
      </c>
      <c r="G119" s="174"/>
      <c r="H119" s="174"/>
      <c r="I119" s="177"/>
      <c r="J119" s="188">
        <f>BK119</f>
        <v>0</v>
      </c>
      <c r="K119" s="174"/>
      <c r="L119" s="179"/>
      <c r="M119" s="180"/>
      <c r="N119" s="181"/>
      <c r="O119" s="181"/>
      <c r="P119" s="182">
        <f>SUM(P120:P125)</f>
        <v>0</v>
      </c>
      <c r="Q119" s="181"/>
      <c r="R119" s="182">
        <f>SUM(R120:R125)</f>
        <v>0</v>
      </c>
      <c r="S119" s="181"/>
      <c r="T119" s="183">
        <f>SUM(T120:T125)</f>
        <v>0</v>
      </c>
      <c r="AR119" s="184" t="s">
        <v>130</v>
      </c>
      <c r="AT119" s="185" t="s">
        <v>73</v>
      </c>
      <c r="AU119" s="185" t="s">
        <v>82</v>
      </c>
      <c r="AY119" s="184" t="s">
        <v>123</v>
      </c>
      <c r="BK119" s="186">
        <f>SUM(BK120:BK125)</f>
        <v>0</v>
      </c>
    </row>
    <row r="120" spans="1:65" s="2" customFormat="1" ht="16.5" customHeight="1">
      <c r="A120" s="35"/>
      <c r="B120" s="36"/>
      <c r="C120" s="189" t="s">
        <v>181</v>
      </c>
      <c r="D120" s="189" t="s">
        <v>125</v>
      </c>
      <c r="E120" s="190" t="s">
        <v>515</v>
      </c>
      <c r="F120" s="191" t="s">
        <v>516</v>
      </c>
      <c r="G120" s="192" t="s">
        <v>237</v>
      </c>
      <c r="H120" s="193">
        <v>1</v>
      </c>
      <c r="I120" s="194"/>
      <c r="J120" s="195">
        <f>ROUND(I120*H120,2)</f>
        <v>0</v>
      </c>
      <c r="K120" s="191" t="s">
        <v>28</v>
      </c>
      <c r="L120" s="40"/>
      <c r="M120" s="196" t="s">
        <v>28</v>
      </c>
      <c r="N120" s="197" t="s">
        <v>47</v>
      </c>
      <c r="O120" s="66"/>
      <c r="P120" s="198">
        <f>O120*H120</f>
        <v>0</v>
      </c>
      <c r="Q120" s="198">
        <v>0</v>
      </c>
      <c r="R120" s="198">
        <f>Q120*H120</f>
        <v>0</v>
      </c>
      <c r="S120" s="198">
        <v>0</v>
      </c>
      <c r="T120" s="199">
        <f>S120*H120</f>
        <v>0</v>
      </c>
      <c r="U120" s="35"/>
      <c r="V120" s="35"/>
      <c r="W120" s="35"/>
      <c r="X120" s="35"/>
      <c r="Y120" s="35"/>
      <c r="Z120" s="35"/>
      <c r="AA120" s="35"/>
      <c r="AB120" s="35"/>
      <c r="AC120" s="35"/>
      <c r="AD120" s="35"/>
      <c r="AE120" s="35"/>
      <c r="AR120" s="200" t="s">
        <v>517</v>
      </c>
      <c r="AT120" s="200" t="s">
        <v>125</v>
      </c>
      <c r="AU120" s="200" t="s">
        <v>84</v>
      </c>
      <c r="AY120" s="18" t="s">
        <v>123</v>
      </c>
      <c r="BE120" s="201">
        <f>IF(N120="základní",J120,0)</f>
        <v>0</v>
      </c>
      <c r="BF120" s="201">
        <f>IF(N120="snížená",J120,0)</f>
        <v>0</v>
      </c>
      <c r="BG120" s="201">
        <f>IF(N120="zákl. přenesená",J120,0)</f>
        <v>0</v>
      </c>
      <c r="BH120" s="201">
        <f>IF(N120="sníž. přenesená",J120,0)</f>
        <v>0</v>
      </c>
      <c r="BI120" s="201">
        <f>IF(N120="nulová",J120,0)</f>
        <v>0</v>
      </c>
      <c r="BJ120" s="18" t="s">
        <v>130</v>
      </c>
      <c r="BK120" s="201">
        <f>ROUND(I120*H120,2)</f>
        <v>0</v>
      </c>
      <c r="BL120" s="18" t="s">
        <v>517</v>
      </c>
      <c r="BM120" s="200" t="s">
        <v>518</v>
      </c>
    </row>
    <row r="121" spans="1:47" s="2" customFormat="1" ht="12">
      <c r="A121" s="35"/>
      <c r="B121" s="36"/>
      <c r="C121" s="37"/>
      <c r="D121" s="202" t="s">
        <v>132</v>
      </c>
      <c r="E121" s="37"/>
      <c r="F121" s="203" t="s">
        <v>516</v>
      </c>
      <c r="G121" s="37"/>
      <c r="H121" s="37"/>
      <c r="I121" s="110"/>
      <c r="J121" s="37"/>
      <c r="K121" s="37"/>
      <c r="L121" s="40"/>
      <c r="M121" s="204"/>
      <c r="N121" s="205"/>
      <c r="O121" s="66"/>
      <c r="P121" s="66"/>
      <c r="Q121" s="66"/>
      <c r="R121" s="66"/>
      <c r="S121" s="66"/>
      <c r="T121" s="67"/>
      <c r="U121" s="35"/>
      <c r="V121" s="35"/>
      <c r="W121" s="35"/>
      <c r="X121" s="35"/>
      <c r="Y121" s="35"/>
      <c r="Z121" s="35"/>
      <c r="AA121" s="35"/>
      <c r="AB121" s="35"/>
      <c r="AC121" s="35"/>
      <c r="AD121" s="35"/>
      <c r="AE121" s="35"/>
      <c r="AT121" s="18" t="s">
        <v>132</v>
      </c>
      <c r="AU121" s="18" t="s">
        <v>84</v>
      </c>
    </row>
    <row r="122" spans="2:51" s="13" customFormat="1" ht="12">
      <c r="B122" s="207"/>
      <c r="C122" s="208"/>
      <c r="D122" s="202" t="s">
        <v>136</v>
      </c>
      <c r="E122" s="209" t="s">
        <v>28</v>
      </c>
      <c r="F122" s="210" t="s">
        <v>519</v>
      </c>
      <c r="G122" s="208"/>
      <c r="H122" s="209" t="s">
        <v>28</v>
      </c>
      <c r="I122" s="211"/>
      <c r="J122" s="208"/>
      <c r="K122" s="208"/>
      <c r="L122" s="212"/>
      <c r="M122" s="213"/>
      <c r="N122" s="214"/>
      <c r="O122" s="214"/>
      <c r="P122" s="214"/>
      <c r="Q122" s="214"/>
      <c r="R122" s="214"/>
      <c r="S122" s="214"/>
      <c r="T122" s="215"/>
      <c r="AT122" s="216" t="s">
        <v>136</v>
      </c>
      <c r="AU122" s="216" t="s">
        <v>84</v>
      </c>
      <c r="AV122" s="13" t="s">
        <v>82</v>
      </c>
      <c r="AW122" s="13" t="s">
        <v>35</v>
      </c>
      <c r="AX122" s="13" t="s">
        <v>74</v>
      </c>
      <c r="AY122" s="216" t="s">
        <v>123</v>
      </c>
    </row>
    <row r="123" spans="2:51" s="14" customFormat="1" ht="12">
      <c r="B123" s="217"/>
      <c r="C123" s="218"/>
      <c r="D123" s="202" t="s">
        <v>136</v>
      </c>
      <c r="E123" s="219" t="s">
        <v>28</v>
      </c>
      <c r="F123" s="220" t="s">
        <v>82</v>
      </c>
      <c r="G123" s="218"/>
      <c r="H123" s="221">
        <v>1</v>
      </c>
      <c r="I123" s="222"/>
      <c r="J123" s="218"/>
      <c r="K123" s="218"/>
      <c r="L123" s="223"/>
      <c r="M123" s="224"/>
      <c r="N123" s="225"/>
      <c r="O123" s="225"/>
      <c r="P123" s="225"/>
      <c r="Q123" s="225"/>
      <c r="R123" s="225"/>
      <c r="S123" s="225"/>
      <c r="T123" s="226"/>
      <c r="AT123" s="227" t="s">
        <v>136</v>
      </c>
      <c r="AU123" s="227" t="s">
        <v>84</v>
      </c>
      <c r="AV123" s="14" t="s">
        <v>84</v>
      </c>
      <c r="AW123" s="14" t="s">
        <v>35</v>
      </c>
      <c r="AX123" s="14" t="s">
        <v>82</v>
      </c>
      <c r="AY123" s="227" t="s">
        <v>123</v>
      </c>
    </row>
    <row r="124" spans="1:65" s="2" customFormat="1" ht="16.5" customHeight="1">
      <c r="A124" s="35"/>
      <c r="B124" s="36"/>
      <c r="C124" s="189" t="s">
        <v>192</v>
      </c>
      <c r="D124" s="189" t="s">
        <v>125</v>
      </c>
      <c r="E124" s="190" t="s">
        <v>520</v>
      </c>
      <c r="F124" s="191" t="s">
        <v>521</v>
      </c>
      <c r="G124" s="192" t="s">
        <v>237</v>
      </c>
      <c r="H124" s="193">
        <v>1</v>
      </c>
      <c r="I124" s="194"/>
      <c r="J124" s="195">
        <f>ROUND(I124*H124,2)</f>
        <v>0</v>
      </c>
      <c r="K124" s="191" t="s">
        <v>28</v>
      </c>
      <c r="L124" s="40"/>
      <c r="M124" s="196" t="s">
        <v>28</v>
      </c>
      <c r="N124" s="197" t="s">
        <v>47</v>
      </c>
      <c r="O124" s="66"/>
      <c r="P124" s="198">
        <f>O124*H124</f>
        <v>0</v>
      </c>
      <c r="Q124" s="198">
        <v>0</v>
      </c>
      <c r="R124" s="198">
        <f>Q124*H124</f>
        <v>0</v>
      </c>
      <c r="S124" s="198">
        <v>0</v>
      </c>
      <c r="T124" s="199">
        <f>S124*H124</f>
        <v>0</v>
      </c>
      <c r="U124" s="35"/>
      <c r="V124" s="35"/>
      <c r="W124" s="35"/>
      <c r="X124" s="35"/>
      <c r="Y124" s="35"/>
      <c r="Z124" s="35"/>
      <c r="AA124" s="35"/>
      <c r="AB124" s="35"/>
      <c r="AC124" s="35"/>
      <c r="AD124" s="35"/>
      <c r="AE124" s="35"/>
      <c r="AR124" s="200" t="s">
        <v>517</v>
      </c>
      <c r="AT124" s="200" t="s">
        <v>125</v>
      </c>
      <c r="AU124" s="200" t="s">
        <v>84</v>
      </c>
      <c r="AY124" s="18" t="s">
        <v>123</v>
      </c>
      <c r="BE124" s="201">
        <f>IF(N124="základní",J124,0)</f>
        <v>0</v>
      </c>
      <c r="BF124" s="201">
        <f>IF(N124="snížená",J124,0)</f>
        <v>0</v>
      </c>
      <c r="BG124" s="201">
        <f>IF(N124="zákl. přenesená",J124,0)</f>
        <v>0</v>
      </c>
      <c r="BH124" s="201">
        <f>IF(N124="sníž. přenesená",J124,0)</f>
        <v>0</v>
      </c>
      <c r="BI124" s="201">
        <f>IF(N124="nulová",J124,0)</f>
        <v>0</v>
      </c>
      <c r="BJ124" s="18" t="s">
        <v>130</v>
      </c>
      <c r="BK124" s="201">
        <f>ROUND(I124*H124,2)</f>
        <v>0</v>
      </c>
      <c r="BL124" s="18" t="s">
        <v>517</v>
      </c>
      <c r="BM124" s="200" t="s">
        <v>522</v>
      </c>
    </row>
    <row r="125" spans="1:47" s="2" customFormat="1" ht="12">
      <c r="A125" s="35"/>
      <c r="B125" s="36"/>
      <c r="C125" s="37"/>
      <c r="D125" s="202" t="s">
        <v>132</v>
      </c>
      <c r="E125" s="37"/>
      <c r="F125" s="203" t="s">
        <v>521</v>
      </c>
      <c r="G125" s="37"/>
      <c r="H125" s="37"/>
      <c r="I125" s="110"/>
      <c r="J125" s="37"/>
      <c r="K125" s="37"/>
      <c r="L125" s="40"/>
      <c r="M125" s="204"/>
      <c r="N125" s="205"/>
      <c r="O125" s="66"/>
      <c r="P125" s="66"/>
      <c r="Q125" s="66"/>
      <c r="R125" s="66"/>
      <c r="S125" s="66"/>
      <c r="T125" s="67"/>
      <c r="U125" s="35"/>
      <c r="V125" s="35"/>
      <c r="W125" s="35"/>
      <c r="X125" s="35"/>
      <c r="Y125" s="35"/>
      <c r="Z125" s="35"/>
      <c r="AA125" s="35"/>
      <c r="AB125" s="35"/>
      <c r="AC125" s="35"/>
      <c r="AD125" s="35"/>
      <c r="AE125" s="35"/>
      <c r="AT125" s="18" t="s">
        <v>132</v>
      </c>
      <c r="AU125" s="18" t="s">
        <v>84</v>
      </c>
    </row>
    <row r="126" spans="2:63" s="12" customFormat="1" ht="22.9" customHeight="1">
      <c r="B126" s="173"/>
      <c r="C126" s="174"/>
      <c r="D126" s="175" t="s">
        <v>73</v>
      </c>
      <c r="E126" s="187" t="s">
        <v>523</v>
      </c>
      <c r="F126" s="187" t="s">
        <v>524</v>
      </c>
      <c r="G126" s="174"/>
      <c r="H126" s="174"/>
      <c r="I126" s="177"/>
      <c r="J126" s="188">
        <f>BK126</f>
        <v>0</v>
      </c>
      <c r="K126" s="174"/>
      <c r="L126" s="179"/>
      <c r="M126" s="180"/>
      <c r="N126" s="181"/>
      <c r="O126" s="181"/>
      <c r="P126" s="182">
        <f>SUM(P127:P174)</f>
        <v>0</v>
      </c>
      <c r="Q126" s="181"/>
      <c r="R126" s="182">
        <f>SUM(R127:R174)</f>
        <v>0</v>
      </c>
      <c r="S126" s="181"/>
      <c r="T126" s="183">
        <f>SUM(T127:T174)</f>
        <v>0</v>
      </c>
      <c r="AR126" s="184" t="s">
        <v>130</v>
      </c>
      <c r="AT126" s="185" t="s">
        <v>73</v>
      </c>
      <c r="AU126" s="185" t="s">
        <v>82</v>
      </c>
      <c r="AY126" s="184" t="s">
        <v>123</v>
      </c>
      <c r="BK126" s="186">
        <f>SUM(BK127:BK174)</f>
        <v>0</v>
      </c>
    </row>
    <row r="127" spans="1:65" s="2" customFormat="1" ht="21.75" customHeight="1">
      <c r="A127" s="35"/>
      <c r="B127" s="36"/>
      <c r="C127" s="189" t="s">
        <v>197</v>
      </c>
      <c r="D127" s="189" t="s">
        <v>125</v>
      </c>
      <c r="E127" s="190" t="s">
        <v>525</v>
      </c>
      <c r="F127" s="191" t="s">
        <v>526</v>
      </c>
      <c r="G127" s="192" t="s">
        <v>237</v>
      </c>
      <c r="H127" s="193">
        <v>1</v>
      </c>
      <c r="I127" s="194"/>
      <c r="J127" s="195">
        <f>ROUND(I127*H127,2)</f>
        <v>0</v>
      </c>
      <c r="K127" s="191" t="s">
        <v>28</v>
      </c>
      <c r="L127" s="40"/>
      <c r="M127" s="196" t="s">
        <v>28</v>
      </c>
      <c r="N127" s="197" t="s">
        <v>47</v>
      </c>
      <c r="O127" s="66"/>
      <c r="P127" s="198">
        <f>O127*H127</f>
        <v>0</v>
      </c>
      <c r="Q127" s="198">
        <v>0</v>
      </c>
      <c r="R127" s="198">
        <f>Q127*H127</f>
        <v>0</v>
      </c>
      <c r="S127" s="198">
        <v>0</v>
      </c>
      <c r="T127" s="199">
        <f>S127*H127</f>
        <v>0</v>
      </c>
      <c r="U127" s="35"/>
      <c r="V127" s="35"/>
      <c r="W127" s="35"/>
      <c r="X127" s="35"/>
      <c r="Y127" s="35"/>
      <c r="Z127" s="35"/>
      <c r="AA127" s="35"/>
      <c r="AB127" s="35"/>
      <c r="AC127" s="35"/>
      <c r="AD127" s="35"/>
      <c r="AE127" s="35"/>
      <c r="AR127" s="200" t="s">
        <v>517</v>
      </c>
      <c r="AT127" s="200" t="s">
        <v>125</v>
      </c>
      <c r="AU127" s="200" t="s">
        <v>84</v>
      </c>
      <c r="AY127" s="18" t="s">
        <v>123</v>
      </c>
      <c r="BE127" s="201">
        <f>IF(N127="základní",J127,0)</f>
        <v>0</v>
      </c>
      <c r="BF127" s="201">
        <f>IF(N127="snížená",J127,0)</f>
        <v>0</v>
      </c>
      <c r="BG127" s="201">
        <f>IF(N127="zákl. přenesená",J127,0)</f>
        <v>0</v>
      </c>
      <c r="BH127" s="201">
        <f>IF(N127="sníž. přenesená",J127,0)</f>
        <v>0</v>
      </c>
      <c r="BI127" s="201">
        <f>IF(N127="nulová",J127,0)</f>
        <v>0</v>
      </c>
      <c r="BJ127" s="18" t="s">
        <v>130</v>
      </c>
      <c r="BK127" s="201">
        <f>ROUND(I127*H127,2)</f>
        <v>0</v>
      </c>
      <c r="BL127" s="18" t="s">
        <v>517</v>
      </c>
      <c r="BM127" s="200" t="s">
        <v>527</v>
      </c>
    </row>
    <row r="128" spans="1:47" s="2" customFormat="1" ht="19.5">
      <c r="A128" s="35"/>
      <c r="B128" s="36"/>
      <c r="C128" s="37"/>
      <c r="D128" s="202" t="s">
        <v>132</v>
      </c>
      <c r="E128" s="37"/>
      <c r="F128" s="203" t="s">
        <v>526</v>
      </c>
      <c r="G128" s="37"/>
      <c r="H128" s="37"/>
      <c r="I128" s="110"/>
      <c r="J128" s="37"/>
      <c r="K128" s="37"/>
      <c r="L128" s="40"/>
      <c r="M128" s="204"/>
      <c r="N128" s="205"/>
      <c r="O128" s="66"/>
      <c r="P128" s="66"/>
      <c r="Q128" s="66"/>
      <c r="R128" s="66"/>
      <c r="S128" s="66"/>
      <c r="T128" s="67"/>
      <c r="U128" s="35"/>
      <c r="V128" s="35"/>
      <c r="W128" s="35"/>
      <c r="X128" s="35"/>
      <c r="Y128" s="35"/>
      <c r="Z128" s="35"/>
      <c r="AA128" s="35"/>
      <c r="AB128" s="35"/>
      <c r="AC128" s="35"/>
      <c r="AD128" s="35"/>
      <c r="AE128" s="35"/>
      <c r="AT128" s="18" t="s">
        <v>132</v>
      </c>
      <c r="AU128" s="18" t="s">
        <v>84</v>
      </c>
    </row>
    <row r="129" spans="1:65" s="2" customFormat="1" ht="16.5" customHeight="1">
      <c r="A129" s="35"/>
      <c r="B129" s="36"/>
      <c r="C129" s="189" t="s">
        <v>203</v>
      </c>
      <c r="D129" s="189" t="s">
        <v>125</v>
      </c>
      <c r="E129" s="190" t="s">
        <v>528</v>
      </c>
      <c r="F129" s="191" t="s">
        <v>529</v>
      </c>
      <c r="G129" s="192" t="s">
        <v>502</v>
      </c>
      <c r="H129" s="193">
        <v>1</v>
      </c>
      <c r="I129" s="194"/>
      <c r="J129" s="195">
        <f>ROUND(I129*H129,2)</f>
        <v>0</v>
      </c>
      <c r="K129" s="191" t="s">
        <v>28</v>
      </c>
      <c r="L129" s="40"/>
      <c r="M129" s="196" t="s">
        <v>28</v>
      </c>
      <c r="N129" s="197" t="s">
        <v>47</v>
      </c>
      <c r="O129" s="66"/>
      <c r="P129" s="198">
        <f>O129*H129</f>
        <v>0</v>
      </c>
      <c r="Q129" s="198">
        <v>0</v>
      </c>
      <c r="R129" s="198">
        <f>Q129*H129</f>
        <v>0</v>
      </c>
      <c r="S129" s="198">
        <v>0</v>
      </c>
      <c r="T129" s="199">
        <f>S129*H129</f>
        <v>0</v>
      </c>
      <c r="U129" s="35"/>
      <c r="V129" s="35"/>
      <c r="W129" s="35"/>
      <c r="X129" s="35"/>
      <c r="Y129" s="35"/>
      <c r="Z129" s="35"/>
      <c r="AA129" s="35"/>
      <c r="AB129" s="35"/>
      <c r="AC129" s="35"/>
      <c r="AD129" s="35"/>
      <c r="AE129" s="35"/>
      <c r="AR129" s="200" t="s">
        <v>517</v>
      </c>
      <c r="AT129" s="200" t="s">
        <v>125</v>
      </c>
      <c r="AU129" s="200" t="s">
        <v>84</v>
      </c>
      <c r="AY129" s="18" t="s">
        <v>123</v>
      </c>
      <c r="BE129" s="201">
        <f>IF(N129="základní",J129,0)</f>
        <v>0</v>
      </c>
      <c r="BF129" s="201">
        <f>IF(N129="snížená",J129,0)</f>
        <v>0</v>
      </c>
      <c r="BG129" s="201">
        <f>IF(N129="zákl. přenesená",J129,0)</f>
        <v>0</v>
      </c>
      <c r="BH129" s="201">
        <f>IF(N129="sníž. přenesená",J129,0)</f>
        <v>0</v>
      </c>
      <c r="BI129" s="201">
        <f>IF(N129="nulová",J129,0)</f>
        <v>0</v>
      </c>
      <c r="BJ129" s="18" t="s">
        <v>130</v>
      </c>
      <c r="BK129" s="201">
        <f>ROUND(I129*H129,2)</f>
        <v>0</v>
      </c>
      <c r="BL129" s="18" t="s">
        <v>517</v>
      </c>
      <c r="BM129" s="200" t="s">
        <v>530</v>
      </c>
    </row>
    <row r="130" spans="1:47" s="2" customFormat="1" ht="12">
      <c r="A130" s="35"/>
      <c r="B130" s="36"/>
      <c r="C130" s="37"/>
      <c r="D130" s="202" t="s">
        <v>132</v>
      </c>
      <c r="E130" s="37"/>
      <c r="F130" s="203" t="s">
        <v>529</v>
      </c>
      <c r="G130" s="37"/>
      <c r="H130" s="37"/>
      <c r="I130" s="110"/>
      <c r="J130" s="37"/>
      <c r="K130" s="37"/>
      <c r="L130" s="40"/>
      <c r="M130" s="204"/>
      <c r="N130" s="205"/>
      <c r="O130" s="66"/>
      <c r="P130" s="66"/>
      <c r="Q130" s="66"/>
      <c r="R130" s="66"/>
      <c r="S130" s="66"/>
      <c r="T130" s="67"/>
      <c r="U130" s="35"/>
      <c r="V130" s="35"/>
      <c r="W130" s="35"/>
      <c r="X130" s="35"/>
      <c r="Y130" s="35"/>
      <c r="Z130" s="35"/>
      <c r="AA130" s="35"/>
      <c r="AB130" s="35"/>
      <c r="AC130" s="35"/>
      <c r="AD130" s="35"/>
      <c r="AE130" s="35"/>
      <c r="AT130" s="18" t="s">
        <v>132</v>
      </c>
      <c r="AU130" s="18" t="s">
        <v>84</v>
      </c>
    </row>
    <row r="131" spans="1:65" s="2" customFormat="1" ht="21.75" customHeight="1">
      <c r="A131" s="35"/>
      <c r="B131" s="36"/>
      <c r="C131" s="189" t="s">
        <v>208</v>
      </c>
      <c r="D131" s="189" t="s">
        <v>125</v>
      </c>
      <c r="E131" s="190" t="s">
        <v>531</v>
      </c>
      <c r="F131" s="191" t="s">
        <v>532</v>
      </c>
      <c r="G131" s="192" t="s">
        <v>237</v>
      </c>
      <c r="H131" s="193">
        <v>1</v>
      </c>
      <c r="I131" s="194"/>
      <c r="J131" s="195">
        <f>ROUND(I131*H131,2)</f>
        <v>0</v>
      </c>
      <c r="K131" s="191" t="s">
        <v>28</v>
      </c>
      <c r="L131" s="40"/>
      <c r="M131" s="196" t="s">
        <v>28</v>
      </c>
      <c r="N131" s="197" t="s">
        <v>47</v>
      </c>
      <c r="O131" s="66"/>
      <c r="P131" s="198">
        <f>O131*H131</f>
        <v>0</v>
      </c>
      <c r="Q131" s="198">
        <v>0</v>
      </c>
      <c r="R131" s="198">
        <f>Q131*H131</f>
        <v>0</v>
      </c>
      <c r="S131" s="198">
        <v>0</v>
      </c>
      <c r="T131" s="199">
        <f>S131*H131</f>
        <v>0</v>
      </c>
      <c r="U131" s="35"/>
      <c r="V131" s="35"/>
      <c r="W131" s="35"/>
      <c r="X131" s="35"/>
      <c r="Y131" s="35"/>
      <c r="Z131" s="35"/>
      <c r="AA131" s="35"/>
      <c r="AB131" s="35"/>
      <c r="AC131" s="35"/>
      <c r="AD131" s="35"/>
      <c r="AE131" s="35"/>
      <c r="AR131" s="200" t="s">
        <v>517</v>
      </c>
      <c r="AT131" s="200" t="s">
        <v>125</v>
      </c>
      <c r="AU131" s="200" t="s">
        <v>84</v>
      </c>
      <c r="AY131" s="18" t="s">
        <v>123</v>
      </c>
      <c r="BE131" s="201">
        <f>IF(N131="základní",J131,0)</f>
        <v>0</v>
      </c>
      <c r="BF131" s="201">
        <f>IF(N131="snížená",J131,0)</f>
        <v>0</v>
      </c>
      <c r="BG131" s="201">
        <f>IF(N131="zákl. přenesená",J131,0)</f>
        <v>0</v>
      </c>
      <c r="BH131" s="201">
        <f>IF(N131="sníž. přenesená",J131,0)</f>
        <v>0</v>
      </c>
      <c r="BI131" s="201">
        <f>IF(N131="nulová",J131,0)</f>
        <v>0</v>
      </c>
      <c r="BJ131" s="18" t="s">
        <v>130</v>
      </c>
      <c r="BK131" s="201">
        <f>ROUND(I131*H131,2)</f>
        <v>0</v>
      </c>
      <c r="BL131" s="18" t="s">
        <v>517</v>
      </c>
      <c r="BM131" s="200" t="s">
        <v>533</v>
      </c>
    </row>
    <row r="132" spans="1:47" s="2" customFormat="1" ht="19.5">
      <c r="A132" s="35"/>
      <c r="B132" s="36"/>
      <c r="C132" s="37"/>
      <c r="D132" s="202" t="s">
        <v>132</v>
      </c>
      <c r="E132" s="37"/>
      <c r="F132" s="203" t="s">
        <v>532</v>
      </c>
      <c r="G132" s="37"/>
      <c r="H132" s="37"/>
      <c r="I132" s="110"/>
      <c r="J132" s="37"/>
      <c r="K132" s="37"/>
      <c r="L132" s="40"/>
      <c r="M132" s="204"/>
      <c r="N132" s="205"/>
      <c r="O132" s="66"/>
      <c r="P132" s="66"/>
      <c r="Q132" s="66"/>
      <c r="R132" s="66"/>
      <c r="S132" s="66"/>
      <c r="T132" s="67"/>
      <c r="U132" s="35"/>
      <c r="V132" s="35"/>
      <c r="W132" s="35"/>
      <c r="X132" s="35"/>
      <c r="Y132" s="35"/>
      <c r="Z132" s="35"/>
      <c r="AA132" s="35"/>
      <c r="AB132" s="35"/>
      <c r="AC132" s="35"/>
      <c r="AD132" s="35"/>
      <c r="AE132" s="35"/>
      <c r="AT132" s="18" t="s">
        <v>132</v>
      </c>
      <c r="AU132" s="18" t="s">
        <v>84</v>
      </c>
    </row>
    <row r="133" spans="1:65" s="2" customFormat="1" ht="16.5" customHeight="1">
      <c r="A133" s="35"/>
      <c r="B133" s="36"/>
      <c r="C133" s="189" t="s">
        <v>215</v>
      </c>
      <c r="D133" s="189" t="s">
        <v>125</v>
      </c>
      <c r="E133" s="190" t="s">
        <v>534</v>
      </c>
      <c r="F133" s="191" t="s">
        <v>535</v>
      </c>
      <c r="G133" s="192" t="s">
        <v>237</v>
      </c>
      <c r="H133" s="193">
        <v>1</v>
      </c>
      <c r="I133" s="194"/>
      <c r="J133" s="195">
        <f>ROUND(I133*H133,2)</f>
        <v>0</v>
      </c>
      <c r="K133" s="191" t="s">
        <v>28</v>
      </c>
      <c r="L133" s="40"/>
      <c r="M133" s="196" t="s">
        <v>28</v>
      </c>
      <c r="N133" s="197" t="s">
        <v>47</v>
      </c>
      <c r="O133" s="66"/>
      <c r="P133" s="198">
        <f>O133*H133</f>
        <v>0</v>
      </c>
      <c r="Q133" s="198">
        <v>0</v>
      </c>
      <c r="R133" s="198">
        <f>Q133*H133</f>
        <v>0</v>
      </c>
      <c r="S133" s="198">
        <v>0</v>
      </c>
      <c r="T133" s="199">
        <f>S133*H133</f>
        <v>0</v>
      </c>
      <c r="U133" s="35"/>
      <c r="V133" s="35"/>
      <c r="W133" s="35"/>
      <c r="X133" s="35"/>
      <c r="Y133" s="35"/>
      <c r="Z133" s="35"/>
      <c r="AA133" s="35"/>
      <c r="AB133" s="35"/>
      <c r="AC133" s="35"/>
      <c r="AD133" s="35"/>
      <c r="AE133" s="35"/>
      <c r="AR133" s="200" t="s">
        <v>517</v>
      </c>
      <c r="AT133" s="200" t="s">
        <v>125</v>
      </c>
      <c r="AU133" s="200" t="s">
        <v>84</v>
      </c>
      <c r="AY133" s="18" t="s">
        <v>123</v>
      </c>
      <c r="BE133" s="201">
        <f>IF(N133="základní",J133,0)</f>
        <v>0</v>
      </c>
      <c r="BF133" s="201">
        <f>IF(N133="snížená",J133,0)</f>
        <v>0</v>
      </c>
      <c r="BG133" s="201">
        <f>IF(N133="zákl. přenesená",J133,0)</f>
        <v>0</v>
      </c>
      <c r="BH133" s="201">
        <f>IF(N133="sníž. přenesená",J133,0)</f>
        <v>0</v>
      </c>
      <c r="BI133" s="201">
        <f>IF(N133="nulová",J133,0)</f>
        <v>0</v>
      </c>
      <c r="BJ133" s="18" t="s">
        <v>130</v>
      </c>
      <c r="BK133" s="201">
        <f>ROUND(I133*H133,2)</f>
        <v>0</v>
      </c>
      <c r="BL133" s="18" t="s">
        <v>517</v>
      </c>
      <c r="BM133" s="200" t="s">
        <v>536</v>
      </c>
    </row>
    <row r="134" spans="1:47" s="2" customFormat="1" ht="12">
      <c r="A134" s="35"/>
      <c r="B134" s="36"/>
      <c r="C134" s="37"/>
      <c r="D134" s="202" t="s">
        <v>132</v>
      </c>
      <c r="E134" s="37"/>
      <c r="F134" s="203" t="s">
        <v>537</v>
      </c>
      <c r="G134" s="37"/>
      <c r="H134" s="37"/>
      <c r="I134" s="110"/>
      <c r="J134" s="37"/>
      <c r="K134" s="37"/>
      <c r="L134" s="40"/>
      <c r="M134" s="204"/>
      <c r="N134" s="205"/>
      <c r="O134" s="66"/>
      <c r="P134" s="66"/>
      <c r="Q134" s="66"/>
      <c r="R134" s="66"/>
      <c r="S134" s="66"/>
      <c r="T134" s="67"/>
      <c r="U134" s="35"/>
      <c r="V134" s="35"/>
      <c r="W134" s="35"/>
      <c r="X134" s="35"/>
      <c r="Y134" s="35"/>
      <c r="Z134" s="35"/>
      <c r="AA134" s="35"/>
      <c r="AB134" s="35"/>
      <c r="AC134" s="35"/>
      <c r="AD134" s="35"/>
      <c r="AE134" s="35"/>
      <c r="AT134" s="18" t="s">
        <v>132</v>
      </c>
      <c r="AU134" s="18" t="s">
        <v>84</v>
      </c>
    </row>
    <row r="135" spans="1:65" s="2" customFormat="1" ht="16.5" customHeight="1">
      <c r="A135" s="35"/>
      <c r="B135" s="36"/>
      <c r="C135" s="189" t="s">
        <v>222</v>
      </c>
      <c r="D135" s="189" t="s">
        <v>125</v>
      </c>
      <c r="E135" s="190" t="s">
        <v>538</v>
      </c>
      <c r="F135" s="191" t="s">
        <v>539</v>
      </c>
      <c r="G135" s="192" t="s">
        <v>237</v>
      </c>
      <c r="H135" s="193">
        <v>1</v>
      </c>
      <c r="I135" s="194"/>
      <c r="J135" s="195">
        <f>ROUND(I135*H135,2)</f>
        <v>0</v>
      </c>
      <c r="K135" s="191" t="s">
        <v>28</v>
      </c>
      <c r="L135" s="40"/>
      <c r="M135" s="196" t="s">
        <v>28</v>
      </c>
      <c r="N135" s="197" t="s">
        <v>47</v>
      </c>
      <c r="O135" s="66"/>
      <c r="P135" s="198">
        <f>O135*H135</f>
        <v>0</v>
      </c>
      <c r="Q135" s="198">
        <v>0</v>
      </c>
      <c r="R135" s="198">
        <f>Q135*H135</f>
        <v>0</v>
      </c>
      <c r="S135" s="198">
        <v>0</v>
      </c>
      <c r="T135" s="199">
        <f>S135*H135</f>
        <v>0</v>
      </c>
      <c r="U135" s="35"/>
      <c r="V135" s="35"/>
      <c r="W135" s="35"/>
      <c r="X135" s="35"/>
      <c r="Y135" s="35"/>
      <c r="Z135" s="35"/>
      <c r="AA135" s="35"/>
      <c r="AB135" s="35"/>
      <c r="AC135" s="35"/>
      <c r="AD135" s="35"/>
      <c r="AE135" s="35"/>
      <c r="AR135" s="200" t="s">
        <v>517</v>
      </c>
      <c r="AT135" s="200" t="s">
        <v>125</v>
      </c>
      <c r="AU135" s="200" t="s">
        <v>84</v>
      </c>
      <c r="AY135" s="18" t="s">
        <v>123</v>
      </c>
      <c r="BE135" s="201">
        <f>IF(N135="základní",J135,0)</f>
        <v>0</v>
      </c>
      <c r="BF135" s="201">
        <f>IF(N135="snížená",J135,0)</f>
        <v>0</v>
      </c>
      <c r="BG135" s="201">
        <f>IF(N135="zákl. přenesená",J135,0)</f>
        <v>0</v>
      </c>
      <c r="BH135" s="201">
        <f>IF(N135="sníž. přenesená",J135,0)</f>
        <v>0</v>
      </c>
      <c r="BI135" s="201">
        <f>IF(N135="nulová",J135,0)</f>
        <v>0</v>
      </c>
      <c r="BJ135" s="18" t="s">
        <v>130</v>
      </c>
      <c r="BK135" s="201">
        <f>ROUND(I135*H135,2)</f>
        <v>0</v>
      </c>
      <c r="BL135" s="18" t="s">
        <v>517</v>
      </c>
      <c r="BM135" s="200" t="s">
        <v>540</v>
      </c>
    </row>
    <row r="136" spans="1:47" s="2" customFormat="1" ht="12">
      <c r="A136" s="35"/>
      <c r="B136" s="36"/>
      <c r="C136" s="37"/>
      <c r="D136" s="202" t="s">
        <v>132</v>
      </c>
      <c r="E136" s="37"/>
      <c r="F136" s="203" t="s">
        <v>539</v>
      </c>
      <c r="G136" s="37"/>
      <c r="H136" s="37"/>
      <c r="I136" s="110"/>
      <c r="J136" s="37"/>
      <c r="K136" s="37"/>
      <c r="L136" s="40"/>
      <c r="M136" s="204"/>
      <c r="N136" s="205"/>
      <c r="O136" s="66"/>
      <c r="P136" s="66"/>
      <c r="Q136" s="66"/>
      <c r="R136" s="66"/>
      <c r="S136" s="66"/>
      <c r="T136" s="67"/>
      <c r="U136" s="35"/>
      <c r="V136" s="35"/>
      <c r="W136" s="35"/>
      <c r="X136" s="35"/>
      <c r="Y136" s="35"/>
      <c r="Z136" s="35"/>
      <c r="AA136" s="35"/>
      <c r="AB136" s="35"/>
      <c r="AC136" s="35"/>
      <c r="AD136" s="35"/>
      <c r="AE136" s="35"/>
      <c r="AT136" s="18" t="s">
        <v>132</v>
      </c>
      <c r="AU136" s="18" t="s">
        <v>84</v>
      </c>
    </row>
    <row r="137" spans="1:65" s="2" customFormat="1" ht="16.5" customHeight="1">
      <c r="A137" s="35"/>
      <c r="B137" s="36"/>
      <c r="C137" s="189" t="s">
        <v>233</v>
      </c>
      <c r="D137" s="189" t="s">
        <v>125</v>
      </c>
      <c r="E137" s="190" t="s">
        <v>541</v>
      </c>
      <c r="F137" s="191" t="s">
        <v>542</v>
      </c>
      <c r="G137" s="192" t="s">
        <v>237</v>
      </c>
      <c r="H137" s="193">
        <v>1</v>
      </c>
      <c r="I137" s="194"/>
      <c r="J137" s="195">
        <f>ROUND(I137*H137,2)</f>
        <v>0</v>
      </c>
      <c r="K137" s="191" t="s">
        <v>28</v>
      </c>
      <c r="L137" s="40"/>
      <c r="M137" s="196" t="s">
        <v>28</v>
      </c>
      <c r="N137" s="197" t="s">
        <v>47</v>
      </c>
      <c r="O137" s="66"/>
      <c r="P137" s="198">
        <f>O137*H137</f>
        <v>0</v>
      </c>
      <c r="Q137" s="198">
        <v>0</v>
      </c>
      <c r="R137" s="198">
        <f>Q137*H137</f>
        <v>0</v>
      </c>
      <c r="S137" s="198">
        <v>0</v>
      </c>
      <c r="T137" s="199">
        <f>S137*H137</f>
        <v>0</v>
      </c>
      <c r="U137" s="35"/>
      <c r="V137" s="35"/>
      <c r="W137" s="35"/>
      <c r="X137" s="35"/>
      <c r="Y137" s="35"/>
      <c r="Z137" s="35"/>
      <c r="AA137" s="35"/>
      <c r="AB137" s="35"/>
      <c r="AC137" s="35"/>
      <c r="AD137" s="35"/>
      <c r="AE137" s="35"/>
      <c r="AR137" s="200" t="s">
        <v>517</v>
      </c>
      <c r="AT137" s="200" t="s">
        <v>125</v>
      </c>
      <c r="AU137" s="200" t="s">
        <v>84</v>
      </c>
      <c r="AY137" s="18" t="s">
        <v>123</v>
      </c>
      <c r="BE137" s="201">
        <f>IF(N137="základní",J137,0)</f>
        <v>0</v>
      </c>
      <c r="BF137" s="201">
        <f>IF(N137="snížená",J137,0)</f>
        <v>0</v>
      </c>
      <c r="BG137" s="201">
        <f>IF(N137="zákl. přenesená",J137,0)</f>
        <v>0</v>
      </c>
      <c r="BH137" s="201">
        <f>IF(N137="sníž. přenesená",J137,0)</f>
        <v>0</v>
      </c>
      <c r="BI137" s="201">
        <f>IF(N137="nulová",J137,0)</f>
        <v>0</v>
      </c>
      <c r="BJ137" s="18" t="s">
        <v>130</v>
      </c>
      <c r="BK137" s="201">
        <f>ROUND(I137*H137,2)</f>
        <v>0</v>
      </c>
      <c r="BL137" s="18" t="s">
        <v>517</v>
      </c>
      <c r="BM137" s="200" t="s">
        <v>543</v>
      </c>
    </row>
    <row r="138" spans="1:47" s="2" customFormat="1" ht="12">
      <c r="A138" s="35"/>
      <c r="B138" s="36"/>
      <c r="C138" s="37"/>
      <c r="D138" s="202" t="s">
        <v>132</v>
      </c>
      <c r="E138" s="37"/>
      <c r="F138" s="203" t="s">
        <v>542</v>
      </c>
      <c r="G138" s="37"/>
      <c r="H138" s="37"/>
      <c r="I138" s="110"/>
      <c r="J138" s="37"/>
      <c r="K138" s="37"/>
      <c r="L138" s="40"/>
      <c r="M138" s="204"/>
      <c r="N138" s="205"/>
      <c r="O138" s="66"/>
      <c r="P138" s="66"/>
      <c r="Q138" s="66"/>
      <c r="R138" s="66"/>
      <c r="S138" s="66"/>
      <c r="T138" s="67"/>
      <c r="U138" s="35"/>
      <c r="V138" s="35"/>
      <c r="W138" s="35"/>
      <c r="X138" s="35"/>
      <c r="Y138" s="35"/>
      <c r="Z138" s="35"/>
      <c r="AA138" s="35"/>
      <c r="AB138" s="35"/>
      <c r="AC138" s="35"/>
      <c r="AD138" s="35"/>
      <c r="AE138" s="35"/>
      <c r="AT138" s="18" t="s">
        <v>132</v>
      </c>
      <c r="AU138" s="18" t="s">
        <v>84</v>
      </c>
    </row>
    <row r="139" spans="1:65" s="2" customFormat="1" ht="16.5" customHeight="1">
      <c r="A139" s="35"/>
      <c r="B139" s="36"/>
      <c r="C139" s="189" t="s">
        <v>8</v>
      </c>
      <c r="D139" s="189" t="s">
        <v>125</v>
      </c>
      <c r="E139" s="190" t="s">
        <v>544</v>
      </c>
      <c r="F139" s="191" t="s">
        <v>545</v>
      </c>
      <c r="G139" s="192" t="s">
        <v>237</v>
      </c>
      <c r="H139" s="193">
        <v>1</v>
      </c>
      <c r="I139" s="194"/>
      <c r="J139" s="195">
        <f>ROUND(I139*H139,2)</f>
        <v>0</v>
      </c>
      <c r="K139" s="191" t="s">
        <v>28</v>
      </c>
      <c r="L139" s="40"/>
      <c r="M139" s="196" t="s">
        <v>28</v>
      </c>
      <c r="N139" s="197" t="s">
        <v>47</v>
      </c>
      <c r="O139" s="66"/>
      <c r="P139" s="198">
        <f>O139*H139</f>
        <v>0</v>
      </c>
      <c r="Q139" s="198">
        <v>0</v>
      </c>
      <c r="R139" s="198">
        <f>Q139*H139</f>
        <v>0</v>
      </c>
      <c r="S139" s="198">
        <v>0</v>
      </c>
      <c r="T139" s="199">
        <f>S139*H139</f>
        <v>0</v>
      </c>
      <c r="U139" s="35"/>
      <c r="V139" s="35"/>
      <c r="W139" s="35"/>
      <c r="X139" s="35"/>
      <c r="Y139" s="35"/>
      <c r="Z139" s="35"/>
      <c r="AA139" s="35"/>
      <c r="AB139" s="35"/>
      <c r="AC139" s="35"/>
      <c r="AD139" s="35"/>
      <c r="AE139" s="35"/>
      <c r="AR139" s="200" t="s">
        <v>517</v>
      </c>
      <c r="AT139" s="200" t="s">
        <v>125</v>
      </c>
      <c r="AU139" s="200" t="s">
        <v>84</v>
      </c>
      <c r="AY139" s="18" t="s">
        <v>123</v>
      </c>
      <c r="BE139" s="201">
        <f>IF(N139="základní",J139,0)</f>
        <v>0</v>
      </c>
      <c r="BF139" s="201">
        <f>IF(N139="snížená",J139,0)</f>
        <v>0</v>
      </c>
      <c r="BG139" s="201">
        <f>IF(N139="zákl. přenesená",J139,0)</f>
        <v>0</v>
      </c>
      <c r="BH139" s="201">
        <f>IF(N139="sníž. přenesená",J139,0)</f>
        <v>0</v>
      </c>
      <c r="BI139" s="201">
        <f>IF(N139="nulová",J139,0)</f>
        <v>0</v>
      </c>
      <c r="BJ139" s="18" t="s">
        <v>130</v>
      </c>
      <c r="BK139" s="201">
        <f>ROUND(I139*H139,2)</f>
        <v>0</v>
      </c>
      <c r="BL139" s="18" t="s">
        <v>517</v>
      </c>
      <c r="BM139" s="200" t="s">
        <v>546</v>
      </c>
    </row>
    <row r="140" spans="1:47" s="2" customFormat="1" ht="12">
      <c r="A140" s="35"/>
      <c r="B140" s="36"/>
      <c r="C140" s="37"/>
      <c r="D140" s="202" t="s">
        <v>132</v>
      </c>
      <c r="E140" s="37"/>
      <c r="F140" s="203" t="s">
        <v>545</v>
      </c>
      <c r="G140" s="37"/>
      <c r="H140" s="37"/>
      <c r="I140" s="110"/>
      <c r="J140" s="37"/>
      <c r="K140" s="37"/>
      <c r="L140" s="40"/>
      <c r="M140" s="204"/>
      <c r="N140" s="205"/>
      <c r="O140" s="66"/>
      <c r="P140" s="66"/>
      <c r="Q140" s="66"/>
      <c r="R140" s="66"/>
      <c r="S140" s="66"/>
      <c r="T140" s="67"/>
      <c r="U140" s="35"/>
      <c r="V140" s="35"/>
      <c r="W140" s="35"/>
      <c r="X140" s="35"/>
      <c r="Y140" s="35"/>
      <c r="Z140" s="35"/>
      <c r="AA140" s="35"/>
      <c r="AB140" s="35"/>
      <c r="AC140" s="35"/>
      <c r="AD140" s="35"/>
      <c r="AE140" s="35"/>
      <c r="AT140" s="18" t="s">
        <v>132</v>
      </c>
      <c r="AU140" s="18" t="s">
        <v>84</v>
      </c>
    </row>
    <row r="141" spans="2:51" s="13" customFormat="1" ht="12">
      <c r="B141" s="207"/>
      <c r="C141" s="208"/>
      <c r="D141" s="202" t="s">
        <v>136</v>
      </c>
      <c r="E141" s="209" t="s">
        <v>28</v>
      </c>
      <c r="F141" s="210" t="s">
        <v>547</v>
      </c>
      <c r="G141" s="208"/>
      <c r="H141" s="209" t="s">
        <v>28</v>
      </c>
      <c r="I141" s="211"/>
      <c r="J141" s="208"/>
      <c r="K141" s="208"/>
      <c r="L141" s="212"/>
      <c r="M141" s="213"/>
      <c r="N141" s="214"/>
      <c r="O141" s="214"/>
      <c r="P141" s="214"/>
      <c r="Q141" s="214"/>
      <c r="R141" s="214"/>
      <c r="S141" s="214"/>
      <c r="T141" s="215"/>
      <c r="AT141" s="216" t="s">
        <v>136</v>
      </c>
      <c r="AU141" s="216" t="s">
        <v>84</v>
      </c>
      <c r="AV141" s="13" t="s">
        <v>82</v>
      </c>
      <c r="AW141" s="13" t="s">
        <v>35</v>
      </c>
      <c r="AX141" s="13" t="s">
        <v>74</v>
      </c>
      <c r="AY141" s="216" t="s">
        <v>123</v>
      </c>
    </row>
    <row r="142" spans="2:51" s="13" customFormat="1" ht="12">
      <c r="B142" s="207"/>
      <c r="C142" s="208"/>
      <c r="D142" s="202" t="s">
        <v>136</v>
      </c>
      <c r="E142" s="209" t="s">
        <v>28</v>
      </c>
      <c r="F142" s="210" t="s">
        <v>548</v>
      </c>
      <c r="G142" s="208"/>
      <c r="H142" s="209" t="s">
        <v>28</v>
      </c>
      <c r="I142" s="211"/>
      <c r="J142" s="208"/>
      <c r="K142" s="208"/>
      <c r="L142" s="212"/>
      <c r="M142" s="213"/>
      <c r="N142" s="214"/>
      <c r="O142" s="214"/>
      <c r="P142" s="214"/>
      <c r="Q142" s="214"/>
      <c r="R142" s="214"/>
      <c r="S142" s="214"/>
      <c r="T142" s="215"/>
      <c r="AT142" s="216" t="s">
        <v>136</v>
      </c>
      <c r="AU142" s="216" t="s">
        <v>84</v>
      </c>
      <c r="AV142" s="13" t="s">
        <v>82</v>
      </c>
      <c r="AW142" s="13" t="s">
        <v>35</v>
      </c>
      <c r="AX142" s="13" t="s">
        <v>74</v>
      </c>
      <c r="AY142" s="216" t="s">
        <v>123</v>
      </c>
    </row>
    <row r="143" spans="2:51" s="13" customFormat="1" ht="12">
      <c r="B143" s="207"/>
      <c r="C143" s="208"/>
      <c r="D143" s="202" t="s">
        <v>136</v>
      </c>
      <c r="E143" s="209" t="s">
        <v>28</v>
      </c>
      <c r="F143" s="210" t="s">
        <v>549</v>
      </c>
      <c r="G143" s="208"/>
      <c r="H143" s="209" t="s">
        <v>28</v>
      </c>
      <c r="I143" s="211"/>
      <c r="J143" s="208"/>
      <c r="K143" s="208"/>
      <c r="L143" s="212"/>
      <c r="M143" s="213"/>
      <c r="N143" s="214"/>
      <c r="O143" s="214"/>
      <c r="P143" s="214"/>
      <c r="Q143" s="214"/>
      <c r="R143" s="214"/>
      <c r="S143" s="214"/>
      <c r="T143" s="215"/>
      <c r="AT143" s="216" t="s">
        <v>136</v>
      </c>
      <c r="AU143" s="216" t="s">
        <v>84</v>
      </c>
      <c r="AV143" s="13" t="s">
        <v>82</v>
      </c>
      <c r="AW143" s="13" t="s">
        <v>35</v>
      </c>
      <c r="AX143" s="13" t="s">
        <v>74</v>
      </c>
      <c r="AY143" s="216" t="s">
        <v>123</v>
      </c>
    </row>
    <row r="144" spans="2:51" s="13" customFormat="1" ht="12">
      <c r="B144" s="207"/>
      <c r="C144" s="208"/>
      <c r="D144" s="202" t="s">
        <v>136</v>
      </c>
      <c r="E144" s="209" t="s">
        <v>28</v>
      </c>
      <c r="F144" s="210" t="s">
        <v>550</v>
      </c>
      <c r="G144" s="208"/>
      <c r="H144" s="209" t="s">
        <v>28</v>
      </c>
      <c r="I144" s="211"/>
      <c r="J144" s="208"/>
      <c r="K144" s="208"/>
      <c r="L144" s="212"/>
      <c r="M144" s="213"/>
      <c r="N144" s="214"/>
      <c r="O144" s="214"/>
      <c r="P144" s="214"/>
      <c r="Q144" s="214"/>
      <c r="R144" s="214"/>
      <c r="S144" s="214"/>
      <c r="T144" s="215"/>
      <c r="AT144" s="216" t="s">
        <v>136</v>
      </c>
      <c r="AU144" s="216" t="s">
        <v>84</v>
      </c>
      <c r="AV144" s="13" t="s">
        <v>82</v>
      </c>
      <c r="AW144" s="13" t="s">
        <v>35</v>
      </c>
      <c r="AX144" s="13" t="s">
        <v>74</v>
      </c>
      <c r="AY144" s="216" t="s">
        <v>123</v>
      </c>
    </row>
    <row r="145" spans="2:51" s="13" customFormat="1" ht="12">
      <c r="B145" s="207"/>
      <c r="C145" s="208"/>
      <c r="D145" s="202" t="s">
        <v>136</v>
      </c>
      <c r="E145" s="209" t="s">
        <v>28</v>
      </c>
      <c r="F145" s="210" t="s">
        <v>551</v>
      </c>
      <c r="G145" s="208"/>
      <c r="H145" s="209" t="s">
        <v>28</v>
      </c>
      <c r="I145" s="211"/>
      <c r="J145" s="208"/>
      <c r="K145" s="208"/>
      <c r="L145" s="212"/>
      <c r="M145" s="213"/>
      <c r="N145" s="214"/>
      <c r="O145" s="214"/>
      <c r="P145" s="214"/>
      <c r="Q145" s="214"/>
      <c r="R145" s="214"/>
      <c r="S145" s="214"/>
      <c r="T145" s="215"/>
      <c r="AT145" s="216" t="s">
        <v>136</v>
      </c>
      <c r="AU145" s="216" t="s">
        <v>84</v>
      </c>
      <c r="AV145" s="13" t="s">
        <v>82</v>
      </c>
      <c r="AW145" s="13" t="s">
        <v>35</v>
      </c>
      <c r="AX145" s="13" t="s">
        <v>74</v>
      </c>
      <c r="AY145" s="216" t="s">
        <v>123</v>
      </c>
    </row>
    <row r="146" spans="2:51" s="13" customFormat="1" ht="12">
      <c r="B146" s="207"/>
      <c r="C146" s="208"/>
      <c r="D146" s="202" t="s">
        <v>136</v>
      </c>
      <c r="E146" s="209" t="s">
        <v>28</v>
      </c>
      <c r="F146" s="210" t="s">
        <v>552</v>
      </c>
      <c r="G146" s="208"/>
      <c r="H146" s="209" t="s">
        <v>28</v>
      </c>
      <c r="I146" s="211"/>
      <c r="J146" s="208"/>
      <c r="K146" s="208"/>
      <c r="L146" s="212"/>
      <c r="M146" s="213"/>
      <c r="N146" s="214"/>
      <c r="O146" s="214"/>
      <c r="P146" s="214"/>
      <c r="Q146" s="214"/>
      <c r="R146" s="214"/>
      <c r="S146" s="214"/>
      <c r="T146" s="215"/>
      <c r="AT146" s="216" t="s">
        <v>136</v>
      </c>
      <c r="AU146" s="216" t="s">
        <v>84</v>
      </c>
      <c r="AV146" s="13" t="s">
        <v>82</v>
      </c>
      <c r="AW146" s="13" t="s">
        <v>35</v>
      </c>
      <c r="AX146" s="13" t="s">
        <v>74</v>
      </c>
      <c r="AY146" s="216" t="s">
        <v>123</v>
      </c>
    </row>
    <row r="147" spans="2:51" s="14" customFormat="1" ht="12">
      <c r="B147" s="217"/>
      <c r="C147" s="218"/>
      <c r="D147" s="202" t="s">
        <v>136</v>
      </c>
      <c r="E147" s="219" t="s">
        <v>28</v>
      </c>
      <c r="F147" s="220" t="s">
        <v>82</v>
      </c>
      <c r="G147" s="218"/>
      <c r="H147" s="221">
        <v>1</v>
      </c>
      <c r="I147" s="222"/>
      <c r="J147" s="218"/>
      <c r="K147" s="218"/>
      <c r="L147" s="223"/>
      <c r="M147" s="224"/>
      <c r="N147" s="225"/>
      <c r="O147" s="225"/>
      <c r="P147" s="225"/>
      <c r="Q147" s="225"/>
      <c r="R147" s="225"/>
      <c r="S147" s="225"/>
      <c r="T147" s="226"/>
      <c r="AT147" s="227" t="s">
        <v>136</v>
      </c>
      <c r="AU147" s="227" t="s">
        <v>84</v>
      </c>
      <c r="AV147" s="14" t="s">
        <v>84</v>
      </c>
      <c r="AW147" s="14" t="s">
        <v>35</v>
      </c>
      <c r="AX147" s="14" t="s">
        <v>82</v>
      </c>
      <c r="AY147" s="227" t="s">
        <v>123</v>
      </c>
    </row>
    <row r="148" spans="1:65" s="2" customFormat="1" ht="16.5" customHeight="1">
      <c r="A148" s="35"/>
      <c r="B148" s="36"/>
      <c r="C148" s="189" t="s">
        <v>253</v>
      </c>
      <c r="D148" s="189" t="s">
        <v>125</v>
      </c>
      <c r="E148" s="190" t="s">
        <v>553</v>
      </c>
      <c r="F148" s="191" t="s">
        <v>554</v>
      </c>
      <c r="G148" s="192" t="s">
        <v>237</v>
      </c>
      <c r="H148" s="193">
        <v>1</v>
      </c>
      <c r="I148" s="194"/>
      <c r="J148" s="195">
        <f>ROUND(I148*H148,2)</f>
        <v>0</v>
      </c>
      <c r="K148" s="191" t="s">
        <v>28</v>
      </c>
      <c r="L148" s="40"/>
      <c r="M148" s="196" t="s">
        <v>28</v>
      </c>
      <c r="N148" s="197" t="s">
        <v>47</v>
      </c>
      <c r="O148" s="66"/>
      <c r="P148" s="198">
        <f>O148*H148</f>
        <v>0</v>
      </c>
      <c r="Q148" s="198">
        <v>0</v>
      </c>
      <c r="R148" s="198">
        <f>Q148*H148</f>
        <v>0</v>
      </c>
      <c r="S148" s="198">
        <v>0</v>
      </c>
      <c r="T148" s="199">
        <f>S148*H148</f>
        <v>0</v>
      </c>
      <c r="U148" s="35"/>
      <c r="V148" s="35"/>
      <c r="W148" s="35"/>
      <c r="X148" s="35"/>
      <c r="Y148" s="35"/>
      <c r="Z148" s="35"/>
      <c r="AA148" s="35"/>
      <c r="AB148" s="35"/>
      <c r="AC148" s="35"/>
      <c r="AD148" s="35"/>
      <c r="AE148" s="35"/>
      <c r="AR148" s="200" t="s">
        <v>517</v>
      </c>
      <c r="AT148" s="200" t="s">
        <v>125</v>
      </c>
      <c r="AU148" s="200" t="s">
        <v>84</v>
      </c>
      <c r="AY148" s="18" t="s">
        <v>123</v>
      </c>
      <c r="BE148" s="201">
        <f>IF(N148="základní",J148,0)</f>
        <v>0</v>
      </c>
      <c r="BF148" s="201">
        <f>IF(N148="snížená",J148,0)</f>
        <v>0</v>
      </c>
      <c r="BG148" s="201">
        <f>IF(N148="zákl. přenesená",J148,0)</f>
        <v>0</v>
      </c>
      <c r="BH148" s="201">
        <f>IF(N148="sníž. přenesená",J148,0)</f>
        <v>0</v>
      </c>
      <c r="BI148" s="201">
        <f>IF(N148="nulová",J148,0)</f>
        <v>0</v>
      </c>
      <c r="BJ148" s="18" t="s">
        <v>130</v>
      </c>
      <c r="BK148" s="201">
        <f>ROUND(I148*H148,2)</f>
        <v>0</v>
      </c>
      <c r="BL148" s="18" t="s">
        <v>517</v>
      </c>
      <c r="BM148" s="200" t="s">
        <v>555</v>
      </c>
    </row>
    <row r="149" spans="1:47" s="2" customFormat="1" ht="12">
      <c r="A149" s="35"/>
      <c r="B149" s="36"/>
      <c r="C149" s="37"/>
      <c r="D149" s="202" t="s">
        <v>132</v>
      </c>
      <c r="E149" s="37"/>
      <c r="F149" s="203" t="s">
        <v>554</v>
      </c>
      <c r="G149" s="37"/>
      <c r="H149" s="37"/>
      <c r="I149" s="110"/>
      <c r="J149" s="37"/>
      <c r="K149" s="37"/>
      <c r="L149" s="40"/>
      <c r="M149" s="204"/>
      <c r="N149" s="205"/>
      <c r="O149" s="66"/>
      <c r="P149" s="66"/>
      <c r="Q149" s="66"/>
      <c r="R149" s="66"/>
      <c r="S149" s="66"/>
      <c r="T149" s="67"/>
      <c r="U149" s="35"/>
      <c r="V149" s="35"/>
      <c r="W149" s="35"/>
      <c r="X149" s="35"/>
      <c r="Y149" s="35"/>
      <c r="Z149" s="35"/>
      <c r="AA149" s="35"/>
      <c r="AB149" s="35"/>
      <c r="AC149" s="35"/>
      <c r="AD149" s="35"/>
      <c r="AE149" s="35"/>
      <c r="AT149" s="18" t="s">
        <v>132</v>
      </c>
      <c r="AU149" s="18" t="s">
        <v>84</v>
      </c>
    </row>
    <row r="150" spans="2:51" s="13" customFormat="1" ht="12">
      <c r="B150" s="207"/>
      <c r="C150" s="208"/>
      <c r="D150" s="202" t="s">
        <v>136</v>
      </c>
      <c r="E150" s="209" t="s">
        <v>28</v>
      </c>
      <c r="F150" s="210" t="s">
        <v>547</v>
      </c>
      <c r="G150" s="208"/>
      <c r="H150" s="209" t="s">
        <v>28</v>
      </c>
      <c r="I150" s="211"/>
      <c r="J150" s="208"/>
      <c r="K150" s="208"/>
      <c r="L150" s="212"/>
      <c r="M150" s="213"/>
      <c r="N150" s="214"/>
      <c r="O150" s="214"/>
      <c r="P150" s="214"/>
      <c r="Q150" s="214"/>
      <c r="R150" s="214"/>
      <c r="S150" s="214"/>
      <c r="T150" s="215"/>
      <c r="AT150" s="216" t="s">
        <v>136</v>
      </c>
      <c r="AU150" s="216" t="s">
        <v>84</v>
      </c>
      <c r="AV150" s="13" t="s">
        <v>82</v>
      </c>
      <c r="AW150" s="13" t="s">
        <v>35</v>
      </c>
      <c r="AX150" s="13" t="s">
        <v>74</v>
      </c>
      <c r="AY150" s="216" t="s">
        <v>123</v>
      </c>
    </row>
    <row r="151" spans="2:51" s="13" customFormat="1" ht="12">
      <c r="B151" s="207"/>
      <c r="C151" s="208"/>
      <c r="D151" s="202" t="s">
        <v>136</v>
      </c>
      <c r="E151" s="209" t="s">
        <v>28</v>
      </c>
      <c r="F151" s="210" t="s">
        <v>556</v>
      </c>
      <c r="G151" s="208"/>
      <c r="H151" s="209" t="s">
        <v>28</v>
      </c>
      <c r="I151" s="211"/>
      <c r="J151" s="208"/>
      <c r="K151" s="208"/>
      <c r="L151" s="212"/>
      <c r="M151" s="213"/>
      <c r="N151" s="214"/>
      <c r="O151" s="214"/>
      <c r="P151" s="214"/>
      <c r="Q151" s="214"/>
      <c r="R151" s="214"/>
      <c r="S151" s="214"/>
      <c r="T151" s="215"/>
      <c r="AT151" s="216" t="s">
        <v>136</v>
      </c>
      <c r="AU151" s="216" t="s">
        <v>84</v>
      </c>
      <c r="AV151" s="13" t="s">
        <v>82</v>
      </c>
      <c r="AW151" s="13" t="s">
        <v>35</v>
      </c>
      <c r="AX151" s="13" t="s">
        <v>74</v>
      </c>
      <c r="AY151" s="216" t="s">
        <v>123</v>
      </c>
    </row>
    <row r="152" spans="2:51" s="13" customFormat="1" ht="12">
      <c r="B152" s="207"/>
      <c r="C152" s="208"/>
      <c r="D152" s="202" t="s">
        <v>136</v>
      </c>
      <c r="E152" s="209" t="s">
        <v>28</v>
      </c>
      <c r="F152" s="210" t="s">
        <v>557</v>
      </c>
      <c r="G152" s="208"/>
      <c r="H152" s="209" t="s">
        <v>28</v>
      </c>
      <c r="I152" s="211"/>
      <c r="J152" s="208"/>
      <c r="K152" s="208"/>
      <c r="L152" s="212"/>
      <c r="M152" s="213"/>
      <c r="N152" s="214"/>
      <c r="O152" s="214"/>
      <c r="P152" s="214"/>
      <c r="Q152" s="214"/>
      <c r="R152" s="214"/>
      <c r="S152" s="214"/>
      <c r="T152" s="215"/>
      <c r="AT152" s="216" t="s">
        <v>136</v>
      </c>
      <c r="AU152" s="216" t="s">
        <v>84</v>
      </c>
      <c r="AV152" s="13" t="s">
        <v>82</v>
      </c>
      <c r="AW152" s="13" t="s">
        <v>35</v>
      </c>
      <c r="AX152" s="13" t="s">
        <v>74</v>
      </c>
      <c r="AY152" s="216" t="s">
        <v>123</v>
      </c>
    </row>
    <row r="153" spans="2:51" s="14" customFormat="1" ht="12">
      <c r="B153" s="217"/>
      <c r="C153" s="218"/>
      <c r="D153" s="202" t="s">
        <v>136</v>
      </c>
      <c r="E153" s="219" t="s">
        <v>28</v>
      </c>
      <c r="F153" s="220" t="s">
        <v>82</v>
      </c>
      <c r="G153" s="218"/>
      <c r="H153" s="221">
        <v>1</v>
      </c>
      <c r="I153" s="222"/>
      <c r="J153" s="218"/>
      <c r="K153" s="218"/>
      <c r="L153" s="223"/>
      <c r="M153" s="224"/>
      <c r="N153" s="225"/>
      <c r="O153" s="225"/>
      <c r="P153" s="225"/>
      <c r="Q153" s="225"/>
      <c r="R153" s="225"/>
      <c r="S153" s="225"/>
      <c r="T153" s="226"/>
      <c r="AT153" s="227" t="s">
        <v>136</v>
      </c>
      <c r="AU153" s="227" t="s">
        <v>84</v>
      </c>
      <c r="AV153" s="14" t="s">
        <v>84</v>
      </c>
      <c r="AW153" s="14" t="s">
        <v>35</v>
      </c>
      <c r="AX153" s="14" t="s">
        <v>82</v>
      </c>
      <c r="AY153" s="227" t="s">
        <v>123</v>
      </c>
    </row>
    <row r="154" spans="1:65" s="2" customFormat="1" ht="16.5" customHeight="1">
      <c r="A154" s="35"/>
      <c r="B154" s="36"/>
      <c r="C154" s="189" t="s">
        <v>260</v>
      </c>
      <c r="D154" s="189" t="s">
        <v>125</v>
      </c>
      <c r="E154" s="190" t="s">
        <v>558</v>
      </c>
      <c r="F154" s="191" t="s">
        <v>559</v>
      </c>
      <c r="G154" s="192" t="s">
        <v>237</v>
      </c>
      <c r="H154" s="193">
        <v>1</v>
      </c>
      <c r="I154" s="194"/>
      <c r="J154" s="195">
        <f>ROUND(I154*H154,2)</f>
        <v>0</v>
      </c>
      <c r="K154" s="191" t="s">
        <v>28</v>
      </c>
      <c r="L154" s="40"/>
      <c r="M154" s="196" t="s">
        <v>28</v>
      </c>
      <c r="N154" s="197" t="s">
        <v>47</v>
      </c>
      <c r="O154" s="66"/>
      <c r="P154" s="198">
        <f>O154*H154</f>
        <v>0</v>
      </c>
      <c r="Q154" s="198">
        <v>0</v>
      </c>
      <c r="R154" s="198">
        <f>Q154*H154</f>
        <v>0</v>
      </c>
      <c r="S154" s="198">
        <v>0</v>
      </c>
      <c r="T154" s="199">
        <f>S154*H154</f>
        <v>0</v>
      </c>
      <c r="U154" s="35"/>
      <c r="V154" s="35"/>
      <c r="W154" s="35"/>
      <c r="X154" s="35"/>
      <c r="Y154" s="35"/>
      <c r="Z154" s="35"/>
      <c r="AA154" s="35"/>
      <c r="AB154" s="35"/>
      <c r="AC154" s="35"/>
      <c r="AD154" s="35"/>
      <c r="AE154" s="35"/>
      <c r="AR154" s="200" t="s">
        <v>517</v>
      </c>
      <c r="AT154" s="200" t="s">
        <v>125</v>
      </c>
      <c r="AU154" s="200" t="s">
        <v>84</v>
      </c>
      <c r="AY154" s="18" t="s">
        <v>123</v>
      </c>
      <c r="BE154" s="201">
        <f>IF(N154="základní",J154,0)</f>
        <v>0</v>
      </c>
      <c r="BF154" s="201">
        <f>IF(N154="snížená",J154,0)</f>
        <v>0</v>
      </c>
      <c r="BG154" s="201">
        <f>IF(N154="zákl. přenesená",J154,0)</f>
        <v>0</v>
      </c>
      <c r="BH154" s="201">
        <f>IF(N154="sníž. přenesená",J154,0)</f>
        <v>0</v>
      </c>
      <c r="BI154" s="201">
        <f>IF(N154="nulová",J154,0)</f>
        <v>0</v>
      </c>
      <c r="BJ154" s="18" t="s">
        <v>130</v>
      </c>
      <c r="BK154" s="201">
        <f>ROUND(I154*H154,2)</f>
        <v>0</v>
      </c>
      <c r="BL154" s="18" t="s">
        <v>517</v>
      </c>
      <c r="BM154" s="200" t="s">
        <v>560</v>
      </c>
    </row>
    <row r="155" spans="1:47" s="2" customFormat="1" ht="12">
      <c r="A155" s="35"/>
      <c r="B155" s="36"/>
      <c r="C155" s="37"/>
      <c r="D155" s="202" t="s">
        <v>132</v>
      </c>
      <c r="E155" s="37"/>
      <c r="F155" s="203" t="s">
        <v>559</v>
      </c>
      <c r="G155" s="37"/>
      <c r="H155" s="37"/>
      <c r="I155" s="110"/>
      <c r="J155" s="37"/>
      <c r="K155" s="37"/>
      <c r="L155" s="40"/>
      <c r="M155" s="204"/>
      <c r="N155" s="205"/>
      <c r="O155" s="66"/>
      <c r="P155" s="66"/>
      <c r="Q155" s="66"/>
      <c r="R155" s="66"/>
      <c r="S155" s="66"/>
      <c r="T155" s="67"/>
      <c r="U155" s="35"/>
      <c r="V155" s="35"/>
      <c r="W155" s="35"/>
      <c r="X155" s="35"/>
      <c r="Y155" s="35"/>
      <c r="Z155" s="35"/>
      <c r="AA155" s="35"/>
      <c r="AB155" s="35"/>
      <c r="AC155" s="35"/>
      <c r="AD155" s="35"/>
      <c r="AE155" s="35"/>
      <c r="AT155" s="18" t="s">
        <v>132</v>
      </c>
      <c r="AU155" s="18" t="s">
        <v>84</v>
      </c>
    </row>
    <row r="156" spans="2:51" s="13" customFormat="1" ht="12">
      <c r="B156" s="207"/>
      <c r="C156" s="208"/>
      <c r="D156" s="202" t="s">
        <v>136</v>
      </c>
      <c r="E156" s="209" t="s">
        <v>28</v>
      </c>
      <c r="F156" s="210" t="s">
        <v>561</v>
      </c>
      <c r="G156" s="208"/>
      <c r="H156" s="209" t="s">
        <v>28</v>
      </c>
      <c r="I156" s="211"/>
      <c r="J156" s="208"/>
      <c r="K156" s="208"/>
      <c r="L156" s="212"/>
      <c r="M156" s="213"/>
      <c r="N156" s="214"/>
      <c r="O156" s="214"/>
      <c r="P156" s="214"/>
      <c r="Q156" s="214"/>
      <c r="R156" s="214"/>
      <c r="S156" s="214"/>
      <c r="T156" s="215"/>
      <c r="AT156" s="216" t="s">
        <v>136</v>
      </c>
      <c r="AU156" s="216" t="s">
        <v>84</v>
      </c>
      <c r="AV156" s="13" t="s">
        <v>82</v>
      </c>
      <c r="AW156" s="13" t="s">
        <v>35</v>
      </c>
      <c r="AX156" s="13" t="s">
        <v>74</v>
      </c>
      <c r="AY156" s="216" t="s">
        <v>123</v>
      </c>
    </row>
    <row r="157" spans="2:51" s="13" customFormat="1" ht="12">
      <c r="B157" s="207"/>
      <c r="C157" s="208"/>
      <c r="D157" s="202" t="s">
        <v>136</v>
      </c>
      <c r="E157" s="209" t="s">
        <v>28</v>
      </c>
      <c r="F157" s="210" t="s">
        <v>562</v>
      </c>
      <c r="G157" s="208"/>
      <c r="H157" s="209" t="s">
        <v>28</v>
      </c>
      <c r="I157" s="211"/>
      <c r="J157" s="208"/>
      <c r="K157" s="208"/>
      <c r="L157" s="212"/>
      <c r="M157" s="213"/>
      <c r="N157" s="214"/>
      <c r="O157" s="214"/>
      <c r="P157" s="214"/>
      <c r="Q157" s="214"/>
      <c r="R157" s="214"/>
      <c r="S157" s="214"/>
      <c r="T157" s="215"/>
      <c r="AT157" s="216" t="s">
        <v>136</v>
      </c>
      <c r="AU157" s="216" t="s">
        <v>84</v>
      </c>
      <c r="AV157" s="13" t="s">
        <v>82</v>
      </c>
      <c r="AW157" s="13" t="s">
        <v>35</v>
      </c>
      <c r="AX157" s="13" t="s">
        <v>74</v>
      </c>
      <c r="AY157" s="216" t="s">
        <v>123</v>
      </c>
    </row>
    <row r="158" spans="2:51" s="13" customFormat="1" ht="12">
      <c r="B158" s="207"/>
      <c r="C158" s="208"/>
      <c r="D158" s="202" t="s">
        <v>136</v>
      </c>
      <c r="E158" s="209" t="s">
        <v>28</v>
      </c>
      <c r="F158" s="210" t="s">
        <v>563</v>
      </c>
      <c r="G158" s="208"/>
      <c r="H158" s="209" t="s">
        <v>28</v>
      </c>
      <c r="I158" s="211"/>
      <c r="J158" s="208"/>
      <c r="K158" s="208"/>
      <c r="L158" s="212"/>
      <c r="M158" s="213"/>
      <c r="N158" s="214"/>
      <c r="O158" s="214"/>
      <c r="P158" s="214"/>
      <c r="Q158" s="214"/>
      <c r="R158" s="214"/>
      <c r="S158" s="214"/>
      <c r="T158" s="215"/>
      <c r="AT158" s="216" t="s">
        <v>136</v>
      </c>
      <c r="AU158" s="216" t="s">
        <v>84</v>
      </c>
      <c r="AV158" s="13" t="s">
        <v>82</v>
      </c>
      <c r="AW158" s="13" t="s">
        <v>35</v>
      </c>
      <c r="AX158" s="13" t="s">
        <v>74</v>
      </c>
      <c r="AY158" s="216" t="s">
        <v>123</v>
      </c>
    </row>
    <row r="159" spans="2:51" s="14" customFormat="1" ht="12">
      <c r="B159" s="217"/>
      <c r="C159" s="218"/>
      <c r="D159" s="202" t="s">
        <v>136</v>
      </c>
      <c r="E159" s="219" t="s">
        <v>28</v>
      </c>
      <c r="F159" s="220" t="s">
        <v>82</v>
      </c>
      <c r="G159" s="218"/>
      <c r="H159" s="221">
        <v>1</v>
      </c>
      <c r="I159" s="222"/>
      <c r="J159" s="218"/>
      <c r="K159" s="218"/>
      <c r="L159" s="223"/>
      <c r="M159" s="224"/>
      <c r="N159" s="225"/>
      <c r="O159" s="225"/>
      <c r="P159" s="225"/>
      <c r="Q159" s="225"/>
      <c r="R159" s="225"/>
      <c r="S159" s="225"/>
      <c r="T159" s="226"/>
      <c r="AT159" s="227" t="s">
        <v>136</v>
      </c>
      <c r="AU159" s="227" t="s">
        <v>84</v>
      </c>
      <c r="AV159" s="14" t="s">
        <v>84</v>
      </c>
      <c r="AW159" s="14" t="s">
        <v>35</v>
      </c>
      <c r="AX159" s="14" t="s">
        <v>82</v>
      </c>
      <c r="AY159" s="227" t="s">
        <v>123</v>
      </c>
    </row>
    <row r="160" spans="1:65" s="2" customFormat="1" ht="16.5" customHeight="1">
      <c r="A160" s="35"/>
      <c r="B160" s="36"/>
      <c r="C160" s="189" t="s">
        <v>266</v>
      </c>
      <c r="D160" s="189" t="s">
        <v>125</v>
      </c>
      <c r="E160" s="190" t="s">
        <v>564</v>
      </c>
      <c r="F160" s="191" t="s">
        <v>565</v>
      </c>
      <c r="G160" s="192" t="s">
        <v>237</v>
      </c>
      <c r="H160" s="193">
        <v>1</v>
      </c>
      <c r="I160" s="194"/>
      <c r="J160" s="195">
        <f>ROUND(I160*H160,2)</f>
        <v>0</v>
      </c>
      <c r="K160" s="191" t="s">
        <v>28</v>
      </c>
      <c r="L160" s="40"/>
      <c r="M160" s="196" t="s">
        <v>28</v>
      </c>
      <c r="N160" s="197" t="s">
        <v>47</v>
      </c>
      <c r="O160" s="66"/>
      <c r="P160" s="198">
        <f>O160*H160</f>
        <v>0</v>
      </c>
      <c r="Q160" s="198">
        <v>0</v>
      </c>
      <c r="R160" s="198">
        <f>Q160*H160</f>
        <v>0</v>
      </c>
      <c r="S160" s="198">
        <v>0</v>
      </c>
      <c r="T160" s="199">
        <f>S160*H160</f>
        <v>0</v>
      </c>
      <c r="U160" s="35"/>
      <c r="V160" s="35"/>
      <c r="W160" s="35"/>
      <c r="X160" s="35"/>
      <c r="Y160" s="35"/>
      <c r="Z160" s="35"/>
      <c r="AA160" s="35"/>
      <c r="AB160" s="35"/>
      <c r="AC160" s="35"/>
      <c r="AD160" s="35"/>
      <c r="AE160" s="35"/>
      <c r="AR160" s="200" t="s">
        <v>517</v>
      </c>
      <c r="AT160" s="200" t="s">
        <v>125</v>
      </c>
      <c r="AU160" s="200" t="s">
        <v>84</v>
      </c>
      <c r="AY160" s="18" t="s">
        <v>123</v>
      </c>
      <c r="BE160" s="201">
        <f>IF(N160="základní",J160,0)</f>
        <v>0</v>
      </c>
      <c r="BF160" s="201">
        <f>IF(N160="snížená",J160,0)</f>
        <v>0</v>
      </c>
      <c r="BG160" s="201">
        <f>IF(N160="zákl. přenesená",J160,0)</f>
        <v>0</v>
      </c>
      <c r="BH160" s="201">
        <f>IF(N160="sníž. přenesená",J160,0)</f>
        <v>0</v>
      </c>
      <c r="BI160" s="201">
        <f>IF(N160="nulová",J160,0)</f>
        <v>0</v>
      </c>
      <c r="BJ160" s="18" t="s">
        <v>130</v>
      </c>
      <c r="BK160" s="201">
        <f>ROUND(I160*H160,2)</f>
        <v>0</v>
      </c>
      <c r="BL160" s="18" t="s">
        <v>517</v>
      </c>
      <c r="BM160" s="200" t="s">
        <v>566</v>
      </c>
    </row>
    <row r="161" spans="1:47" s="2" customFormat="1" ht="12">
      <c r="A161" s="35"/>
      <c r="B161" s="36"/>
      <c r="C161" s="37"/>
      <c r="D161" s="202" t="s">
        <v>132</v>
      </c>
      <c r="E161" s="37"/>
      <c r="F161" s="203" t="s">
        <v>565</v>
      </c>
      <c r="G161" s="37"/>
      <c r="H161" s="37"/>
      <c r="I161" s="110"/>
      <c r="J161" s="37"/>
      <c r="K161" s="37"/>
      <c r="L161" s="40"/>
      <c r="M161" s="204"/>
      <c r="N161" s="205"/>
      <c r="O161" s="66"/>
      <c r="P161" s="66"/>
      <c r="Q161" s="66"/>
      <c r="R161" s="66"/>
      <c r="S161" s="66"/>
      <c r="T161" s="67"/>
      <c r="U161" s="35"/>
      <c r="V161" s="35"/>
      <c r="W161" s="35"/>
      <c r="X161" s="35"/>
      <c r="Y161" s="35"/>
      <c r="Z161" s="35"/>
      <c r="AA161" s="35"/>
      <c r="AB161" s="35"/>
      <c r="AC161" s="35"/>
      <c r="AD161" s="35"/>
      <c r="AE161" s="35"/>
      <c r="AT161" s="18" t="s">
        <v>132</v>
      </c>
      <c r="AU161" s="18" t="s">
        <v>84</v>
      </c>
    </row>
    <row r="162" spans="1:65" s="2" customFormat="1" ht="16.5" customHeight="1">
      <c r="A162" s="35"/>
      <c r="B162" s="36"/>
      <c r="C162" s="189" t="s">
        <v>274</v>
      </c>
      <c r="D162" s="189" t="s">
        <v>125</v>
      </c>
      <c r="E162" s="190" t="s">
        <v>567</v>
      </c>
      <c r="F162" s="191" t="s">
        <v>568</v>
      </c>
      <c r="G162" s="192" t="s">
        <v>237</v>
      </c>
      <c r="H162" s="193">
        <v>1</v>
      </c>
      <c r="I162" s="194"/>
      <c r="J162" s="195">
        <f>ROUND(I162*H162,2)</f>
        <v>0</v>
      </c>
      <c r="K162" s="191" t="s">
        <v>28</v>
      </c>
      <c r="L162" s="40"/>
      <c r="M162" s="196" t="s">
        <v>28</v>
      </c>
      <c r="N162" s="197" t="s">
        <v>47</v>
      </c>
      <c r="O162" s="66"/>
      <c r="P162" s="198">
        <f>O162*H162</f>
        <v>0</v>
      </c>
      <c r="Q162" s="198">
        <v>0</v>
      </c>
      <c r="R162" s="198">
        <f>Q162*H162</f>
        <v>0</v>
      </c>
      <c r="S162" s="198">
        <v>0</v>
      </c>
      <c r="T162" s="199">
        <f>S162*H162</f>
        <v>0</v>
      </c>
      <c r="U162" s="35"/>
      <c r="V162" s="35"/>
      <c r="W162" s="35"/>
      <c r="X162" s="35"/>
      <c r="Y162" s="35"/>
      <c r="Z162" s="35"/>
      <c r="AA162" s="35"/>
      <c r="AB162" s="35"/>
      <c r="AC162" s="35"/>
      <c r="AD162" s="35"/>
      <c r="AE162" s="35"/>
      <c r="AR162" s="200" t="s">
        <v>517</v>
      </c>
      <c r="AT162" s="200" t="s">
        <v>125</v>
      </c>
      <c r="AU162" s="200" t="s">
        <v>84</v>
      </c>
      <c r="AY162" s="18" t="s">
        <v>123</v>
      </c>
      <c r="BE162" s="201">
        <f>IF(N162="základní",J162,0)</f>
        <v>0</v>
      </c>
      <c r="BF162" s="201">
        <f>IF(N162="snížená",J162,0)</f>
        <v>0</v>
      </c>
      <c r="BG162" s="201">
        <f>IF(N162="zákl. přenesená",J162,0)</f>
        <v>0</v>
      </c>
      <c r="BH162" s="201">
        <f>IF(N162="sníž. přenesená",J162,0)</f>
        <v>0</v>
      </c>
      <c r="BI162" s="201">
        <f>IF(N162="nulová",J162,0)</f>
        <v>0</v>
      </c>
      <c r="BJ162" s="18" t="s">
        <v>130</v>
      </c>
      <c r="BK162" s="201">
        <f>ROUND(I162*H162,2)</f>
        <v>0</v>
      </c>
      <c r="BL162" s="18" t="s">
        <v>517</v>
      </c>
      <c r="BM162" s="200" t="s">
        <v>569</v>
      </c>
    </row>
    <row r="163" spans="1:47" s="2" customFormat="1" ht="12">
      <c r="A163" s="35"/>
      <c r="B163" s="36"/>
      <c r="C163" s="37"/>
      <c r="D163" s="202" t="s">
        <v>132</v>
      </c>
      <c r="E163" s="37"/>
      <c r="F163" s="203" t="s">
        <v>568</v>
      </c>
      <c r="G163" s="37"/>
      <c r="H163" s="37"/>
      <c r="I163" s="110"/>
      <c r="J163" s="37"/>
      <c r="K163" s="37"/>
      <c r="L163" s="40"/>
      <c r="M163" s="204"/>
      <c r="N163" s="205"/>
      <c r="O163" s="66"/>
      <c r="P163" s="66"/>
      <c r="Q163" s="66"/>
      <c r="R163" s="66"/>
      <c r="S163" s="66"/>
      <c r="T163" s="67"/>
      <c r="U163" s="35"/>
      <c r="V163" s="35"/>
      <c r="W163" s="35"/>
      <c r="X163" s="35"/>
      <c r="Y163" s="35"/>
      <c r="Z163" s="35"/>
      <c r="AA163" s="35"/>
      <c r="AB163" s="35"/>
      <c r="AC163" s="35"/>
      <c r="AD163" s="35"/>
      <c r="AE163" s="35"/>
      <c r="AT163" s="18" t="s">
        <v>132</v>
      </c>
      <c r="AU163" s="18" t="s">
        <v>84</v>
      </c>
    </row>
    <row r="164" spans="2:51" s="13" customFormat="1" ht="22.5">
      <c r="B164" s="207"/>
      <c r="C164" s="208"/>
      <c r="D164" s="202" t="s">
        <v>136</v>
      </c>
      <c r="E164" s="209" t="s">
        <v>28</v>
      </c>
      <c r="F164" s="210" t="s">
        <v>570</v>
      </c>
      <c r="G164" s="208"/>
      <c r="H164" s="209" t="s">
        <v>28</v>
      </c>
      <c r="I164" s="211"/>
      <c r="J164" s="208"/>
      <c r="K164" s="208"/>
      <c r="L164" s="212"/>
      <c r="M164" s="213"/>
      <c r="N164" s="214"/>
      <c r="O164" s="214"/>
      <c r="P164" s="214"/>
      <c r="Q164" s="214"/>
      <c r="R164" s="214"/>
      <c r="S164" s="214"/>
      <c r="T164" s="215"/>
      <c r="AT164" s="216" t="s">
        <v>136</v>
      </c>
      <c r="AU164" s="216" t="s">
        <v>84</v>
      </c>
      <c r="AV164" s="13" t="s">
        <v>82</v>
      </c>
      <c r="AW164" s="13" t="s">
        <v>35</v>
      </c>
      <c r="AX164" s="13" t="s">
        <v>74</v>
      </c>
      <c r="AY164" s="216" t="s">
        <v>123</v>
      </c>
    </row>
    <row r="165" spans="2:51" s="14" customFormat="1" ht="12">
      <c r="B165" s="217"/>
      <c r="C165" s="218"/>
      <c r="D165" s="202" t="s">
        <v>136</v>
      </c>
      <c r="E165" s="219" t="s">
        <v>28</v>
      </c>
      <c r="F165" s="220" t="s">
        <v>82</v>
      </c>
      <c r="G165" s="218"/>
      <c r="H165" s="221">
        <v>1</v>
      </c>
      <c r="I165" s="222"/>
      <c r="J165" s="218"/>
      <c r="K165" s="218"/>
      <c r="L165" s="223"/>
      <c r="M165" s="224"/>
      <c r="N165" s="225"/>
      <c r="O165" s="225"/>
      <c r="P165" s="225"/>
      <c r="Q165" s="225"/>
      <c r="R165" s="225"/>
      <c r="S165" s="225"/>
      <c r="T165" s="226"/>
      <c r="AT165" s="227" t="s">
        <v>136</v>
      </c>
      <c r="AU165" s="227" t="s">
        <v>84</v>
      </c>
      <c r="AV165" s="14" t="s">
        <v>84</v>
      </c>
      <c r="AW165" s="14" t="s">
        <v>35</v>
      </c>
      <c r="AX165" s="14" t="s">
        <v>82</v>
      </c>
      <c r="AY165" s="227" t="s">
        <v>123</v>
      </c>
    </row>
    <row r="166" spans="1:65" s="2" customFormat="1" ht="16.5" customHeight="1">
      <c r="A166" s="35"/>
      <c r="B166" s="36"/>
      <c r="C166" s="189" t="s">
        <v>285</v>
      </c>
      <c r="D166" s="189" t="s">
        <v>125</v>
      </c>
      <c r="E166" s="190" t="s">
        <v>571</v>
      </c>
      <c r="F166" s="191" t="s">
        <v>572</v>
      </c>
      <c r="G166" s="192" t="s">
        <v>237</v>
      </c>
      <c r="H166" s="193">
        <v>1</v>
      </c>
      <c r="I166" s="194"/>
      <c r="J166" s="195">
        <f>ROUND(I166*H166,2)</f>
        <v>0</v>
      </c>
      <c r="K166" s="191" t="s">
        <v>28</v>
      </c>
      <c r="L166" s="40"/>
      <c r="M166" s="196" t="s">
        <v>28</v>
      </c>
      <c r="N166" s="197" t="s">
        <v>47</v>
      </c>
      <c r="O166" s="66"/>
      <c r="P166" s="198">
        <f>O166*H166</f>
        <v>0</v>
      </c>
      <c r="Q166" s="198">
        <v>0</v>
      </c>
      <c r="R166" s="198">
        <f>Q166*H166</f>
        <v>0</v>
      </c>
      <c r="S166" s="198">
        <v>0</v>
      </c>
      <c r="T166" s="199">
        <f>S166*H166</f>
        <v>0</v>
      </c>
      <c r="U166" s="35"/>
      <c r="V166" s="35"/>
      <c r="W166" s="35"/>
      <c r="X166" s="35"/>
      <c r="Y166" s="35"/>
      <c r="Z166" s="35"/>
      <c r="AA166" s="35"/>
      <c r="AB166" s="35"/>
      <c r="AC166" s="35"/>
      <c r="AD166" s="35"/>
      <c r="AE166" s="35"/>
      <c r="AR166" s="200" t="s">
        <v>517</v>
      </c>
      <c r="AT166" s="200" t="s">
        <v>125</v>
      </c>
      <c r="AU166" s="200" t="s">
        <v>84</v>
      </c>
      <c r="AY166" s="18" t="s">
        <v>123</v>
      </c>
      <c r="BE166" s="201">
        <f>IF(N166="základní",J166,0)</f>
        <v>0</v>
      </c>
      <c r="BF166" s="201">
        <f>IF(N166="snížená",J166,0)</f>
        <v>0</v>
      </c>
      <c r="BG166" s="201">
        <f>IF(N166="zákl. přenesená",J166,0)</f>
        <v>0</v>
      </c>
      <c r="BH166" s="201">
        <f>IF(N166="sníž. přenesená",J166,0)</f>
        <v>0</v>
      </c>
      <c r="BI166" s="201">
        <f>IF(N166="nulová",J166,0)</f>
        <v>0</v>
      </c>
      <c r="BJ166" s="18" t="s">
        <v>130</v>
      </c>
      <c r="BK166" s="201">
        <f>ROUND(I166*H166,2)</f>
        <v>0</v>
      </c>
      <c r="BL166" s="18" t="s">
        <v>517</v>
      </c>
      <c r="BM166" s="200" t="s">
        <v>573</v>
      </c>
    </row>
    <row r="167" spans="1:47" s="2" customFormat="1" ht="12">
      <c r="A167" s="35"/>
      <c r="B167" s="36"/>
      <c r="C167" s="37"/>
      <c r="D167" s="202" t="s">
        <v>132</v>
      </c>
      <c r="E167" s="37"/>
      <c r="F167" s="203" t="s">
        <v>572</v>
      </c>
      <c r="G167" s="37"/>
      <c r="H167" s="37"/>
      <c r="I167" s="110"/>
      <c r="J167" s="37"/>
      <c r="K167" s="37"/>
      <c r="L167" s="40"/>
      <c r="M167" s="204"/>
      <c r="N167" s="205"/>
      <c r="O167" s="66"/>
      <c r="P167" s="66"/>
      <c r="Q167" s="66"/>
      <c r="R167" s="66"/>
      <c r="S167" s="66"/>
      <c r="T167" s="67"/>
      <c r="U167" s="35"/>
      <c r="V167" s="35"/>
      <c r="W167" s="35"/>
      <c r="X167" s="35"/>
      <c r="Y167" s="35"/>
      <c r="Z167" s="35"/>
      <c r="AA167" s="35"/>
      <c r="AB167" s="35"/>
      <c r="AC167" s="35"/>
      <c r="AD167" s="35"/>
      <c r="AE167" s="35"/>
      <c r="AT167" s="18" t="s">
        <v>132</v>
      </c>
      <c r="AU167" s="18" t="s">
        <v>84</v>
      </c>
    </row>
    <row r="168" spans="2:51" s="13" customFormat="1" ht="12">
      <c r="B168" s="207"/>
      <c r="C168" s="208"/>
      <c r="D168" s="202" t="s">
        <v>136</v>
      </c>
      <c r="E168" s="209" t="s">
        <v>28</v>
      </c>
      <c r="F168" s="210" t="s">
        <v>574</v>
      </c>
      <c r="G168" s="208"/>
      <c r="H168" s="209" t="s">
        <v>28</v>
      </c>
      <c r="I168" s="211"/>
      <c r="J168" s="208"/>
      <c r="K168" s="208"/>
      <c r="L168" s="212"/>
      <c r="M168" s="213"/>
      <c r="N168" s="214"/>
      <c r="O168" s="214"/>
      <c r="P168" s="214"/>
      <c r="Q168" s="214"/>
      <c r="R168" s="214"/>
      <c r="S168" s="214"/>
      <c r="T168" s="215"/>
      <c r="AT168" s="216" t="s">
        <v>136</v>
      </c>
      <c r="AU168" s="216" t="s">
        <v>84</v>
      </c>
      <c r="AV168" s="13" t="s">
        <v>82</v>
      </c>
      <c r="AW168" s="13" t="s">
        <v>35</v>
      </c>
      <c r="AX168" s="13" t="s">
        <v>74</v>
      </c>
      <c r="AY168" s="216" t="s">
        <v>123</v>
      </c>
    </row>
    <row r="169" spans="2:51" s="14" customFormat="1" ht="12">
      <c r="B169" s="217"/>
      <c r="C169" s="218"/>
      <c r="D169" s="202" t="s">
        <v>136</v>
      </c>
      <c r="E169" s="219" t="s">
        <v>28</v>
      </c>
      <c r="F169" s="220" t="s">
        <v>82</v>
      </c>
      <c r="G169" s="218"/>
      <c r="H169" s="221">
        <v>1</v>
      </c>
      <c r="I169" s="222"/>
      <c r="J169" s="218"/>
      <c r="K169" s="218"/>
      <c r="L169" s="223"/>
      <c r="M169" s="224"/>
      <c r="N169" s="225"/>
      <c r="O169" s="225"/>
      <c r="P169" s="225"/>
      <c r="Q169" s="225"/>
      <c r="R169" s="225"/>
      <c r="S169" s="225"/>
      <c r="T169" s="226"/>
      <c r="AT169" s="227" t="s">
        <v>136</v>
      </c>
      <c r="AU169" s="227" t="s">
        <v>84</v>
      </c>
      <c r="AV169" s="14" t="s">
        <v>84</v>
      </c>
      <c r="AW169" s="14" t="s">
        <v>35</v>
      </c>
      <c r="AX169" s="14" t="s">
        <v>82</v>
      </c>
      <c r="AY169" s="227" t="s">
        <v>123</v>
      </c>
    </row>
    <row r="170" spans="1:65" s="2" customFormat="1" ht="16.5" customHeight="1">
      <c r="A170" s="35"/>
      <c r="B170" s="36"/>
      <c r="C170" s="189" t="s">
        <v>7</v>
      </c>
      <c r="D170" s="189" t="s">
        <v>125</v>
      </c>
      <c r="E170" s="190" t="s">
        <v>575</v>
      </c>
      <c r="F170" s="191" t="s">
        <v>576</v>
      </c>
      <c r="G170" s="192" t="s">
        <v>237</v>
      </c>
      <c r="H170" s="193">
        <v>1</v>
      </c>
      <c r="I170" s="194"/>
      <c r="J170" s="195">
        <f>ROUND(I170*H170,2)</f>
        <v>0</v>
      </c>
      <c r="K170" s="191" t="s">
        <v>28</v>
      </c>
      <c r="L170" s="40"/>
      <c r="M170" s="196" t="s">
        <v>28</v>
      </c>
      <c r="N170" s="197" t="s">
        <v>47</v>
      </c>
      <c r="O170" s="66"/>
      <c r="P170" s="198">
        <f>O170*H170</f>
        <v>0</v>
      </c>
      <c r="Q170" s="198">
        <v>0</v>
      </c>
      <c r="R170" s="198">
        <f>Q170*H170</f>
        <v>0</v>
      </c>
      <c r="S170" s="198">
        <v>0</v>
      </c>
      <c r="T170" s="199">
        <f>S170*H170</f>
        <v>0</v>
      </c>
      <c r="U170" s="35"/>
      <c r="V170" s="35"/>
      <c r="W170" s="35"/>
      <c r="X170" s="35"/>
      <c r="Y170" s="35"/>
      <c r="Z170" s="35"/>
      <c r="AA170" s="35"/>
      <c r="AB170" s="35"/>
      <c r="AC170" s="35"/>
      <c r="AD170" s="35"/>
      <c r="AE170" s="35"/>
      <c r="AR170" s="200" t="s">
        <v>517</v>
      </c>
      <c r="AT170" s="200" t="s">
        <v>125</v>
      </c>
      <c r="AU170" s="200" t="s">
        <v>84</v>
      </c>
      <c r="AY170" s="18" t="s">
        <v>123</v>
      </c>
      <c r="BE170" s="201">
        <f>IF(N170="základní",J170,0)</f>
        <v>0</v>
      </c>
      <c r="BF170" s="201">
        <f>IF(N170="snížená",J170,0)</f>
        <v>0</v>
      </c>
      <c r="BG170" s="201">
        <f>IF(N170="zákl. přenesená",J170,0)</f>
        <v>0</v>
      </c>
      <c r="BH170" s="201">
        <f>IF(N170="sníž. přenesená",J170,0)</f>
        <v>0</v>
      </c>
      <c r="BI170" s="201">
        <f>IF(N170="nulová",J170,0)</f>
        <v>0</v>
      </c>
      <c r="BJ170" s="18" t="s">
        <v>130</v>
      </c>
      <c r="BK170" s="201">
        <f>ROUND(I170*H170,2)</f>
        <v>0</v>
      </c>
      <c r="BL170" s="18" t="s">
        <v>517</v>
      </c>
      <c r="BM170" s="200" t="s">
        <v>577</v>
      </c>
    </row>
    <row r="171" spans="1:47" s="2" customFormat="1" ht="12">
      <c r="A171" s="35"/>
      <c r="B171" s="36"/>
      <c r="C171" s="37"/>
      <c r="D171" s="202" t="s">
        <v>132</v>
      </c>
      <c r="E171" s="37"/>
      <c r="F171" s="203" t="s">
        <v>576</v>
      </c>
      <c r="G171" s="37"/>
      <c r="H171" s="37"/>
      <c r="I171" s="110"/>
      <c r="J171" s="37"/>
      <c r="K171" s="37"/>
      <c r="L171" s="40"/>
      <c r="M171" s="204"/>
      <c r="N171" s="205"/>
      <c r="O171" s="66"/>
      <c r="P171" s="66"/>
      <c r="Q171" s="66"/>
      <c r="R171" s="66"/>
      <c r="S171" s="66"/>
      <c r="T171" s="67"/>
      <c r="U171" s="35"/>
      <c r="V171" s="35"/>
      <c r="W171" s="35"/>
      <c r="X171" s="35"/>
      <c r="Y171" s="35"/>
      <c r="Z171" s="35"/>
      <c r="AA171" s="35"/>
      <c r="AB171" s="35"/>
      <c r="AC171" s="35"/>
      <c r="AD171" s="35"/>
      <c r="AE171" s="35"/>
      <c r="AT171" s="18" t="s">
        <v>132</v>
      </c>
      <c r="AU171" s="18" t="s">
        <v>84</v>
      </c>
    </row>
    <row r="172" spans="1:65" s="2" customFormat="1" ht="16.5" customHeight="1">
      <c r="A172" s="35"/>
      <c r="B172" s="36"/>
      <c r="C172" s="189" t="s">
        <v>298</v>
      </c>
      <c r="D172" s="189" t="s">
        <v>125</v>
      </c>
      <c r="E172" s="190" t="s">
        <v>578</v>
      </c>
      <c r="F172" s="191" t="s">
        <v>579</v>
      </c>
      <c r="G172" s="192" t="s">
        <v>237</v>
      </c>
      <c r="H172" s="193">
        <v>1</v>
      </c>
      <c r="I172" s="194"/>
      <c r="J172" s="195">
        <f>ROUND(I172*H172,2)</f>
        <v>0</v>
      </c>
      <c r="K172" s="191" t="s">
        <v>28</v>
      </c>
      <c r="L172" s="40"/>
      <c r="M172" s="196" t="s">
        <v>28</v>
      </c>
      <c r="N172" s="197" t="s">
        <v>47</v>
      </c>
      <c r="O172" s="66"/>
      <c r="P172" s="198">
        <f>O172*H172</f>
        <v>0</v>
      </c>
      <c r="Q172" s="198">
        <v>0</v>
      </c>
      <c r="R172" s="198">
        <f>Q172*H172</f>
        <v>0</v>
      </c>
      <c r="S172" s="198">
        <v>0</v>
      </c>
      <c r="T172" s="199">
        <f>S172*H172</f>
        <v>0</v>
      </c>
      <c r="U172" s="35"/>
      <c r="V172" s="35"/>
      <c r="W172" s="35"/>
      <c r="X172" s="35"/>
      <c r="Y172" s="35"/>
      <c r="Z172" s="35"/>
      <c r="AA172" s="35"/>
      <c r="AB172" s="35"/>
      <c r="AC172" s="35"/>
      <c r="AD172" s="35"/>
      <c r="AE172" s="35"/>
      <c r="AR172" s="200" t="s">
        <v>517</v>
      </c>
      <c r="AT172" s="200" t="s">
        <v>125</v>
      </c>
      <c r="AU172" s="200" t="s">
        <v>84</v>
      </c>
      <c r="AY172" s="18" t="s">
        <v>123</v>
      </c>
      <c r="BE172" s="201">
        <f>IF(N172="základní",J172,0)</f>
        <v>0</v>
      </c>
      <c r="BF172" s="201">
        <f>IF(N172="snížená",J172,0)</f>
        <v>0</v>
      </c>
      <c r="BG172" s="201">
        <f>IF(N172="zákl. přenesená",J172,0)</f>
        <v>0</v>
      </c>
      <c r="BH172" s="201">
        <f>IF(N172="sníž. přenesená",J172,0)</f>
        <v>0</v>
      </c>
      <c r="BI172" s="201">
        <f>IF(N172="nulová",J172,0)</f>
        <v>0</v>
      </c>
      <c r="BJ172" s="18" t="s">
        <v>130</v>
      </c>
      <c r="BK172" s="201">
        <f>ROUND(I172*H172,2)</f>
        <v>0</v>
      </c>
      <c r="BL172" s="18" t="s">
        <v>517</v>
      </c>
      <c r="BM172" s="200" t="s">
        <v>580</v>
      </c>
    </row>
    <row r="173" spans="1:47" s="2" customFormat="1" ht="12">
      <c r="A173" s="35"/>
      <c r="B173" s="36"/>
      <c r="C173" s="37"/>
      <c r="D173" s="202" t="s">
        <v>132</v>
      </c>
      <c r="E173" s="37"/>
      <c r="F173" s="203" t="s">
        <v>579</v>
      </c>
      <c r="G173" s="37"/>
      <c r="H173" s="37"/>
      <c r="I173" s="110"/>
      <c r="J173" s="37"/>
      <c r="K173" s="37"/>
      <c r="L173" s="40"/>
      <c r="M173" s="204"/>
      <c r="N173" s="205"/>
      <c r="O173" s="66"/>
      <c r="P173" s="66"/>
      <c r="Q173" s="66"/>
      <c r="R173" s="66"/>
      <c r="S173" s="66"/>
      <c r="T173" s="67"/>
      <c r="U173" s="35"/>
      <c r="V173" s="35"/>
      <c r="W173" s="35"/>
      <c r="X173" s="35"/>
      <c r="Y173" s="35"/>
      <c r="Z173" s="35"/>
      <c r="AA173" s="35"/>
      <c r="AB173" s="35"/>
      <c r="AC173" s="35"/>
      <c r="AD173" s="35"/>
      <c r="AE173" s="35"/>
      <c r="AT173" s="18" t="s">
        <v>132</v>
      </c>
      <c r="AU173" s="18" t="s">
        <v>84</v>
      </c>
    </row>
    <row r="174" spans="2:51" s="14" customFormat="1" ht="12">
      <c r="B174" s="217"/>
      <c r="C174" s="218"/>
      <c r="D174" s="202" t="s">
        <v>136</v>
      </c>
      <c r="E174" s="219" t="s">
        <v>28</v>
      </c>
      <c r="F174" s="220" t="s">
        <v>82</v>
      </c>
      <c r="G174" s="218"/>
      <c r="H174" s="221">
        <v>1</v>
      </c>
      <c r="I174" s="222"/>
      <c r="J174" s="218"/>
      <c r="K174" s="218"/>
      <c r="L174" s="223"/>
      <c r="M174" s="253"/>
      <c r="N174" s="254"/>
      <c r="O174" s="254"/>
      <c r="P174" s="254"/>
      <c r="Q174" s="254"/>
      <c r="R174" s="254"/>
      <c r="S174" s="254"/>
      <c r="T174" s="255"/>
      <c r="AT174" s="227" t="s">
        <v>136</v>
      </c>
      <c r="AU174" s="227" t="s">
        <v>84</v>
      </c>
      <c r="AV174" s="14" t="s">
        <v>84</v>
      </c>
      <c r="AW174" s="14" t="s">
        <v>35</v>
      </c>
      <c r="AX174" s="14" t="s">
        <v>82</v>
      </c>
      <c r="AY174" s="227" t="s">
        <v>123</v>
      </c>
    </row>
    <row r="175" spans="1:31" s="2" customFormat="1" ht="6.95" customHeight="1">
      <c r="A175" s="35"/>
      <c r="B175" s="49"/>
      <c r="C175" s="50"/>
      <c r="D175" s="50"/>
      <c r="E175" s="50"/>
      <c r="F175" s="50"/>
      <c r="G175" s="50"/>
      <c r="H175" s="50"/>
      <c r="I175" s="138"/>
      <c r="J175" s="50"/>
      <c r="K175" s="50"/>
      <c r="L175" s="40"/>
      <c r="M175" s="35"/>
      <c r="O175" s="35"/>
      <c r="P175" s="35"/>
      <c r="Q175" s="35"/>
      <c r="R175" s="35"/>
      <c r="S175" s="35"/>
      <c r="T175" s="35"/>
      <c r="U175" s="35"/>
      <c r="V175" s="35"/>
      <c r="W175" s="35"/>
      <c r="X175" s="35"/>
      <c r="Y175" s="35"/>
      <c r="Z175" s="35"/>
      <c r="AA175" s="35"/>
      <c r="AB175" s="35"/>
      <c r="AC175" s="35"/>
      <c r="AD175" s="35"/>
      <c r="AE175" s="35"/>
    </row>
  </sheetData>
  <sheetProtection algorithmName="SHA-512" hashValue="Hv/Wuhn5PGtmRBs9fBpYhFxYwEbLijWjHieX5uhBa/KISYrNLb1+s5KwArk1yvdROKiTI10Yo993Xkc67CH0qg==" saltValue="6o+byLaSpg7sNyCKSOb0JaC59eAZv8IVcEVKDgt3hbK01JO/aSFIzPaqu/wz17JuXfG9Y8v3hYjoxDmhikCeug==" spinCount="100000" sheet="1" objects="1" scenarios="1" formatColumns="0" formatRows="0" autoFilter="0"/>
  <autoFilter ref="C83:K174"/>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56" customWidth="1"/>
    <col min="2" max="2" width="1.7109375" style="256" customWidth="1"/>
    <col min="3" max="4" width="5.00390625" style="256" customWidth="1"/>
    <col min="5" max="5" width="11.7109375" style="256" customWidth="1"/>
    <col min="6" max="6" width="9.140625" style="256" customWidth="1"/>
    <col min="7" max="7" width="5.00390625" style="256" customWidth="1"/>
    <col min="8" max="8" width="77.8515625" style="256" customWidth="1"/>
    <col min="9" max="10" width="20.00390625" style="256" customWidth="1"/>
    <col min="11" max="11" width="1.7109375" style="256" customWidth="1"/>
  </cols>
  <sheetData>
    <row r="1" s="1" customFormat="1" ht="37.5" customHeight="1"/>
    <row r="2" spans="2:11" s="1" customFormat="1" ht="7.5" customHeight="1">
      <c r="B2" s="257"/>
      <c r="C2" s="258"/>
      <c r="D2" s="258"/>
      <c r="E2" s="258"/>
      <c r="F2" s="258"/>
      <c r="G2" s="258"/>
      <c r="H2" s="258"/>
      <c r="I2" s="258"/>
      <c r="J2" s="258"/>
      <c r="K2" s="259"/>
    </row>
    <row r="3" spans="2:11" s="16" customFormat="1" ht="45" customHeight="1">
      <c r="B3" s="260"/>
      <c r="C3" s="385" t="s">
        <v>581</v>
      </c>
      <c r="D3" s="385"/>
      <c r="E3" s="385"/>
      <c r="F3" s="385"/>
      <c r="G3" s="385"/>
      <c r="H3" s="385"/>
      <c r="I3" s="385"/>
      <c r="J3" s="385"/>
      <c r="K3" s="261"/>
    </row>
    <row r="4" spans="2:11" s="1" customFormat="1" ht="25.5" customHeight="1">
      <c r="B4" s="262"/>
      <c r="C4" s="386" t="s">
        <v>582</v>
      </c>
      <c r="D4" s="386"/>
      <c r="E4" s="386"/>
      <c r="F4" s="386"/>
      <c r="G4" s="386"/>
      <c r="H4" s="386"/>
      <c r="I4" s="386"/>
      <c r="J4" s="386"/>
      <c r="K4" s="263"/>
    </row>
    <row r="5" spans="2:11" s="1" customFormat="1" ht="5.25" customHeight="1">
      <c r="B5" s="262"/>
      <c r="C5" s="264"/>
      <c r="D5" s="264"/>
      <c r="E5" s="264"/>
      <c r="F5" s="264"/>
      <c r="G5" s="264"/>
      <c r="H5" s="264"/>
      <c r="I5" s="264"/>
      <c r="J5" s="264"/>
      <c r="K5" s="263"/>
    </row>
    <row r="6" spans="2:11" s="1" customFormat="1" ht="15" customHeight="1">
      <c r="B6" s="262"/>
      <c r="C6" s="384" t="s">
        <v>583</v>
      </c>
      <c r="D6" s="384"/>
      <c r="E6" s="384"/>
      <c r="F6" s="384"/>
      <c r="G6" s="384"/>
      <c r="H6" s="384"/>
      <c r="I6" s="384"/>
      <c r="J6" s="384"/>
      <c r="K6" s="263"/>
    </row>
    <row r="7" spans="2:11" s="1" customFormat="1" ht="15" customHeight="1">
      <c r="B7" s="266"/>
      <c r="C7" s="384" t="s">
        <v>584</v>
      </c>
      <c r="D7" s="384"/>
      <c r="E7" s="384"/>
      <c r="F7" s="384"/>
      <c r="G7" s="384"/>
      <c r="H7" s="384"/>
      <c r="I7" s="384"/>
      <c r="J7" s="384"/>
      <c r="K7" s="263"/>
    </row>
    <row r="8" spans="2:11" s="1" customFormat="1" ht="12.75" customHeight="1">
      <c r="B8" s="266"/>
      <c r="C8" s="265"/>
      <c r="D8" s="265"/>
      <c r="E8" s="265"/>
      <c r="F8" s="265"/>
      <c r="G8" s="265"/>
      <c r="H8" s="265"/>
      <c r="I8" s="265"/>
      <c r="J8" s="265"/>
      <c r="K8" s="263"/>
    </row>
    <row r="9" spans="2:11" s="1" customFormat="1" ht="15" customHeight="1">
      <c r="B9" s="266"/>
      <c r="C9" s="384" t="s">
        <v>585</v>
      </c>
      <c r="D9" s="384"/>
      <c r="E9" s="384"/>
      <c r="F9" s="384"/>
      <c r="G9" s="384"/>
      <c r="H9" s="384"/>
      <c r="I9" s="384"/>
      <c r="J9" s="384"/>
      <c r="K9" s="263"/>
    </row>
    <row r="10" spans="2:11" s="1" customFormat="1" ht="15" customHeight="1">
      <c r="B10" s="266"/>
      <c r="C10" s="265"/>
      <c r="D10" s="384" t="s">
        <v>586</v>
      </c>
      <c r="E10" s="384"/>
      <c r="F10" s="384"/>
      <c r="G10" s="384"/>
      <c r="H10" s="384"/>
      <c r="I10" s="384"/>
      <c r="J10" s="384"/>
      <c r="K10" s="263"/>
    </row>
    <row r="11" spans="2:11" s="1" customFormat="1" ht="15" customHeight="1">
      <c r="B11" s="266"/>
      <c r="C11" s="267"/>
      <c r="D11" s="384" t="s">
        <v>587</v>
      </c>
      <c r="E11" s="384"/>
      <c r="F11" s="384"/>
      <c r="G11" s="384"/>
      <c r="H11" s="384"/>
      <c r="I11" s="384"/>
      <c r="J11" s="384"/>
      <c r="K11" s="263"/>
    </row>
    <row r="12" spans="2:11" s="1" customFormat="1" ht="15" customHeight="1">
      <c r="B12" s="266"/>
      <c r="C12" s="267"/>
      <c r="D12" s="265"/>
      <c r="E12" s="265"/>
      <c r="F12" s="265"/>
      <c r="G12" s="265"/>
      <c r="H12" s="265"/>
      <c r="I12" s="265"/>
      <c r="J12" s="265"/>
      <c r="K12" s="263"/>
    </row>
    <row r="13" spans="2:11" s="1" customFormat="1" ht="15" customHeight="1">
      <c r="B13" s="266"/>
      <c r="C13" s="267"/>
      <c r="D13" s="268" t="s">
        <v>588</v>
      </c>
      <c r="E13" s="265"/>
      <c r="F13" s="265"/>
      <c r="G13" s="265"/>
      <c r="H13" s="265"/>
      <c r="I13" s="265"/>
      <c r="J13" s="265"/>
      <c r="K13" s="263"/>
    </row>
    <row r="14" spans="2:11" s="1" customFormat="1" ht="12.75" customHeight="1">
      <c r="B14" s="266"/>
      <c r="C14" s="267"/>
      <c r="D14" s="267"/>
      <c r="E14" s="267"/>
      <c r="F14" s="267"/>
      <c r="G14" s="267"/>
      <c r="H14" s="267"/>
      <c r="I14" s="267"/>
      <c r="J14" s="267"/>
      <c r="K14" s="263"/>
    </row>
    <row r="15" spans="2:11" s="1" customFormat="1" ht="15" customHeight="1">
      <c r="B15" s="266"/>
      <c r="C15" s="267"/>
      <c r="D15" s="384" t="s">
        <v>589</v>
      </c>
      <c r="E15" s="384"/>
      <c r="F15" s="384"/>
      <c r="G15" s="384"/>
      <c r="H15" s="384"/>
      <c r="I15" s="384"/>
      <c r="J15" s="384"/>
      <c r="K15" s="263"/>
    </row>
    <row r="16" spans="2:11" s="1" customFormat="1" ht="15" customHeight="1">
      <c r="B16" s="266"/>
      <c r="C16" s="267"/>
      <c r="D16" s="384" t="s">
        <v>590</v>
      </c>
      <c r="E16" s="384"/>
      <c r="F16" s="384"/>
      <c r="G16" s="384"/>
      <c r="H16" s="384"/>
      <c r="I16" s="384"/>
      <c r="J16" s="384"/>
      <c r="K16" s="263"/>
    </row>
    <row r="17" spans="2:11" s="1" customFormat="1" ht="15" customHeight="1">
      <c r="B17" s="266"/>
      <c r="C17" s="267"/>
      <c r="D17" s="384" t="s">
        <v>591</v>
      </c>
      <c r="E17" s="384"/>
      <c r="F17" s="384"/>
      <c r="G17" s="384"/>
      <c r="H17" s="384"/>
      <c r="I17" s="384"/>
      <c r="J17" s="384"/>
      <c r="K17" s="263"/>
    </row>
    <row r="18" spans="2:11" s="1" customFormat="1" ht="15" customHeight="1">
      <c r="B18" s="266"/>
      <c r="C18" s="267"/>
      <c r="D18" s="267"/>
      <c r="E18" s="269" t="s">
        <v>81</v>
      </c>
      <c r="F18" s="384" t="s">
        <v>592</v>
      </c>
      <c r="G18" s="384"/>
      <c r="H18" s="384"/>
      <c r="I18" s="384"/>
      <c r="J18" s="384"/>
      <c r="K18" s="263"/>
    </row>
    <row r="19" spans="2:11" s="1" customFormat="1" ht="15" customHeight="1">
      <c r="B19" s="266"/>
      <c r="C19" s="267"/>
      <c r="D19" s="267"/>
      <c r="E19" s="269" t="s">
        <v>593</v>
      </c>
      <c r="F19" s="384" t="s">
        <v>594</v>
      </c>
      <c r="G19" s="384"/>
      <c r="H19" s="384"/>
      <c r="I19" s="384"/>
      <c r="J19" s="384"/>
      <c r="K19" s="263"/>
    </row>
    <row r="20" spans="2:11" s="1" customFormat="1" ht="15" customHeight="1">
      <c r="B20" s="266"/>
      <c r="C20" s="267"/>
      <c r="D20" s="267"/>
      <c r="E20" s="269" t="s">
        <v>595</v>
      </c>
      <c r="F20" s="384" t="s">
        <v>596</v>
      </c>
      <c r="G20" s="384"/>
      <c r="H20" s="384"/>
      <c r="I20" s="384"/>
      <c r="J20" s="384"/>
      <c r="K20" s="263"/>
    </row>
    <row r="21" spans="2:11" s="1" customFormat="1" ht="15" customHeight="1">
      <c r="B21" s="266"/>
      <c r="C21" s="267"/>
      <c r="D21" s="267"/>
      <c r="E21" s="269" t="s">
        <v>87</v>
      </c>
      <c r="F21" s="384" t="s">
        <v>597</v>
      </c>
      <c r="G21" s="384"/>
      <c r="H21" s="384"/>
      <c r="I21" s="384"/>
      <c r="J21" s="384"/>
      <c r="K21" s="263"/>
    </row>
    <row r="22" spans="2:11" s="1" customFormat="1" ht="15" customHeight="1">
      <c r="B22" s="266"/>
      <c r="C22" s="267"/>
      <c r="D22" s="267"/>
      <c r="E22" s="269" t="s">
        <v>468</v>
      </c>
      <c r="F22" s="384" t="s">
        <v>598</v>
      </c>
      <c r="G22" s="384"/>
      <c r="H22" s="384"/>
      <c r="I22" s="384"/>
      <c r="J22" s="384"/>
      <c r="K22" s="263"/>
    </row>
    <row r="23" spans="2:11" s="1" customFormat="1" ht="15" customHeight="1">
      <c r="B23" s="266"/>
      <c r="C23" s="267"/>
      <c r="D23" s="267"/>
      <c r="E23" s="269" t="s">
        <v>599</v>
      </c>
      <c r="F23" s="384" t="s">
        <v>600</v>
      </c>
      <c r="G23" s="384"/>
      <c r="H23" s="384"/>
      <c r="I23" s="384"/>
      <c r="J23" s="384"/>
      <c r="K23" s="263"/>
    </row>
    <row r="24" spans="2:11" s="1" customFormat="1" ht="12.75" customHeight="1">
      <c r="B24" s="266"/>
      <c r="C24" s="267"/>
      <c r="D24" s="267"/>
      <c r="E24" s="267"/>
      <c r="F24" s="267"/>
      <c r="G24" s="267"/>
      <c r="H24" s="267"/>
      <c r="I24" s="267"/>
      <c r="J24" s="267"/>
      <c r="K24" s="263"/>
    </row>
    <row r="25" spans="2:11" s="1" customFormat="1" ht="15" customHeight="1">
      <c r="B25" s="266"/>
      <c r="C25" s="384" t="s">
        <v>601</v>
      </c>
      <c r="D25" s="384"/>
      <c r="E25" s="384"/>
      <c r="F25" s="384"/>
      <c r="G25" s="384"/>
      <c r="H25" s="384"/>
      <c r="I25" s="384"/>
      <c r="J25" s="384"/>
      <c r="K25" s="263"/>
    </row>
    <row r="26" spans="2:11" s="1" customFormat="1" ht="15" customHeight="1">
      <c r="B26" s="266"/>
      <c r="C26" s="384" t="s">
        <v>602</v>
      </c>
      <c r="D26" s="384"/>
      <c r="E26" s="384"/>
      <c r="F26" s="384"/>
      <c r="G26" s="384"/>
      <c r="H26" s="384"/>
      <c r="I26" s="384"/>
      <c r="J26" s="384"/>
      <c r="K26" s="263"/>
    </row>
    <row r="27" spans="2:11" s="1" customFormat="1" ht="15" customHeight="1">
      <c r="B27" s="266"/>
      <c r="C27" s="265"/>
      <c r="D27" s="384" t="s">
        <v>603</v>
      </c>
      <c r="E27" s="384"/>
      <c r="F27" s="384"/>
      <c r="G27" s="384"/>
      <c r="H27" s="384"/>
      <c r="I27" s="384"/>
      <c r="J27" s="384"/>
      <c r="K27" s="263"/>
    </row>
    <row r="28" spans="2:11" s="1" customFormat="1" ht="15" customHeight="1">
      <c r="B28" s="266"/>
      <c r="C28" s="267"/>
      <c r="D28" s="384" t="s">
        <v>604</v>
      </c>
      <c r="E28" s="384"/>
      <c r="F28" s="384"/>
      <c r="G28" s="384"/>
      <c r="H28" s="384"/>
      <c r="I28" s="384"/>
      <c r="J28" s="384"/>
      <c r="K28" s="263"/>
    </row>
    <row r="29" spans="2:11" s="1" customFormat="1" ht="12.75" customHeight="1">
      <c r="B29" s="266"/>
      <c r="C29" s="267"/>
      <c r="D29" s="267"/>
      <c r="E29" s="267"/>
      <c r="F29" s="267"/>
      <c r="G29" s="267"/>
      <c r="H29" s="267"/>
      <c r="I29" s="267"/>
      <c r="J29" s="267"/>
      <c r="K29" s="263"/>
    </row>
    <row r="30" spans="2:11" s="1" customFormat="1" ht="15" customHeight="1">
      <c r="B30" s="266"/>
      <c r="C30" s="267"/>
      <c r="D30" s="384" t="s">
        <v>605</v>
      </c>
      <c r="E30" s="384"/>
      <c r="F30" s="384"/>
      <c r="G30" s="384"/>
      <c r="H30" s="384"/>
      <c r="I30" s="384"/>
      <c r="J30" s="384"/>
      <c r="K30" s="263"/>
    </row>
    <row r="31" spans="2:11" s="1" customFormat="1" ht="15" customHeight="1">
      <c r="B31" s="266"/>
      <c r="C31" s="267"/>
      <c r="D31" s="384" t="s">
        <v>606</v>
      </c>
      <c r="E31" s="384"/>
      <c r="F31" s="384"/>
      <c r="G31" s="384"/>
      <c r="H31" s="384"/>
      <c r="I31" s="384"/>
      <c r="J31" s="384"/>
      <c r="K31" s="263"/>
    </row>
    <row r="32" spans="2:11" s="1" customFormat="1" ht="12.75" customHeight="1">
      <c r="B32" s="266"/>
      <c r="C32" s="267"/>
      <c r="D32" s="267"/>
      <c r="E32" s="267"/>
      <c r="F32" s="267"/>
      <c r="G32" s="267"/>
      <c r="H32" s="267"/>
      <c r="I32" s="267"/>
      <c r="J32" s="267"/>
      <c r="K32" s="263"/>
    </row>
    <row r="33" spans="2:11" s="1" customFormat="1" ht="15" customHeight="1">
      <c r="B33" s="266"/>
      <c r="C33" s="267"/>
      <c r="D33" s="384" t="s">
        <v>607</v>
      </c>
      <c r="E33" s="384"/>
      <c r="F33" s="384"/>
      <c r="G33" s="384"/>
      <c r="H33" s="384"/>
      <c r="I33" s="384"/>
      <c r="J33" s="384"/>
      <c r="K33" s="263"/>
    </row>
    <row r="34" spans="2:11" s="1" customFormat="1" ht="15" customHeight="1">
      <c r="B34" s="266"/>
      <c r="C34" s="267"/>
      <c r="D34" s="384" t="s">
        <v>608</v>
      </c>
      <c r="E34" s="384"/>
      <c r="F34" s="384"/>
      <c r="G34" s="384"/>
      <c r="H34" s="384"/>
      <c r="I34" s="384"/>
      <c r="J34" s="384"/>
      <c r="K34" s="263"/>
    </row>
    <row r="35" spans="2:11" s="1" customFormat="1" ht="15" customHeight="1">
      <c r="B35" s="266"/>
      <c r="C35" s="267"/>
      <c r="D35" s="384" t="s">
        <v>609</v>
      </c>
      <c r="E35" s="384"/>
      <c r="F35" s="384"/>
      <c r="G35" s="384"/>
      <c r="H35" s="384"/>
      <c r="I35" s="384"/>
      <c r="J35" s="384"/>
      <c r="K35" s="263"/>
    </row>
    <row r="36" spans="2:11" s="1" customFormat="1" ht="15" customHeight="1">
      <c r="B36" s="266"/>
      <c r="C36" s="267"/>
      <c r="D36" s="265"/>
      <c r="E36" s="268" t="s">
        <v>109</v>
      </c>
      <c r="F36" s="265"/>
      <c r="G36" s="384" t="s">
        <v>610</v>
      </c>
      <c r="H36" s="384"/>
      <c r="I36" s="384"/>
      <c r="J36" s="384"/>
      <c r="K36" s="263"/>
    </row>
    <row r="37" spans="2:11" s="1" customFormat="1" ht="30.75" customHeight="1">
      <c r="B37" s="266"/>
      <c r="C37" s="267"/>
      <c r="D37" s="265"/>
      <c r="E37" s="268" t="s">
        <v>611</v>
      </c>
      <c r="F37" s="265"/>
      <c r="G37" s="384" t="s">
        <v>612</v>
      </c>
      <c r="H37" s="384"/>
      <c r="I37" s="384"/>
      <c r="J37" s="384"/>
      <c r="K37" s="263"/>
    </row>
    <row r="38" spans="2:11" s="1" customFormat="1" ht="15" customHeight="1">
      <c r="B38" s="266"/>
      <c r="C38" s="267"/>
      <c r="D38" s="265"/>
      <c r="E38" s="268" t="s">
        <v>55</v>
      </c>
      <c r="F38" s="265"/>
      <c r="G38" s="384" t="s">
        <v>613</v>
      </c>
      <c r="H38" s="384"/>
      <c r="I38" s="384"/>
      <c r="J38" s="384"/>
      <c r="K38" s="263"/>
    </row>
    <row r="39" spans="2:11" s="1" customFormat="1" ht="15" customHeight="1">
      <c r="B39" s="266"/>
      <c r="C39" s="267"/>
      <c r="D39" s="265"/>
      <c r="E39" s="268" t="s">
        <v>56</v>
      </c>
      <c r="F39" s="265"/>
      <c r="G39" s="384" t="s">
        <v>614</v>
      </c>
      <c r="H39" s="384"/>
      <c r="I39" s="384"/>
      <c r="J39" s="384"/>
      <c r="K39" s="263"/>
    </row>
    <row r="40" spans="2:11" s="1" customFormat="1" ht="15" customHeight="1">
      <c r="B40" s="266"/>
      <c r="C40" s="267"/>
      <c r="D40" s="265"/>
      <c r="E40" s="268" t="s">
        <v>110</v>
      </c>
      <c r="F40" s="265"/>
      <c r="G40" s="384" t="s">
        <v>615</v>
      </c>
      <c r="H40" s="384"/>
      <c r="I40" s="384"/>
      <c r="J40" s="384"/>
      <c r="K40" s="263"/>
    </row>
    <row r="41" spans="2:11" s="1" customFormat="1" ht="15" customHeight="1">
      <c r="B41" s="266"/>
      <c r="C41" s="267"/>
      <c r="D41" s="265"/>
      <c r="E41" s="268" t="s">
        <v>111</v>
      </c>
      <c r="F41" s="265"/>
      <c r="G41" s="384" t="s">
        <v>616</v>
      </c>
      <c r="H41" s="384"/>
      <c r="I41" s="384"/>
      <c r="J41" s="384"/>
      <c r="K41" s="263"/>
    </row>
    <row r="42" spans="2:11" s="1" customFormat="1" ht="15" customHeight="1">
      <c r="B42" s="266"/>
      <c r="C42" s="267"/>
      <c r="D42" s="265"/>
      <c r="E42" s="268" t="s">
        <v>617</v>
      </c>
      <c r="F42" s="265"/>
      <c r="G42" s="384" t="s">
        <v>618</v>
      </c>
      <c r="H42" s="384"/>
      <c r="I42" s="384"/>
      <c r="J42" s="384"/>
      <c r="K42" s="263"/>
    </row>
    <row r="43" spans="2:11" s="1" customFormat="1" ht="15" customHeight="1">
      <c r="B43" s="266"/>
      <c r="C43" s="267"/>
      <c r="D43" s="265"/>
      <c r="E43" s="268"/>
      <c r="F43" s="265"/>
      <c r="G43" s="384" t="s">
        <v>619</v>
      </c>
      <c r="H43" s="384"/>
      <c r="I43" s="384"/>
      <c r="J43" s="384"/>
      <c r="K43" s="263"/>
    </row>
    <row r="44" spans="2:11" s="1" customFormat="1" ht="15" customHeight="1">
      <c r="B44" s="266"/>
      <c r="C44" s="267"/>
      <c r="D44" s="265"/>
      <c r="E44" s="268" t="s">
        <v>620</v>
      </c>
      <c r="F44" s="265"/>
      <c r="G44" s="384" t="s">
        <v>621</v>
      </c>
      <c r="H44" s="384"/>
      <c r="I44" s="384"/>
      <c r="J44" s="384"/>
      <c r="K44" s="263"/>
    </row>
    <row r="45" spans="2:11" s="1" customFormat="1" ht="15" customHeight="1">
      <c r="B45" s="266"/>
      <c r="C45" s="267"/>
      <c r="D45" s="265"/>
      <c r="E45" s="268" t="s">
        <v>113</v>
      </c>
      <c r="F45" s="265"/>
      <c r="G45" s="384" t="s">
        <v>622</v>
      </c>
      <c r="H45" s="384"/>
      <c r="I45" s="384"/>
      <c r="J45" s="384"/>
      <c r="K45" s="263"/>
    </row>
    <row r="46" spans="2:11" s="1" customFormat="1" ht="12.75" customHeight="1">
      <c r="B46" s="266"/>
      <c r="C46" s="267"/>
      <c r="D46" s="265"/>
      <c r="E46" s="265"/>
      <c r="F46" s="265"/>
      <c r="G46" s="265"/>
      <c r="H46" s="265"/>
      <c r="I46" s="265"/>
      <c r="J46" s="265"/>
      <c r="K46" s="263"/>
    </row>
    <row r="47" spans="2:11" s="1" customFormat="1" ht="15" customHeight="1">
      <c r="B47" s="266"/>
      <c r="C47" s="267"/>
      <c r="D47" s="384" t="s">
        <v>623</v>
      </c>
      <c r="E47" s="384"/>
      <c r="F47" s="384"/>
      <c r="G47" s="384"/>
      <c r="H47" s="384"/>
      <c r="I47" s="384"/>
      <c r="J47" s="384"/>
      <c r="K47" s="263"/>
    </row>
    <row r="48" spans="2:11" s="1" customFormat="1" ht="15" customHeight="1">
      <c r="B48" s="266"/>
      <c r="C48" s="267"/>
      <c r="D48" s="267"/>
      <c r="E48" s="384" t="s">
        <v>624</v>
      </c>
      <c r="F48" s="384"/>
      <c r="G48" s="384"/>
      <c r="H48" s="384"/>
      <c r="I48" s="384"/>
      <c r="J48" s="384"/>
      <c r="K48" s="263"/>
    </row>
    <row r="49" spans="2:11" s="1" customFormat="1" ht="15" customHeight="1">
      <c r="B49" s="266"/>
      <c r="C49" s="267"/>
      <c r="D49" s="267"/>
      <c r="E49" s="384" t="s">
        <v>625</v>
      </c>
      <c r="F49" s="384"/>
      <c r="G49" s="384"/>
      <c r="H49" s="384"/>
      <c r="I49" s="384"/>
      <c r="J49" s="384"/>
      <c r="K49" s="263"/>
    </row>
    <row r="50" spans="2:11" s="1" customFormat="1" ht="15" customHeight="1">
      <c r="B50" s="266"/>
      <c r="C50" s="267"/>
      <c r="D50" s="267"/>
      <c r="E50" s="384" t="s">
        <v>626</v>
      </c>
      <c r="F50" s="384"/>
      <c r="G50" s="384"/>
      <c r="H50" s="384"/>
      <c r="I50" s="384"/>
      <c r="J50" s="384"/>
      <c r="K50" s="263"/>
    </row>
    <row r="51" spans="2:11" s="1" customFormat="1" ht="15" customHeight="1">
      <c r="B51" s="266"/>
      <c r="C51" s="267"/>
      <c r="D51" s="384" t="s">
        <v>627</v>
      </c>
      <c r="E51" s="384"/>
      <c r="F51" s="384"/>
      <c r="G51" s="384"/>
      <c r="H51" s="384"/>
      <c r="I51" s="384"/>
      <c r="J51" s="384"/>
      <c r="K51" s="263"/>
    </row>
    <row r="52" spans="2:11" s="1" customFormat="1" ht="25.5" customHeight="1">
      <c r="B52" s="262"/>
      <c r="C52" s="386" t="s">
        <v>628</v>
      </c>
      <c r="D52" s="386"/>
      <c r="E52" s="386"/>
      <c r="F52" s="386"/>
      <c r="G52" s="386"/>
      <c r="H52" s="386"/>
      <c r="I52" s="386"/>
      <c r="J52" s="386"/>
      <c r="K52" s="263"/>
    </row>
    <row r="53" spans="2:11" s="1" customFormat="1" ht="5.25" customHeight="1">
      <c r="B53" s="262"/>
      <c r="C53" s="264"/>
      <c r="D53" s="264"/>
      <c r="E53" s="264"/>
      <c r="F53" s="264"/>
      <c r="G53" s="264"/>
      <c r="H53" s="264"/>
      <c r="I53" s="264"/>
      <c r="J53" s="264"/>
      <c r="K53" s="263"/>
    </row>
    <row r="54" spans="2:11" s="1" customFormat="1" ht="15" customHeight="1">
      <c r="B54" s="262"/>
      <c r="C54" s="384" t="s">
        <v>629</v>
      </c>
      <c r="D54" s="384"/>
      <c r="E54" s="384"/>
      <c r="F54" s="384"/>
      <c r="G54" s="384"/>
      <c r="H54" s="384"/>
      <c r="I54" s="384"/>
      <c r="J54" s="384"/>
      <c r="K54" s="263"/>
    </row>
    <row r="55" spans="2:11" s="1" customFormat="1" ht="15" customHeight="1">
      <c r="B55" s="262"/>
      <c r="C55" s="384" t="s">
        <v>630</v>
      </c>
      <c r="D55" s="384"/>
      <c r="E55" s="384"/>
      <c r="F55" s="384"/>
      <c r="G55" s="384"/>
      <c r="H55" s="384"/>
      <c r="I55" s="384"/>
      <c r="J55" s="384"/>
      <c r="K55" s="263"/>
    </row>
    <row r="56" spans="2:11" s="1" customFormat="1" ht="12.75" customHeight="1">
      <c r="B56" s="262"/>
      <c r="C56" s="265"/>
      <c r="D56" s="265"/>
      <c r="E56" s="265"/>
      <c r="F56" s="265"/>
      <c r="G56" s="265"/>
      <c r="H56" s="265"/>
      <c r="I56" s="265"/>
      <c r="J56" s="265"/>
      <c r="K56" s="263"/>
    </row>
    <row r="57" spans="2:11" s="1" customFormat="1" ht="15" customHeight="1">
      <c r="B57" s="262"/>
      <c r="C57" s="384" t="s">
        <v>631</v>
      </c>
      <c r="D57" s="384"/>
      <c r="E57" s="384"/>
      <c r="F57" s="384"/>
      <c r="G57" s="384"/>
      <c r="H57" s="384"/>
      <c r="I57" s="384"/>
      <c r="J57" s="384"/>
      <c r="K57" s="263"/>
    </row>
    <row r="58" spans="2:11" s="1" customFormat="1" ht="15" customHeight="1">
      <c r="B58" s="262"/>
      <c r="C58" s="267"/>
      <c r="D58" s="384" t="s">
        <v>632</v>
      </c>
      <c r="E58" s="384"/>
      <c r="F58" s="384"/>
      <c r="G58" s="384"/>
      <c r="H58" s="384"/>
      <c r="I58" s="384"/>
      <c r="J58" s="384"/>
      <c r="K58" s="263"/>
    </row>
    <row r="59" spans="2:11" s="1" customFormat="1" ht="15" customHeight="1">
      <c r="B59" s="262"/>
      <c r="C59" s="267"/>
      <c r="D59" s="384" t="s">
        <v>633</v>
      </c>
      <c r="E59" s="384"/>
      <c r="F59" s="384"/>
      <c r="G59" s="384"/>
      <c r="H59" s="384"/>
      <c r="I59" s="384"/>
      <c r="J59" s="384"/>
      <c r="K59" s="263"/>
    </row>
    <row r="60" spans="2:11" s="1" customFormat="1" ht="15" customHeight="1">
      <c r="B60" s="262"/>
      <c r="C60" s="267"/>
      <c r="D60" s="384" t="s">
        <v>634</v>
      </c>
      <c r="E60" s="384"/>
      <c r="F60" s="384"/>
      <c r="G60" s="384"/>
      <c r="H60" s="384"/>
      <c r="I60" s="384"/>
      <c r="J60" s="384"/>
      <c r="K60" s="263"/>
    </row>
    <row r="61" spans="2:11" s="1" customFormat="1" ht="15" customHeight="1">
      <c r="B61" s="262"/>
      <c r="C61" s="267"/>
      <c r="D61" s="384" t="s">
        <v>635</v>
      </c>
      <c r="E61" s="384"/>
      <c r="F61" s="384"/>
      <c r="G61" s="384"/>
      <c r="H61" s="384"/>
      <c r="I61" s="384"/>
      <c r="J61" s="384"/>
      <c r="K61" s="263"/>
    </row>
    <row r="62" spans="2:11" s="1" customFormat="1" ht="15" customHeight="1">
      <c r="B62" s="262"/>
      <c r="C62" s="267"/>
      <c r="D62" s="388" t="s">
        <v>636</v>
      </c>
      <c r="E62" s="388"/>
      <c r="F62" s="388"/>
      <c r="G62" s="388"/>
      <c r="H62" s="388"/>
      <c r="I62" s="388"/>
      <c r="J62" s="388"/>
      <c r="K62" s="263"/>
    </row>
    <row r="63" spans="2:11" s="1" customFormat="1" ht="15" customHeight="1">
      <c r="B63" s="262"/>
      <c r="C63" s="267"/>
      <c r="D63" s="384" t="s">
        <v>637</v>
      </c>
      <c r="E63" s="384"/>
      <c r="F63" s="384"/>
      <c r="G63" s="384"/>
      <c r="H63" s="384"/>
      <c r="I63" s="384"/>
      <c r="J63" s="384"/>
      <c r="K63" s="263"/>
    </row>
    <row r="64" spans="2:11" s="1" customFormat="1" ht="12.75" customHeight="1">
      <c r="B64" s="262"/>
      <c r="C64" s="267"/>
      <c r="D64" s="267"/>
      <c r="E64" s="270"/>
      <c r="F64" s="267"/>
      <c r="G64" s="267"/>
      <c r="H64" s="267"/>
      <c r="I64" s="267"/>
      <c r="J64" s="267"/>
      <c r="K64" s="263"/>
    </row>
    <row r="65" spans="2:11" s="1" customFormat="1" ht="15" customHeight="1">
      <c r="B65" s="262"/>
      <c r="C65" s="267"/>
      <c r="D65" s="384" t="s">
        <v>638</v>
      </c>
      <c r="E65" s="384"/>
      <c r="F65" s="384"/>
      <c r="G65" s="384"/>
      <c r="H65" s="384"/>
      <c r="I65" s="384"/>
      <c r="J65" s="384"/>
      <c r="K65" s="263"/>
    </row>
    <row r="66" spans="2:11" s="1" customFormat="1" ht="15" customHeight="1">
      <c r="B66" s="262"/>
      <c r="C66" s="267"/>
      <c r="D66" s="388" t="s">
        <v>639</v>
      </c>
      <c r="E66" s="388"/>
      <c r="F66" s="388"/>
      <c r="G66" s="388"/>
      <c r="H66" s="388"/>
      <c r="I66" s="388"/>
      <c r="J66" s="388"/>
      <c r="K66" s="263"/>
    </row>
    <row r="67" spans="2:11" s="1" customFormat="1" ht="15" customHeight="1">
      <c r="B67" s="262"/>
      <c r="C67" s="267"/>
      <c r="D67" s="384" t="s">
        <v>640</v>
      </c>
      <c r="E67" s="384"/>
      <c r="F67" s="384"/>
      <c r="G67" s="384"/>
      <c r="H67" s="384"/>
      <c r="I67" s="384"/>
      <c r="J67" s="384"/>
      <c r="K67" s="263"/>
    </row>
    <row r="68" spans="2:11" s="1" customFormat="1" ht="15" customHeight="1">
      <c r="B68" s="262"/>
      <c r="C68" s="267"/>
      <c r="D68" s="384" t="s">
        <v>641</v>
      </c>
      <c r="E68" s="384"/>
      <c r="F68" s="384"/>
      <c r="G68" s="384"/>
      <c r="H68" s="384"/>
      <c r="I68" s="384"/>
      <c r="J68" s="384"/>
      <c r="K68" s="263"/>
    </row>
    <row r="69" spans="2:11" s="1" customFormat="1" ht="15" customHeight="1">
      <c r="B69" s="262"/>
      <c r="C69" s="267"/>
      <c r="D69" s="384" t="s">
        <v>642</v>
      </c>
      <c r="E69" s="384"/>
      <c r="F69" s="384"/>
      <c r="G69" s="384"/>
      <c r="H69" s="384"/>
      <c r="I69" s="384"/>
      <c r="J69" s="384"/>
      <c r="K69" s="263"/>
    </row>
    <row r="70" spans="2:11" s="1" customFormat="1" ht="15" customHeight="1">
      <c r="B70" s="262"/>
      <c r="C70" s="267"/>
      <c r="D70" s="384" t="s">
        <v>643</v>
      </c>
      <c r="E70" s="384"/>
      <c r="F70" s="384"/>
      <c r="G70" s="384"/>
      <c r="H70" s="384"/>
      <c r="I70" s="384"/>
      <c r="J70" s="384"/>
      <c r="K70" s="263"/>
    </row>
    <row r="71" spans="2:11" s="1" customFormat="1" ht="12.75" customHeight="1">
      <c r="B71" s="271"/>
      <c r="C71" s="272"/>
      <c r="D71" s="272"/>
      <c r="E71" s="272"/>
      <c r="F71" s="272"/>
      <c r="G71" s="272"/>
      <c r="H71" s="272"/>
      <c r="I71" s="272"/>
      <c r="J71" s="272"/>
      <c r="K71" s="273"/>
    </row>
    <row r="72" spans="2:11" s="1" customFormat="1" ht="18.75" customHeight="1">
      <c r="B72" s="274"/>
      <c r="C72" s="274"/>
      <c r="D72" s="274"/>
      <c r="E72" s="274"/>
      <c r="F72" s="274"/>
      <c r="G72" s="274"/>
      <c r="H72" s="274"/>
      <c r="I72" s="274"/>
      <c r="J72" s="274"/>
      <c r="K72" s="275"/>
    </row>
    <row r="73" spans="2:11" s="1" customFormat="1" ht="18.75" customHeight="1">
      <c r="B73" s="275"/>
      <c r="C73" s="275"/>
      <c r="D73" s="275"/>
      <c r="E73" s="275"/>
      <c r="F73" s="275"/>
      <c r="G73" s="275"/>
      <c r="H73" s="275"/>
      <c r="I73" s="275"/>
      <c r="J73" s="275"/>
      <c r="K73" s="275"/>
    </row>
    <row r="74" spans="2:11" s="1" customFormat="1" ht="7.5" customHeight="1">
      <c r="B74" s="276"/>
      <c r="C74" s="277"/>
      <c r="D74" s="277"/>
      <c r="E74" s="277"/>
      <c r="F74" s="277"/>
      <c r="G74" s="277"/>
      <c r="H74" s="277"/>
      <c r="I74" s="277"/>
      <c r="J74" s="277"/>
      <c r="K74" s="278"/>
    </row>
    <row r="75" spans="2:11" s="1" customFormat="1" ht="45" customHeight="1">
      <c r="B75" s="279"/>
      <c r="C75" s="387" t="s">
        <v>644</v>
      </c>
      <c r="D75" s="387"/>
      <c r="E75" s="387"/>
      <c r="F75" s="387"/>
      <c r="G75" s="387"/>
      <c r="H75" s="387"/>
      <c r="I75" s="387"/>
      <c r="J75" s="387"/>
      <c r="K75" s="280"/>
    </row>
    <row r="76" spans="2:11" s="1" customFormat="1" ht="17.25" customHeight="1">
      <c r="B76" s="279"/>
      <c r="C76" s="281" t="s">
        <v>645</v>
      </c>
      <c r="D76" s="281"/>
      <c r="E76" s="281"/>
      <c r="F76" s="281" t="s">
        <v>646</v>
      </c>
      <c r="G76" s="282"/>
      <c r="H76" s="281" t="s">
        <v>56</v>
      </c>
      <c r="I76" s="281" t="s">
        <v>59</v>
      </c>
      <c r="J76" s="281" t="s">
        <v>647</v>
      </c>
      <c r="K76" s="280"/>
    </row>
    <row r="77" spans="2:11" s="1" customFormat="1" ht="17.25" customHeight="1">
      <c r="B77" s="279"/>
      <c r="C77" s="283" t="s">
        <v>648</v>
      </c>
      <c r="D77" s="283"/>
      <c r="E77" s="283"/>
      <c r="F77" s="284" t="s">
        <v>649</v>
      </c>
      <c r="G77" s="285"/>
      <c r="H77" s="283"/>
      <c r="I77" s="283"/>
      <c r="J77" s="283" t="s">
        <v>650</v>
      </c>
      <c r="K77" s="280"/>
    </row>
    <row r="78" spans="2:11" s="1" customFormat="1" ht="5.25" customHeight="1">
      <c r="B78" s="279"/>
      <c r="C78" s="286"/>
      <c r="D78" s="286"/>
      <c r="E78" s="286"/>
      <c r="F78" s="286"/>
      <c r="G78" s="287"/>
      <c r="H78" s="286"/>
      <c r="I78" s="286"/>
      <c r="J78" s="286"/>
      <c r="K78" s="280"/>
    </row>
    <row r="79" spans="2:11" s="1" customFormat="1" ht="15" customHeight="1">
      <c r="B79" s="279"/>
      <c r="C79" s="268" t="s">
        <v>55</v>
      </c>
      <c r="D79" s="286"/>
      <c r="E79" s="286"/>
      <c r="F79" s="288" t="s">
        <v>651</v>
      </c>
      <c r="G79" s="287"/>
      <c r="H79" s="268" t="s">
        <v>652</v>
      </c>
      <c r="I79" s="268" t="s">
        <v>653</v>
      </c>
      <c r="J79" s="268">
        <v>20</v>
      </c>
      <c r="K79" s="280"/>
    </row>
    <row r="80" spans="2:11" s="1" customFormat="1" ht="15" customHeight="1">
      <c r="B80" s="279"/>
      <c r="C80" s="268" t="s">
        <v>654</v>
      </c>
      <c r="D80" s="268"/>
      <c r="E80" s="268"/>
      <c r="F80" s="288" t="s">
        <v>651</v>
      </c>
      <c r="G80" s="287"/>
      <c r="H80" s="268" t="s">
        <v>655</v>
      </c>
      <c r="I80" s="268" t="s">
        <v>653</v>
      </c>
      <c r="J80" s="268">
        <v>120</v>
      </c>
      <c r="K80" s="280"/>
    </row>
    <row r="81" spans="2:11" s="1" customFormat="1" ht="15" customHeight="1">
      <c r="B81" s="289"/>
      <c r="C81" s="268" t="s">
        <v>656</v>
      </c>
      <c r="D81" s="268"/>
      <c r="E81" s="268"/>
      <c r="F81" s="288" t="s">
        <v>657</v>
      </c>
      <c r="G81" s="287"/>
      <c r="H81" s="268" t="s">
        <v>658</v>
      </c>
      <c r="I81" s="268" t="s">
        <v>653</v>
      </c>
      <c r="J81" s="268">
        <v>50</v>
      </c>
      <c r="K81" s="280"/>
    </row>
    <row r="82" spans="2:11" s="1" customFormat="1" ht="15" customHeight="1">
      <c r="B82" s="289"/>
      <c r="C82" s="268" t="s">
        <v>659</v>
      </c>
      <c r="D82" s="268"/>
      <c r="E82" s="268"/>
      <c r="F82" s="288" t="s">
        <v>651</v>
      </c>
      <c r="G82" s="287"/>
      <c r="H82" s="268" t="s">
        <v>660</v>
      </c>
      <c r="I82" s="268" t="s">
        <v>661</v>
      </c>
      <c r="J82" s="268"/>
      <c r="K82" s="280"/>
    </row>
    <row r="83" spans="2:11" s="1" customFormat="1" ht="15" customHeight="1">
      <c r="B83" s="289"/>
      <c r="C83" s="290" t="s">
        <v>662</v>
      </c>
      <c r="D83" s="290"/>
      <c r="E83" s="290"/>
      <c r="F83" s="291" t="s">
        <v>657</v>
      </c>
      <c r="G83" s="290"/>
      <c r="H83" s="290" t="s">
        <v>663</v>
      </c>
      <c r="I83" s="290" t="s">
        <v>653</v>
      </c>
      <c r="J83" s="290">
        <v>15</v>
      </c>
      <c r="K83" s="280"/>
    </row>
    <row r="84" spans="2:11" s="1" customFormat="1" ht="15" customHeight="1">
      <c r="B84" s="289"/>
      <c r="C84" s="290" t="s">
        <v>664</v>
      </c>
      <c r="D84" s="290"/>
      <c r="E84" s="290"/>
      <c r="F84" s="291" t="s">
        <v>657</v>
      </c>
      <c r="G84" s="290"/>
      <c r="H84" s="290" t="s">
        <v>665</v>
      </c>
      <c r="I84" s="290" t="s">
        <v>653</v>
      </c>
      <c r="J84" s="290">
        <v>15</v>
      </c>
      <c r="K84" s="280"/>
    </row>
    <row r="85" spans="2:11" s="1" customFormat="1" ht="15" customHeight="1">
      <c r="B85" s="289"/>
      <c r="C85" s="290" t="s">
        <v>666</v>
      </c>
      <c r="D85" s="290"/>
      <c r="E85" s="290"/>
      <c r="F85" s="291" t="s">
        <v>657</v>
      </c>
      <c r="G85" s="290"/>
      <c r="H85" s="290" t="s">
        <v>667</v>
      </c>
      <c r="I85" s="290" t="s">
        <v>653</v>
      </c>
      <c r="J85" s="290">
        <v>20</v>
      </c>
      <c r="K85" s="280"/>
    </row>
    <row r="86" spans="2:11" s="1" customFormat="1" ht="15" customHeight="1">
      <c r="B86" s="289"/>
      <c r="C86" s="290" t="s">
        <v>668</v>
      </c>
      <c r="D86" s="290"/>
      <c r="E86" s="290"/>
      <c r="F86" s="291" t="s">
        <v>657</v>
      </c>
      <c r="G86" s="290"/>
      <c r="H86" s="290" t="s">
        <v>669</v>
      </c>
      <c r="I86" s="290" t="s">
        <v>653</v>
      </c>
      <c r="J86" s="290">
        <v>20</v>
      </c>
      <c r="K86" s="280"/>
    </row>
    <row r="87" spans="2:11" s="1" customFormat="1" ht="15" customHeight="1">
      <c r="B87" s="289"/>
      <c r="C87" s="268" t="s">
        <v>670</v>
      </c>
      <c r="D87" s="268"/>
      <c r="E87" s="268"/>
      <c r="F87" s="288" t="s">
        <v>657</v>
      </c>
      <c r="G87" s="287"/>
      <c r="H87" s="268" t="s">
        <v>671</v>
      </c>
      <c r="I87" s="268" t="s">
        <v>653</v>
      </c>
      <c r="J87" s="268">
        <v>50</v>
      </c>
      <c r="K87" s="280"/>
    </row>
    <row r="88" spans="2:11" s="1" customFormat="1" ht="15" customHeight="1">
      <c r="B88" s="289"/>
      <c r="C88" s="268" t="s">
        <v>672</v>
      </c>
      <c r="D88" s="268"/>
      <c r="E88" s="268"/>
      <c r="F88" s="288" t="s">
        <v>657</v>
      </c>
      <c r="G88" s="287"/>
      <c r="H88" s="268" t="s">
        <v>673</v>
      </c>
      <c r="I88" s="268" t="s">
        <v>653</v>
      </c>
      <c r="J88" s="268">
        <v>20</v>
      </c>
      <c r="K88" s="280"/>
    </row>
    <row r="89" spans="2:11" s="1" customFormat="1" ht="15" customHeight="1">
      <c r="B89" s="289"/>
      <c r="C89" s="268" t="s">
        <v>674</v>
      </c>
      <c r="D89" s="268"/>
      <c r="E89" s="268"/>
      <c r="F89" s="288" t="s">
        <v>657</v>
      </c>
      <c r="G89" s="287"/>
      <c r="H89" s="268" t="s">
        <v>675</v>
      </c>
      <c r="I89" s="268" t="s">
        <v>653</v>
      </c>
      <c r="J89" s="268">
        <v>20</v>
      </c>
      <c r="K89" s="280"/>
    </row>
    <row r="90" spans="2:11" s="1" customFormat="1" ht="15" customHeight="1">
      <c r="B90" s="289"/>
      <c r="C90" s="268" t="s">
        <v>676</v>
      </c>
      <c r="D90" s="268"/>
      <c r="E90" s="268"/>
      <c r="F90" s="288" t="s">
        <v>657</v>
      </c>
      <c r="G90" s="287"/>
      <c r="H90" s="268" t="s">
        <v>677</v>
      </c>
      <c r="I90" s="268" t="s">
        <v>653</v>
      </c>
      <c r="J90" s="268">
        <v>50</v>
      </c>
      <c r="K90" s="280"/>
    </row>
    <row r="91" spans="2:11" s="1" customFormat="1" ht="15" customHeight="1">
      <c r="B91" s="289"/>
      <c r="C91" s="268" t="s">
        <v>678</v>
      </c>
      <c r="D91" s="268"/>
      <c r="E91" s="268"/>
      <c r="F91" s="288" t="s">
        <v>657</v>
      </c>
      <c r="G91" s="287"/>
      <c r="H91" s="268" t="s">
        <v>678</v>
      </c>
      <c r="I91" s="268" t="s">
        <v>653</v>
      </c>
      <c r="J91" s="268">
        <v>50</v>
      </c>
      <c r="K91" s="280"/>
    </row>
    <row r="92" spans="2:11" s="1" customFormat="1" ht="15" customHeight="1">
      <c r="B92" s="289"/>
      <c r="C92" s="268" t="s">
        <v>679</v>
      </c>
      <c r="D92" s="268"/>
      <c r="E92" s="268"/>
      <c r="F92" s="288" t="s">
        <v>657</v>
      </c>
      <c r="G92" s="287"/>
      <c r="H92" s="268" t="s">
        <v>680</v>
      </c>
      <c r="I92" s="268" t="s">
        <v>653</v>
      </c>
      <c r="J92" s="268">
        <v>255</v>
      </c>
      <c r="K92" s="280"/>
    </row>
    <row r="93" spans="2:11" s="1" customFormat="1" ht="15" customHeight="1">
      <c r="B93" s="289"/>
      <c r="C93" s="268" t="s">
        <v>681</v>
      </c>
      <c r="D93" s="268"/>
      <c r="E93" s="268"/>
      <c r="F93" s="288" t="s">
        <v>651</v>
      </c>
      <c r="G93" s="287"/>
      <c r="H93" s="268" t="s">
        <v>682</v>
      </c>
      <c r="I93" s="268" t="s">
        <v>683</v>
      </c>
      <c r="J93" s="268"/>
      <c r="K93" s="280"/>
    </row>
    <row r="94" spans="2:11" s="1" customFormat="1" ht="15" customHeight="1">
      <c r="B94" s="289"/>
      <c r="C94" s="268" t="s">
        <v>684</v>
      </c>
      <c r="D94" s="268"/>
      <c r="E94" s="268"/>
      <c r="F94" s="288" t="s">
        <v>651</v>
      </c>
      <c r="G94" s="287"/>
      <c r="H94" s="268" t="s">
        <v>685</v>
      </c>
      <c r="I94" s="268" t="s">
        <v>686</v>
      </c>
      <c r="J94" s="268"/>
      <c r="K94" s="280"/>
    </row>
    <row r="95" spans="2:11" s="1" customFormat="1" ht="15" customHeight="1">
      <c r="B95" s="289"/>
      <c r="C95" s="268" t="s">
        <v>687</v>
      </c>
      <c r="D95" s="268"/>
      <c r="E95" s="268"/>
      <c r="F95" s="288" t="s">
        <v>651</v>
      </c>
      <c r="G95" s="287"/>
      <c r="H95" s="268" t="s">
        <v>687</v>
      </c>
      <c r="I95" s="268" t="s">
        <v>686</v>
      </c>
      <c r="J95" s="268"/>
      <c r="K95" s="280"/>
    </row>
    <row r="96" spans="2:11" s="1" customFormat="1" ht="15" customHeight="1">
      <c r="B96" s="289"/>
      <c r="C96" s="268" t="s">
        <v>40</v>
      </c>
      <c r="D96" s="268"/>
      <c r="E96" s="268"/>
      <c r="F96" s="288" t="s">
        <v>651</v>
      </c>
      <c r="G96" s="287"/>
      <c r="H96" s="268" t="s">
        <v>688</v>
      </c>
      <c r="I96" s="268" t="s">
        <v>686</v>
      </c>
      <c r="J96" s="268"/>
      <c r="K96" s="280"/>
    </row>
    <row r="97" spans="2:11" s="1" customFormat="1" ht="15" customHeight="1">
      <c r="B97" s="289"/>
      <c r="C97" s="268" t="s">
        <v>50</v>
      </c>
      <c r="D97" s="268"/>
      <c r="E97" s="268"/>
      <c r="F97" s="288" t="s">
        <v>651</v>
      </c>
      <c r="G97" s="287"/>
      <c r="H97" s="268" t="s">
        <v>689</v>
      </c>
      <c r="I97" s="268" t="s">
        <v>686</v>
      </c>
      <c r="J97" s="268"/>
      <c r="K97" s="280"/>
    </row>
    <row r="98" spans="2:11" s="1" customFormat="1" ht="15" customHeight="1">
      <c r="B98" s="292"/>
      <c r="C98" s="293"/>
      <c r="D98" s="293"/>
      <c r="E98" s="293"/>
      <c r="F98" s="293"/>
      <c r="G98" s="293"/>
      <c r="H98" s="293"/>
      <c r="I98" s="293"/>
      <c r="J98" s="293"/>
      <c r="K98" s="294"/>
    </row>
    <row r="99" spans="2:11" s="1" customFormat="1" ht="18.75" customHeight="1">
      <c r="B99" s="295"/>
      <c r="C99" s="296"/>
      <c r="D99" s="296"/>
      <c r="E99" s="296"/>
      <c r="F99" s="296"/>
      <c r="G99" s="296"/>
      <c r="H99" s="296"/>
      <c r="I99" s="296"/>
      <c r="J99" s="296"/>
      <c r="K99" s="295"/>
    </row>
    <row r="100" spans="2:11" s="1" customFormat="1" ht="18.75" customHeight="1">
      <c r="B100" s="275"/>
      <c r="C100" s="275"/>
      <c r="D100" s="275"/>
      <c r="E100" s="275"/>
      <c r="F100" s="275"/>
      <c r="G100" s="275"/>
      <c r="H100" s="275"/>
      <c r="I100" s="275"/>
      <c r="J100" s="275"/>
      <c r="K100" s="275"/>
    </row>
    <row r="101" spans="2:11" s="1" customFormat="1" ht="7.5" customHeight="1">
      <c r="B101" s="276"/>
      <c r="C101" s="277"/>
      <c r="D101" s="277"/>
      <c r="E101" s="277"/>
      <c r="F101" s="277"/>
      <c r="G101" s="277"/>
      <c r="H101" s="277"/>
      <c r="I101" s="277"/>
      <c r="J101" s="277"/>
      <c r="K101" s="278"/>
    </row>
    <row r="102" spans="2:11" s="1" customFormat="1" ht="45" customHeight="1">
      <c r="B102" s="279"/>
      <c r="C102" s="387" t="s">
        <v>690</v>
      </c>
      <c r="D102" s="387"/>
      <c r="E102" s="387"/>
      <c r="F102" s="387"/>
      <c r="G102" s="387"/>
      <c r="H102" s="387"/>
      <c r="I102" s="387"/>
      <c r="J102" s="387"/>
      <c r="K102" s="280"/>
    </row>
    <row r="103" spans="2:11" s="1" customFormat="1" ht="17.25" customHeight="1">
      <c r="B103" s="279"/>
      <c r="C103" s="281" t="s">
        <v>645</v>
      </c>
      <c r="D103" s="281"/>
      <c r="E103" s="281"/>
      <c r="F103" s="281" t="s">
        <v>646</v>
      </c>
      <c r="G103" s="282"/>
      <c r="H103" s="281" t="s">
        <v>56</v>
      </c>
      <c r="I103" s="281" t="s">
        <v>59</v>
      </c>
      <c r="J103" s="281" t="s">
        <v>647</v>
      </c>
      <c r="K103" s="280"/>
    </row>
    <row r="104" spans="2:11" s="1" customFormat="1" ht="17.25" customHeight="1">
      <c r="B104" s="279"/>
      <c r="C104" s="283" t="s">
        <v>648</v>
      </c>
      <c r="D104" s="283"/>
      <c r="E104" s="283"/>
      <c r="F104" s="284" t="s">
        <v>649</v>
      </c>
      <c r="G104" s="285"/>
      <c r="H104" s="283"/>
      <c r="I104" s="283"/>
      <c r="J104" s="283" t="s">
        <v>650</v>
      </c>
      <c r="K104" s="280"/>
    </row>
    <row r="105" spans="2:11" s="1" customFormat="1" ht="5.25" customHeight="1">
      <c r="B105" s="279"/>
      <c r="C105" s="281"/>
      <c r="D105" s="281"/>
      <c r="E105" s="281"/>
      <c r="F105" s="281"/>
      <c r="G105" s="297"/>
      <c r="H105" s="281"/>
      <c r="I105" s="281"/>
      <c r="J105" s="281"/>
      <c r="K105" s="280"/>
    </row>
    <row r="106" spans="2:11" s="1" customFormat="1" ht="15" customHeight="1">
      <c r="B106" s="279"/>
      <c r="C106" s="268" t="s">
        <v>55</v>
      </c>
      <c r="D106" s="286"/>
      <c r="E106" s="286"/>
      <c r="F106" s="288" t="s">
        <v>651</v>
      </c>
      <c r="G106" s="297"/>
      <c r="H106" s="268" t="s">
        <v>691</v>
      </c>
      <c r="I106" s="268" t="s">
        <v>653</v>
      </c>
      <c r="J106" s="268">
        <v>20</v>
      </c>
      <c r="K106" s="280"/>
    </row>
    <row r="107" spans="2:11" s="1" customFormat="1" ht="15" customHeight="1">
      <c r="B107" s="279"/>
      <c r="C107" s="268" t="s">
        <v>654</v>
      </c>
      <c r="D107" s="268"/>
      <c r="E107" s="268"/>
      <c r="F107" s="288" t="s">
        <v>651</v>
      </c>
      <c r="G107" s="268"/>
      <c r="H107" s="268" t="s">
        <v>691</v>
      </c>
      <c r="I107" s="268" t="s">
        <v>653</v>
      </c>
      <c r="J107" s="268">
        <v>120</v>
      </c>
      <c r="K107" s="280"/>
    </row>
    <row r="108" spans="2:11" s="1" customFormat="1" ht="15" customHeight="1">
      <c r="B108" s="289"/>
      <c r="C108" s="268" t="s">
        <v>656</v>
      </c>
      <c r="D108" s="268"/>
      <c r="E108" s="268"/>
      <c r="F108" s="288" t="s">
        <v>657</v>
      </c>
      <c r="G108" s="268"/>
      <c r="H108" s="268" t="s">
        <v>691</v>
      </c>
      <c r="I108" s="268" t="s">
        <v>653</v>
      </c>
      <c r="J108" s="268">
        <v>50</v>
      </c>
      <c r="K108" s="280"/>
    </row>
    <row r="109" spans="2:11" s="1" customFormat="1" ht="15" customHeight="1">
      <c r="B109" s="289"/>
      <c r="C109" s="268" t="s">
        <v>659</v>
      </c>
      <c r="D109" s="268"/>
      <c r="E109" s="268"/>
      <c r="F109" s="288" t="s">
        <v>651</v>
      </c>
      <c r="G109" s="268"/>
      <c r="H109" s="268" t="s">
        <v>691</v>
      </c>
      <c r="I109" s="268" t="s">
        <v>661</v>
      </c>
      <c r="J109" s="268"/>
      <c r="K109" s="280"/>
    </row>
    <row r="110" spans="2:11" s="1" customFormat="1" ht="15" customHeight="1">
      <c r="B110" s="289"/>
      <c r="C110" s="268" t="s">
        <v>670</v>
      </c>
      <c r="D110" s="268"/>
      <c r="E110" s="268"/>
      <c r="F110" s="288" t="s">
        <v>657</v>
      </c>
      <c r="G110" s="268"/>
      <c r="H110" s="268" t="s">
        <v>691</v>
      </c>
      <c r="I110" s="268" t="s">
        <v>653</v>
      </c>
      <c r="J110" s="268">
        <v>50</v>
      </c>
      <c r="K110" s="280"/>
    </row>
    <row r="111" spans="2:11" s="1" customFormat="1" ht="15" customHeight="1">
      <c r="B111" s="289"/>
      <c r="C111" s="268" t="s">
        <v>678</v>
      </c>
      <c r="D111" s="268"/>
      <c r="E111" s="268"/>
      <c r="F111" s="288" t="s">
        <v>657</v>
      </c>
      <c r="G111" s="268"/>
      <c r="H111" s="268" t="s">
        <v>691</v>
      </c>
      <c r="I111" s="268" t="s">
        <v>653</v>
      </c>
      <c r="J111" s="268">
        <v>50</v>
      </c>
      <c r="K111" s="280"/>
    </row>
    <row r="112" spans="2:11" s="1" customFormat="1" ht="15" customHeight="1">
      <c r="B112" s="289"/>
      <c r="C112" s="268" t="s">
        <v>676</v>
      </c>
      <c r="D112" s="268"/>
      <c r="E112" s="268"/>
      <c r="F112" s="288" t="s">
        <v>657</v>
      </c>
      <c r="G112" s="268"/>
      <c r="H112" s="268" t="s">
        <v>691</v>
      </c>
      <c r="I112" s="268" t="s">
        <v>653</v>
      </c>
      <c r="J112" s="268">
        <v>50</v>
      </c>
      <c r="K112" s="280"/>
    </row>
    <row r="113" spans="2:11" s="1" customFormat="1" ht="15" customHeight="1">
      <c r="B113" s="289"/>
      <c r="C113" s="268" t="s">
        <v>55</v>
      </c>
      <c r="D113" s="268"/>
      <c r="E113" s="268"/>
      <c r="F113" s="288" t="s">
        <v>651</v>
      </c>
      <c r="G113" s="268"/>
      <c r="H113" s="268" t="s">
        <v>692</v>
      </c>
      <c r="I113" s="268" t="s">
        <v>653</v>
      </c>
      <c r="J113" s="268">
        <v>20</v>
      </c>
      <c r="K113" s="280"/>
    </row>
    <row r="114" spans="2:11" s="1" customFormat="1" ht="15" customHeight="1">
      <c r="B114" s="289"/>
      <c r="C114" s="268" t="s">
        <v>693</v>
      </c>
      <c r="D114" s="268"/>
      <c r="E114" s="268"/>
      <c r="F114" s="288" t="s">
        <v>651</v>
      </c>
      <c r="G114" s="268"/>
      <c r="H114" s="268" t="s">
        <v>694</v>
      </c>
      <c r="I114" s="268" t="s">
        <v>653</v>
      </c>
      <c r="J114" s="268">
        <v>120</v>
      </c>
      <c r="K114" s="280"/>
    </row>
    <row r="115" spans="2:11" s="1" customFormat="1" ht="15" customHeight="1">
      <c r="B115" s="289"/>
      <c r="C115" s="268" t="s">
        <v>40</v>
      </c>
      <c r="D115" s="268"/>
      <c r="E115" s="268"/>
      <c r="F115" s="288" t="s">
        <v>651</v>
      </c>
      <c r="G115" s="268"/>
      <c r="H115" s="268" t="s">
        <v>695</v>
      </c>
      <c r="I115" s="268" t="s">
        <v>686</v>
      </c>
      <c r="J115" s="268"/>
      <c r="K115" s="280"/>
    </row>
    <row r="116" spans="2:11" s="1" customFormat="1" ht="15" customHeight="1">
      <c r="B116" s="289"/>
      <c r="C116" s="268" t="s">
        <v>50</v>
      </c>
      <c r="D116" s="268"/>
      <c r="E116" s="268"/>
      <c r="F116" s="288" t="s">
        <v>651</v>
      </c>
      <c r="G116" s="268"/>
      <c r="H116" s="268" t="s">
        <v>696</v>
      </c>
      <c r="I116" s="268" t="s">
        <v>686</v>
      </c>
      <c r="J116" s="268"/>
      <c r="K116" s="280"/>
    </row>
    <row r="117" spans="2:11" s="1" customFormat="1" ht="15" customHeight="1">
      <c r="B117" s="289"/>
      <c r="C117" s="268" t="s">
        <v>59</v>
      </c>
      <c r="D117" s="268"/>
      <c r="E117" s="268"/>
      <c r="F117" s="288" t="s">
        <v>651</v>
      </c>
      <c r="G117" s="268"/>
      <c r="H117" s="268" t="s">
        <v>697</v>
      </c>
      <c r="I117" s="268" t="s">
        <v>698</v>
      </c>
      <c r="J117" s="268"/>
      <c r="K117" s="280"/>
    </row>
    <row r="118" spans="2:11" s="1" customFormat="1" ht="15" customHeight="1">
      <c r="B118" s="292"/>
      <c r="C118" s="298"/>
      <c r="D118" s="298"/>
      <c r="E118" s="298"/>
      <c r="F118" s="298"/>
      <c r="G118" s="298"/>
      <c r="H118" s="298"/>
      <c r="I118" s="298"/>
      <c r="J118" s="298"/>
      <c r="K118" s="294"/>
    </row>
    <row r="119" spans="2:11" s="1" customFormat="1" ht="18.75" customHeight="1">
      <c r="B119" s="299"/>
      <c r="C119" s="265"/>
      <c r="D119" s="265"/>
      <c r="E119" s="265"/>
      <c r="F119" s="300"/>
      <c r="G119" s="265"/>
      <c r="H119" s="265"/>
      <c r="I119" s="265"/>
      <c r="J119" s="265"/>
      <c r="K119" s="299"/>
    </row>
    <row r="120" spans="2:11" s="1" customFormat="1" ht="18.75" customHeight="1">
      <c r="B120" s="275"/>
      <c r="C120" s="275"/>
      <c r="D120" s="275"/>
      <c r="E120" s="275"/>
      <c r="F120" s="275"/>
      <c r="G120" s="275"/>
      <c r="H120" s="275"/>
      <c r="I120" s="275"/>
      <c r="J120" s="275"/>
      <c r="K120" s="275"/>
    </row>
    <row r="121" spans="2:11" s="1" customFormat="1" ht="7.5" customHeight="1">
      <c r="B121" s="301"/>
      <c r="C121" s="302"/>
      <c r="D121" s="302"/>
      <c r="E121" s="302"/>
      <c r="F121" s="302"/>
      <c r="G121" s="302"/>
      <c r="H121" s="302"/>
      <c r="I121" s="302"/>
      <c r="J121" s="302"/>
      <c r="K121" s="303"/>
    </row>
    <row r="122" spans="2:11" s="1" customFormat="1" ht="45" customHeight="1">
      <c r="B122" s="304"/>
      <c r="C122" s="385" t="s">
        <v>699</v>
      </c>
      <c r="D122" s="385"/>
      <c r="E122" s="385"/>
      <c r="F122" s="385"/>
      <c r="G122" s="385"/>
      <c r="H122" s="385"/>
      <c r="I122" s="385"/>
      <c r="J122" s="385"/>
      <c r="K122" s="305"/>
    </row>
    <row r="123" spans="2:11" s="1" customFormat="1" ht="17.25" customHeight="1">
      <c r="B123" s="306"/>
      <c r="C123" s="281" t="s">
        <v>645</v>
      </c>
      <c r="D123" s="281"/>
      <c r="E123" s="281"/>
      <c r="F123" s="281" t="s">
        <v>646</v>
      </c>
      <c r="G123" s="282"/>
      <c r="H123" s="281" t="s">
        <v>56</v>
      </c>
      <c r="I123" s="281" t="s">
        <v>59</v>
      </c>
      <c r="J123" s="281" t="s">
        <v>647</v>
      </c>
      <c r="K123" s="307"/>
    </row>
    <row r="124" spans="2:11" s="1" customFormat="1" ht="17.25" customHeight="1">
      <c r="B124" s="306"/>
      <c r="C124" s="283" t="s">
        <v>648</v>
      </c>
      <c r="D124" s="283"/>
      <c r="E124" s="283"/>
      <c r="F124" s="284" t="s">
        <v>649</v>
      </c>
      <c r="G124" s="285"/>
      <c r="H124" s="283"/>
      <c r="I124" s="283"/>
      <c r="J124" s="283" t="s">
        <v>650</v>
      </c>
      <c r="K124" s="307"/>
    </row>
    <row r="125" spans="2:11" s="1" customFormat="1" ht="5.25" customHeight="1">
      <c r="B125" s="308"/>
      <c r="C125" s="286"/>
      <c r="D125" s="286"/>
      <c r="E125" s="286"/>
      <c r="F125" s="286"/>
      <c r="G125" s="268"/>
      <c r="H125" s="286"/>
      <c r="I125" s="286"/>
      <c r="J125" s="286"/>
      <c r="K125" s="309"/>
    </row>
    <row r="126" spans="2:11" s="1" customFormat="1" ht="15" customHeight="1">
      <c r="B126" s="308"/>
      <c r="C126" s="268" t="s">
        <v>654</v>
      </c>
      <c r="D126" s="286"/>
      <c r="E126" s="286"/>
      <c r="F126" s="288" t="s">
        <v>651</v>
      </c>
      <c r="G126" s="268"/>
      <c r="H126" s="268" t="s">
        <v>691</v>
      </c>
      <c r="I126" s="268" t="s">
        <v>653</v>
      </c>
      <c r="J126" s="268">
        <v>120</v>
      </c>
      <c r="K126" s="310"/>
    </row>
    <row r="127" spans="2:11" s="1" customFormat="1" ht="15" customHeight="1">
      <c r="B127" s="308"/>
      <c r="C127" s="268" t="s">
        <v>700</v>
      </c>
      <c r="D127" s="268"/>
      <c r="E127" s="268"/>
      <c r="F127" s="288" t="s">
        <v>651</v>
      </c>
      <c r="G127" s="268"/>
      <c r="H127" s="268" t="s">
        <v>701</v>
      </c>
      <c r="I127" s="268" t="s">
        <v>653</v>
      </c>
      <c r="J127" s="268" t="s">
        <v>702</v>
      </c>
      <c r="K127" s="310"/>
    </row>
    <row r="128" spans="2:11" s="1" customFormat="1" ht="15" customHeight="1">
      <c r="B128" s="308"/>
      <c r="C128" s="268" t="s">
        <v>599</v>
      </c>
      <c r="D128" s="268"/>
      <c r="E128" s="268"/>
      <c r="F128" s="288" t="s">
        <v>651</v>
      </c>
      <c r="G128" s="268"/>
      <c r="H128" s="268" t="s">
        <v>703</v>
      </c>
      <c r="I128" s="268" t="s">
        <v>653</v>
      </c>
      <c r="J128" s="268" t="s">
        <v>702</v>
      </c>
      <c r="K128" s="310"/>
    </row>
    <row r="129" spans="2:11" s="1" customFormat="1" ht="15" customHeight="1">
      <c r="B129" s="308"/>
      <c r="C129" s="268" t="s">
        <v>662</v>
      </c>
      <c r="D129" s="268"/>
      <c r="E129" s="268"/>
      <c r="F129" s="288" t="s">
        <v>657</v>
      </c>
      <c r="G129" s="268"/>
      <c r="H129" s="268" t="s">
        <v>663</v>
      </c>
      <c r="I129" s="268" t="s">
        <v>653</v>
      </c>
      <c r="J129" s="268">
        <v>15</v>
      </c>
      <c r="K129" s="310"/>
    </row>
    <row r="130" spans="2:11" s="1" customFormat="1" ht="15" customHeight="1">
      <c r="B130" s="308"/>
      <c r="C130" s="290" t="s">
        <v>664</v>
      </c>
      <c r="D130" s="290"/>
      <c r="E130" s="290"/>
      <c r="F130" s="291" t="s">
        <v>657</v>
      </c>
      <c r="G130" s="290"/>
      <c r="H130" s="290" t="s">
        <v>665</v>
      </c>
      <c r="I130" s="290" t="s">
        <v>653</v>
      </c>
      <c r="J130" s="290">
        <v>15</v>
      </c>
      <c r="K130" s="310"/>
    </row>
    <row r="131" spans="2:11" s="1" customFormat="1" ht="15" customHeight="1">
      <c r="B131" s="308"/>
      <c r="C131" s="290" t="s">
        <v>666</v>
      </c>
      <c r="D131" s="290"/>
      <c r="E131" s="290"/>
      <c r="F131" s="291" t="s">
        <v>657</v>
      </c>
      <c r="G131" s="290"/>
      <c r="H131" s="290" t="s">
        <v>667</v>
      </c>
      <c r="I131" s="290" t="s">
        <v>653</v>
      </c>
      <c r="J131" s="290">
        <v>20</v>
      </c>
      <c r="K131" s="310"/>
    </row>
    <row r="132" spans="2:11" s="1" customFormat="1" ht="15" customHeight="1">
      <c r="B132" s="308"/>
      <c r="C132" s="290" t="s">
        <v>668</v>
      </c>
      <c r="D132" s="290"/>
      <c r="E132" s="290"/>
      <c r="F132" s="291" t="s">
        <v>657</v>
      </c>
      <c r="G132" s="290"/>
      <c r="H132" s="290" t="s">
        <v>669</v>
      </c>
      <c r="I132" s="290" t="s">
        <v>653</v>
      </c>
      <c r="J132" s="290">
        <v>20</v>
      </c>
      <c r="K132" s="310"/>
    </row>
    <row r="133" spans="2:11" s="1" customFormat="1" ht="15" customHeight="1">
      <c r="B133" s="308"/>
      <c r="C133" s="268" t="s">
        <v>656</v>
      </c>
      <c r="D133" s="268"/>
      <c r="E133" s="268"/>
      <c r="F133" s="288" t="s">
        <v>657</v>
      </c>
      <c r="G133" s="268"/>
      <c r="H133" s="268" t="s">
        <v>691</v>
      </c>
      <c r="I133" s="268" t="s">
        <v>653</v>
      </c>
      <c r="J133" s="268">
        <v>50</v>
      </c>
      <c r="K133" s="310"/>
    </row>
    <row r="134" spans="2:11" s="1" customFormat="1" ht="15" customHeight="1">
      <c r="B134" s="308"/>
      <c r="C134" s="268" t="s">
        <v>670</v>
      </c>
      <c r="D134" s="268"/>
      <c r="E134" s="268"/>
      <c r="F134" s="288" t="s">
        <v>657</v>
      </c>
      <c r="G134" s="268"/>
      <c r="H134" s="268" t="s">
        <v>691</v>
      </c>
      <c r="I134" s="268" t="s">
        <v>653</v>
      </c>
      <c r="J134" s="268">
        <v>50</v>
      </c>
      <c r="K134" s="310"/>
    </row>
    <row r="135" spans="2:11" s="1" customFormat="1" ht="15" customHeight="1">
      <c r="B135" s="308"/>
      <c r="C135" s="268" t="s">
        <v>676</v>
      </c>
      <c r="D135" s="268"/>
      <c r="E135" s="268"/>
      <c r="F135" s="288" t="s">
        <v>657</v>
      </c>
      <c r="G135" s="268"/>
      <c r="H135" s="268" t="s">
        <v>691</v>
      </c>
      <c r="I135" s="268" t="s">
        <v>653</v>
      </c>
      <c r="J135" s="268">
        <v>50</v>
      </c>
      <c r="K135" s="310"/>
    </row>
    <row r="136" spans="2:11" s="1" customFormat="1" ht="15" customHeight="1">
      <c r="B136" s="308"/>
      <c r="C136" s="268" t="s">
        <v>678</v>
      </c>
      <c r="D136" s="268"/>
      <c r="E136" s="268"/>
      <c r="F136" s="288" t="s">
        <v>657</v>
      </c>
      <c r="G136" s="268"/>
      <c r="H136" s="268" t="s">
        <v>691</v>
      </c>
      <c r="I136" s="268" t="s">
        <v>653</v>
      </c>
      <c r="J136" s="268">
        <v>50</v>
      </c>
      <c r="K136" s="310"/>
    </row>
    <row r="137" spans="2:11" s="1" customFormat="1" ht="15" customHeight="1">
      <c r="B137" s="308"/>
      <c r="C137" s="268" t="s">
        <v>679</v>
      </c>
      <c r="D137" s="268"/>
      <c r="E137" s="268"/>
      <c r="F137" s="288" t="s">
        <v>657</v>
      </c>
      <c r="G137" s="268"/>
      <c r="H137" s="268" t="s">
        <v>704</v>
      </c>
      <c r="I137" s="268" t="s">
        <v>653</v>
      </c>
      <c r="J137" s="268">
        <v>255</v>
      </c>
      <c r="K137" s="310"/>
    </row>
    <row r="138" spans="2:11" s="1" customFormat="1" ht="15" customHeight="1">
      <c r="B138" s="308"/>
      <c r="C138" s="268" t="s">
        <v>681</v>
      </c>
      <c r="D138" s="268"/>
      <c r="E138" s="268"/>
      <c r="F138" s="288" t="s">
        <v>651</v>
      </c>
      <c r="G138" s="268"/>
      <c r="H138" s="268" t="s">
        <v>705</v>
      </c>
      <c r="I138" s="268" t="s">
        <v>683</v>
      </c>
      <c r="J138" s="268"/>
      <c r="K138" s="310"/>
    </row>
    <row r="139" spans="2:11" s="1" customFormat="1" ht="15" customHeight="1">
      <c r="B139" s="308"/>
      <c r="C139" s="268" t="s">
        <v>684</v>
      </c>
      <c r="D139" s="268"/>
      <c r="E139" s="268"/>
      <c r="F139" s="288" t="s">
        <v>651</v>
      </c>
      <c r="G139" s="268"/>
      <c r="H139" s="268" t="s">
        <v>706</v>
      </c>
      <c r="I139" s="268" t="s">
        <v>686</v>
      </c>
      <c r="J139" s="268"/>
      <c r="K139" s="310"/>
    </row>
    <row r="140" spans="2:11" s="1" customFormat="1" ht="15" customHeight="1">
      <c r="B140" s="308"/>
      <c r="C140" s="268" t="s">
        <v>687</v>
      </c>
      <c r="D140" s="268"/>
      <c r="E140" s="268"/>
      <c r="F140" s="288" t="s">
        <v>651</v>
      </c>
      <c r="G140" s="268"/>
      <c r="H140" s="268" t="s">
        <v>687</v>
      </c>
      <c r="I140" s="268" t="s">
        <v>686</v>
      </c>
      <c r="J140" s="268"/>
      <c r="K140" s="310"/>
    </row>
    <row r="141" spans="2:11" s="1" customFormat="1" ht="15" customHeight="1">
      <c r="B141" s="308"/>
      <c r="C141" s="268" t="s">
        <v>40</v>
      </c>
      <c r="D141" s="268"/>
      <c r="E141" s="268"/>
      <c r="F141" s="288" t="s">
        <v>651</v>
      </c>
      <c r="G141" s="268"/>
      <c r="H141" s="268" t="s">
        <v>707</v>
      </c>
      <c r="I141" s="268" t="s">
        <v>686</v>
      </c>
      <c r="J141" s="268"/>
      <c r="K141" s="310"/>
    </row>
    <row r="142" spans="2:11" s="1" customFormat="1" ht="15" customHeight="1">
      <c r="B142" s="308"/>
      <c r="C142" s="268" t="s">
        <v>708</v>
      </c>
      <c r="D142" s="268"/>
      <c r="E142" s="268"/>
      <c r="F142" s="288" t="s">
        <v>651</v>
      </c>
      <c r="G142" s="268"/>
      <c r="H142" s="268" t="s">
        <v>709</v>
      </c>
      <c r="I142" s="268" t="s">
        <v>686</v>
      </c>
      <c r="J142" s="268"/>
      <c r="K142" s="310"/>
    </row>
    <row r="143" spans="2:11" s="1" customFormat="1" ht="15" customHeight="1">
      <c r="B143" s="311"/>
      <c r="C143" s="312"/>
      <c r="D143" s="312"/>
      <c r="E143" s="312"/>
      <c r="F143" s="312"/>
      <c r="G143" s="312"/>
      <c r="H143" s="312"/>
      <c r="I143" s="312"/>
      <c r="J143" s="312"/>
      <c r="K143" s="313"/>
    </row>
    <row r="144" spans="2:11" s="1" customFormat="1" ht="18.75" customHeight="1">
      <c r="B144" s="265"/>
      <c r="C144" s="265"/>
      <c r="D144" s="265"/>
      <c r="E144" s="265"/>
      <c r="F144" s="300"/>
      <c r="G144" s="265"/>
      <c r="H144" s="265"/>
      <c r="I144" s="265"/>
      <c r="J144" s="265"/>
      <c r="K144" s="265"/>
    </row>
    <row r="145" spans="2:11" s="1" customFormat="1" ht="18.75" customHeight="1">
      <c r="B145" s="275"/>
      <c r="C145" s="275"/>
      <c r="D145" s="275"/>
      <c r="E145" s="275"/>
      <c r="F145" s="275"/>
      <c r="G145" s="275"/>
      <c r="H145" s="275"/>
      <c r="I145" s="275"/>
      <c r="J145" s="275"/>
      <c r="K145" s="275"/>
    </row>
    <row r="146" spans="2:11" s="1" customFormat="1" ht="7.5" customHeight="1">
      <c r="B146" s="276"/>
      <c r="C146" s="277"/>
      <c r="D146" s="277"/>
      <c r="E146" s="277"/>
      <c r="F146" s="277"/>
      <c r="G146" s="277"/>
      <c r="H146" s="277"/>
      <c r="I146" s="277"/>
      <c r="J146" s="277"/>
      <c r="K146" s="278"/>
    </row>
    <row r="147" spans="2:11" s="1" customFormat="1" ht="45" customHeight="1">
      <c r="B147" s="279"/>
      <c r="C147" s="387" t="s">
        <v>710</v>
      </c>
      <c r="D147" s="387"/>
      <c r="E147" s="387"/>
      <c r="F147" s="387"/>
      <c r="G147" s="387"/>
      <c r="H147" s="387"/>
      <c r="I147" s="387"/>
      <c r="J147" s="387"/>
      <c r="K147" s="280"/>
    </row>
    <row r="148" spans="2:11" s="1" customFormat="1" ht="17.25" customHeight="1">
      <c r="B148" s="279"/>
      <c r="C148" s="281" t="s">
        <v>645</v>
      </c>
      <c r="D148" s="281"/>
      <c r="E148" s="281"/>
      <c r="F148" s="281" t="s">
        <v>646</v>
      </c>
      <c r="G148" s="282"/>
      <c r="H148" s="281" t="s">
        <v>56</v>
      </c>
      <c r="I148" s="281" t="s">
        <v>59</v>
      </c>
      <c r="J148" s="281" t="s">
        <v>647</v>
      </c>
      <c r="K148" s="280"/>
    </row>
    <row r="149" spans="2:11" s="1" customFormat="1" ht="17.25" customHeight="1">
      <c r="B149" s="279"/>
      <c r="C149" s="283" t="s">
        <v>648</v>
      </c>
      <c r="D149" s="283"/>
      <c r="E149" s="283"/>
      <c r="F149" s="284" t="s">
        <v>649</v>
      </c>
      <c r="G149" s="285"/>
      <c r="H149" s="283"/>
      <c r="I149" s="283"/>
      <c r="J149" s="283" t="s">
        <v>650</v>
      </c>
      <c r="K149" s="280"/>
    </row>
    <row r="150" spans="2:11" s="1" customFormat="1" ht="5.25" customHeight="1">
      <c r="B150" s="289"/>
      <c r="C150" s="286"/>
      <c r="D150" s="286"/>
      <c r="E150" s="286"/>
      <c r="F150" s="286"/>
      <c r="G150" s="287"/>
      <c r="H150" s="286"/>
      <c r="I150" s="286"/>
      <c r="J150" s="286"/>
      <c r="K150" s="310"/>
    </row>
    <row r="151" spans="2:11" s="1" customFormat="1" ht="15" customHeight="1">
      <c r="B151" s="289"/>
      <c r="C151" s="314" t="s">
        <v>654</v>
      </c>
      <c r="D151" s="268"/>
      <c r="E151" s="268"/>
      <c r="F151" s="315" t="s">
        <v>651</v>
      </c>
      <c r="G151" s="268"/>
      <c r="H151" s="314" t="s">
        <v>691</v>
      </c>
      <c r="I151" s="314" t="s">
        <v>653</v>
      </c>
      <c r="J151" s="314">
        <v>120</v>
      </c>
      <c r="K151" s="310"/>
    </row>
    <row r="152" spans="2:11" s="1" customFormat="1" ht="15" customHeight="1">
      <c r="B152" s="289"/>
      <c r="C152" s="314" t="s">
        <v>700</v>
      </c>
      <c r="D152" s="268"/>
      <c r="E152" s="268"/>
      <c r="F152" s="315" t="s">
        <v>651</v>
      </c>
      <c r="G152" s="268"/>
      <c r="H152" s="314" t="s">
        <v>711</v>
      </c>
      <c r="I152" s="314" t="s">
        <v>653</v>
      </c>
      <c r="J152" s="314" t="s">
        <v>702</v>
      </c>
      <c r="K152" s="310"/>
    </row>
    <row r="153" spans="2:11" s="1" customFormat="1" ht="15" customHeight="1">
      <c r="B153" s="289"/>
      <c r="C153" s="314" t="s">
        <v>599</v>
      </c>
      <c r="D153" s="268"/>
      <c r="E153" s="268"/>
      <c r="F153" s="315" t="s">
        <v>651</v>
      </c>
      <c r="G153" s="268"/>
      <c r="H153" s="314" t="s">
        <v>712</v>
      </c>
      <c r="I153" s="314" t="s">
        <v>653</v>
      </c>
      <c r="J153" s="314" t="s">
        <v>702</v>
      </c>
      <c r="K153" s="310"/>
    </row>
    <row r="154" spans="2:11" s="1" customFormat="1" ht="15" customHeight="1">
      <c r="B154" s="289"/>
      <c r="C154" s="314" t="s">
        <v>656</v>
      </c>
      <c r="D154" s="268"/>
      <c r="E154" s="268"/>
      <c r="F154" s="315" t="s">
        <v>657</v>
      </c>
      <c r="G154" s="268"/>
      <c r="H154" s="314" t="s">
        <v>691</v>
      </c>
      <c r="I154" s="314" t="s">
        <v>653</v>
      </c>
      <c r="J154" s="314">
        <v>50</v>
      </c>
      <c r="K154" s="310"/>
    </row>
    <row r="155" spans="2:11" s="1" customFormat="1" ht="15" customHeight="1">
      <c r="B155" s="289"/>
      <c r="C155" s="314" t="s">
        <v>659</v>
      </c>
      <c r="D155" s="268"/>
      <c r="E155" s="268"/>
      <c r="F155" s="315" t="s">
        <v>651</v>
      </c>
      <c r="G155" s="268"/>
      <c r="H155" s="314" t="s">
        <v>691</v>
      </c>
      <c r="I155" s="314" t="s">
        <v>661</v>
      </c>
      <c r="J155" s="314"/>
      <c r="K155" s="310"/>
    </row>
    <row r="156" spans="2:11" s="1" customFormat="1" ht="15" customHeight="1">
      <c r="B156" s="289"/>
      <c r="C156" s="314" t="s">
        <v>670</v>
      </c>
      <c r="D156" s="268"/>
      <c r="E156" s="268"/>
      <c r="F156" s="315" t="s">
        <v>657</v>
      </c>
      <c r="G156" s="268"/>
      <c r="H156" s="314" t="s">
        <v>691</v>
      </c>
      <c r="I156" s="314" t="s">
        <v>653</v>
      </c>
      <c r="J156" s="314">
        <v>50</v>
      </c>
      <c r="K156" s="310"/>
    </row>
    <row r="157" spans="2:11" s="1" customFormat="1" ht="15" customHeight="1">
      <c r="B157" s="289"/>
      <c r="C157" s="314" t="s">
        <v>678</v>
      </c>
      <c r="D157" s="268"/>
      <c r="E157" s="268"/>
      <c r="F157" s="315" t="s">
        <v>657</v>
      </c>
      <c r="G157" s="268"/>
      <c r="H157" s="314" t="s">
        <v>691</v>
      </c>
      <c r="I157" s="314" t="s">
        <v>653</v>
      </c>
      <c r="J157" s="314">
        <v>50</v>
      </c>
      <c r="K157" s="310"/>
    </row>
    <row r="158" spans="2:11" s="1" customFormat="1" ht="15" customHeight="1">
      <c r="B158" s="289"/>
      <c r="C158" s="314" t="s">
        <v>676</v>
      </c>
      <c r="D158" s="268"/>
      <c r="E158" s="268"/>
      <c r="F158" s="315" t="s">
        <v>657</v>
      </c>
      <c r="G158" s="268"/>
      <c r="H158" s="314" t="s">
        <v>691</v>
      </c>
      <c r="I158" s="314" t="s">
        <v>653</v>
      </c>
      <c r="J158" s="314">
        <v>50</v>
      </c>
      <c r="K158" s="310"/>
    </row>
    <row r="159" spans="2:11" s="1" customFormat="1" ht="15" customHeight="1">
      <c r="B159" s="289"/>
      <c r="C159" s="314" t="s">
        <v>95</v>
      </c>
      <c r="D159" s="268"/>
      <c r="E159" s="268"/>
      <c r="F159" s="315" t="s">
        <v>651</v>
      </c>
      <c r="G159" s="268"/>
      <c r="H159" s="314" t="s">
        <v>713</v>
      </c>
      <c r="I159" s="314" t="s">
        <v>653</v>
      </c>
      <c r="J159" s="314" t="s">
        <v>714</v>
      </c>
      <c r="K159" s="310"/>
    </row>
    <row r="160" spans="2:11" s="1" customFormat="1" ht="15" customHeight="1">
      <c r="B160" s="289"/>
      <c r="C160" s="314" t="s">
        <v>715</v>
      </c>
      <c r="D160" s="268"/>
      <c r="E160" s="268"/>
      <c r="F160" s="315" t="s">
        <v>651</v>
      </c>
      <c r="G160" s="268"/>
      <c r="H160" s="314" t="s">
        <v>716</v>
      </c>
      <c r="I160" s="314" t="s">
        <v>686</v>
      </c>
      <c r="J160" s="314"/>
      <c r="K160" s="310"/>
    </row>
    <row r="161" spans="2:11" s="1" customFormat="1" ht="15" customHeight="1">
      <c r="B161" s="316"/>
      <c r="C161" s="298"/>
      <c r="D161" s="298"/>
      <c r="E161" s="298"/>
      <c r="F161" s="298"/>
      <c r="G161" s="298"/>
      <c r="H161" s="298"/>
      <c r="I161" s="298"/>
      <c r="J161" s="298"/>
      <c r="K161" s="317"/>
    </row>
    <row r="162" spans="2:11" s="1" customFormat="1" ht="18.75" customHeight="1">
      <c r="B162" s="265"/>
      <c r="C162" s="268"/>
      <c r="D162" s="268"/>
      <c r="E162" s="268"/>
      <c r="F162" s="288"/>
      <c r="G162" s="268"/>
      <c r="H162" s="268"/>
      <c r="I162" s="268"/>
      <c r="J162" s="268"/>
      <c r="K162" s="265"/>
    </row>
    <row r="163" spans="2:11" s="1" customFormat="1" ht="18.75" customHeight="1">
      <c r="B163" s="275"/>
      <c r="C163" s="275"/>
      <c r="D163" s="275"/>
      <c r="E163" s="275"/>
      <c r="F163" s="275"/>
      <c r="G163" s="275"/>
      <c r="H163" s="275"/>
      <c r="I163" s="275"/>
      <c r="J163" s="275"/>
      <c r="K163" s="275"/>
    </row>
    <row r="164" spans="2:11" s="1" customFormat="1" ht="7.5" customHeight="1">
      <c r="B164" s="257"/>
      <c r="C164" s="258"/>
      <c r="D164" s="258"/>
      <c r="E164" s="258"/>
      <c r="F164" s="258"/>
      <c r="G164" s="258"/>
      <c r="H164" s="258"/>
      <c r="I164" s="258"/>
      <c r="J164" s="258"/>
      <c r="K164" s="259"/>
    </row>
    <row r="165" spans="2:11" s="1" customFormat="1" ht="45" customHeight="1">
      <c r="B165" s="260"/>
      <c r="C165" s="385" t="s">
        <v>717</v>
      </c>
      <c r="D165" s="385"/>
      <c r="E165" s="385"/>
      <c r="F165" s="385"/>
      <c r="G165" s="385"/>
      <c r="H165" s="385"/>
      <c r="I165" s="385"/>
      <c r="J165" s="385"/>
      <c r="K165" s="261"/>
    </row>
    <row r="166" spans="2:11" s="1" customFormat="1" ht="17.25" customHeight="1">
      <c r="B166" s="260"/>
      <c r="C166" s="281" t="s">
        <v>645</v>
      </c>
      <c r="D166" s="281"/>
      <c r="E166" s="281"/>
      <c r="F166" s="281" t="s">
        <v>646</v>
      </c>
      <c r="G166" s="318"/>
      <c r="H166" s="319" t="s">
        <v>56</v>
      </c>
      <c r="I166" s="319" t="s">
        <v>59</v>
      </c>
      <c r="J166" s="281" t="s">
        <v>647</v>
      </c>
      <c r="K166" s="261"/>
    </row>
    <row r="167" spans="2:11" s="1" customFormat="1" ht="17.25" customHeight="1">
      <c r="B167" s="262"/>
      <c r="C167" s="283" t="s">
        <v>648</v>
      </c>
      <c r="D167" s="283"/>
      <c r="E167" s="283"/>
      <c r="F167" s="284" t="s">
        <v>649</v>
      </c>
      <c r="G167" s="320"/>
      <c r="H167" s="321"/>
      <c r="I167" s="321"/>
      <c r="J167" s="283" t="s">
        <v>650</v>
      </c>
      <c r="K167" s="263"/>
    </row>
    <row r="168" spans="2:11" s="1" customFormat="1" ht="5.25" customHeight="1">
      <c r="B168" s="289"/>
      <c r="C168" s="286"/>
      <c r="D168" s="286"/>
      <c r="E168" s="286"/>
      <c r="F168" s="286"/>
      <c r="G168" s="287"/>
      <c r="H168" s="286"/>
      <c r="I168" s="286"/>
      <c r="J168" s="286"/>
      <c r="K168" s="310"/>
    </row>
    <row r="169" spans="2:11" s="1" customFormat="1" ht="15" customHeight="1">
      <c r="B169" s="289"/>
      <c r="C169" s="268" t="s">
        <v>654</v>
      </c>
      <c r="D169" s="268"/>
      <c r="E169" s="268"/>
      <c r="F169" s="288" t="s">
        <v>651</v>
      </c>
      <c r="G169" s="268"/>
      <c r="H169" s="268" t="s">
        <v>691</v>
      </c>
      <c r="I169" s="268" t="s">
        <v>653</v>
      </c>
      <c r="J169" s="268">
        <v>120</v>
      </c>
      <c r="K169" s="310"/>
    </row>
    <row r="170" spans="2:11" s="1" customFormat="1" ht="15" customHeight="1">
      <c r="B170" s="289"/>
      <c r="C170" s="268" t="s">
        <v>700</v>
      </c>
      <c r="D170" s="268"/>
      <c r="E170" s="268"/>
      <c r="F170" s="288" t="s">
        <v>651</v>
      </c>
      <c r="G170" s="268"/>
      <c r="H170" s="268" t="s">
        <v>701</v>
      </c>
      <c r="I170" s="268" t="s">
        <v>653</v>
      </c>
      <c r="J170" s="268" t="s">
        <v>702</v>
      </c>
      <c r="K170" s="310"/>
    </row>
    <row r="171" spans="2:11" s="1" customFormat="1" ht="15" customHeight="1">
      <c r="B171" s="289"/>
      <c r="C171" s="268" t="s">
        <v>599</v>
      </c>
      <c r="D171" s="268"/>
      <c r="E171" s="268"/>
      <c r="F171" s="288" t="s">
        <v>651</v>
      </c>
      <c r="G171" s="268"/>
      <c r="H171" s="268" t="s">
        <v>718</v>
      </c>
      <c r="I171" s="268" t="s">
        <v>653</v>
      </c>
      <c r="J171" s="268" t="s">
        <v>702</v>
      </c>
      <c r="K171" s="310"/>
    </row>
    <row r="172" spans="2:11" s="1" customFormat="1" ht="15" customHeight="1">
      <c r="B172" s="289"/>
      <c r="C172" s="268" t="s">
        <v>656</v>
      </c>
      <c r="D172" s="268"/>
      <c r="E172" s="268"/>
      <c r="F172" s="288" t="s">
        <v>657</v>
      </c>
      <c r="G172" s="268"/>
      <c r="H172" s="268" t="s">
        <v>718</v>
      </c>
      <c r="I172" s="268" t="s">
        <v>653</v>
      </c>
      <c r="J172" s="268">
        <v>50</v>
      </c>
      <c r="K172" s="310"/>
    </row>
    <row r="173" spans="2:11" s="1" customFormat="1" ht="15" customHeight="1">
      <c r="B173" s="289"/>
      <c r="C173" s="268" t="s">
        <v>659</v>
      </c>
      <c r="D173" s="268"/>
      <c r="E173" s="268"/>
      <c r="F173" s="288" t="s">
        <v>651</v>
      </c>
      <c r="G173" s="268"/>
      <c r="H173" s="268" t="s">
        <v>718</v>
      </c>
      <c r="I173" s="268" t="s">
        <v>661</v>
      </c>
      <c r="J173" s="268"/>
      <c r="K173" s="310"/>
    </row>
    <row r="174" spans="2:11" s="1" customFormat="1" ht="15" customHeight="1">
      <c r="B174" s="289"/>
      <c r="C174" s="268" t="s">
        <v>670</v>
      </c>
      <c r="D174" s="268"/>
      <c r="E174" s="268"/>
      <c r="F174" s="288" t="s">
        <v>657</v>
      </c>
      <c r="G174" s="268"/>
      <c r="H174" s="268" t="s">
        <v>718</v>
      </c>
      <c r="I174" s="268" t="s">
        <v>653</v>
      </c>
      <c r="J174" s="268">
        <v>50</v>
      </c>
      <c r="K174" s="310"/>
    </row>
    <row r="175" spans="2:11" s="1" customFormat="1" ht="15" customHeight="1">
      <c r="B175" s="289"/>
      <c r="C175" s="268" t="s">
        <v>678</v>
      </c>
      <c r="D175" s="268"/>
      <c r="E175" s="268"/>
      <c r="F175" s="288" t="s">
        <v>657</v>
      </c>
      <c r="G175" s="268"/>
      <c r="H175" s="268" t="s">
        <v>718</v>
      </c>
      <c r="I175" s="268" t="s">
        <v>653</v>
      </c>
      <c r="J175" s="268">
        <v>50</v>
      </c>
      <c r="K175" s="310"/>
    </row>
    <row r="176" spans="2:11" s="1" customFormat="1" ht="15" customHeight="1">
      <c r="B176" s="289"/>
      <c r="C176" s="268" t="s">
        <v>676</v>
      </c>
      <c r="D176" s="268"/>
      <c r="E176" s="268"/>
      <c r="F176" s="288" t="s">
        <v>657</v>
      </c>
      <c r="G176" s="268"/>
      <c r="H176" s="268" t="s">
        <v>718</v>
      </c>
      <c r="I176" s="268" t="s">
        <v>653</v>
      </c>
      <c r="J176" s="268">
        <v>50</v>
      </c>
      <c r="K176" s="310"/>
    </row>
    <row r="177" spans="2:11" s="1" customFormat="1" ht="15" customHeight="1">
      <c r="B177" s="289"/>
      <c r="C177" s="268" t="s">
        <v>109</v>
      </c>
      <c r="D177" s="268"/>
      <c r="E177" s="268"/>
      <c r="F177" s="288" t="s">
        <v>651</v>
      </c>
      <c r="G177" s="268"/>
      <c r="H177" s="268" t="s">
        <v>719</v>
      </c>
      <c r="I177" s="268" t="s">
        <v>720</v>
      </c>
      <c r="J177" s="268"/>
      <c r="K177" s="310"/>
    </row>
    <row r="178" spans="2:11" s="1" customFormat="1" ht="15" customHeight="1">
      <c r="B178" s="289"/>
      <c r="C178" s="268" t="s">
        <v>59</v>
      </c>
      <c r="D178" s="268"/>
      <c r="E178" s="268"/>
      <c r="F178" s="288" t="s">
        <v>651</v>
      </c>
      <c r="G178" s="268"/>
      <c r="H178" s="268" t="s">
        <v>721</v>
      </c>
      <c r="I178" s="268" t="s">
        <v>722</v>
      </c>
      <c r="J178" s="268">
        <v>1</v>
      </c>
      <c r="K178" s="310"/>
    </row>
    <row r="179" spans="2:11" s="1" customFormat="1" ht="15" customHeight="1">
      <c r="B179" s="289"/>
      <c r="C179" s="268" t="s">
        <v>55</v>
      </c>
      <c r="D179" s="268"/>
      <c r="E179" s="268"/>
      <c r="F179" s="288" t="s">
        <v>651</v>
      </c>
      <c r="G179" s="268"/>
      <c r="H179" s="268" t="s">
        <v>723</v>
      </c>
      <c r="I179" s="268" t="s">
        <v>653</v>
      </c>
      <c r="J179" s="268">
        <v>20</v>
      </c>
      <c r="K179" s="310"/>
    </row>
    <row r="180" spans="2:11" s="1" customFormat="1" ht="15" customHeight="1">
      <c r="B180" s="289"/>
      <c r="C180" s="268" t="s">
        <v>56</v>
      </c>
      <c r="D180" s="268"/>
      <c r="E180" s="268"/>
      <c r="F180" s="288" t="s">
        <v>651</v>
      </c>
      <c r="G180" s="268"/>
      <c r="H180" s="268" t="s">
        <v>724</v>
      </c>
      <c r="I180" s="268" t="s">
        <v>653</v>
      </c>
      <c r="J180" s="268">
        <v>255</v>
      </c>
      <c r="K180" s="310"/>
    </row>
    <row r="181" spans="2:11" s="1" customFormat="1" ht="15" customHeight="1">
      <c r="B181" s="289"/>
      <c r="C181" s="268" t="s">
        <v>110</v>
      </c>
      <c r="D181" s="268"/>
      <c r="E181" s="268"/>
      <c r="F181" s="288" t="s">
        <v>651</v>
      </c>
      <c r="G181" s="268"/>
      <c r="H181" s="268" t="s">
        <v>615</v>
      </c>
      <c r="I181" s="268" t="s">
        <v>653</v>
      </c>
      <c r="J181" s="268">
        <v>10</v>
      </c>
      <c r="K181" s="310"/>
    </row>
    <row r="182" spans="2:11" s="1" customFormat="1" ht="15" customHeight="1">
      <c r="B182" s="289"/>
      <c r="C182" s="268" t="s">
        <v>111</v>
      </c>
      <c r="D182" s="268"/>
      <c r="E182" s="268"/>
      <c r="F182" s="288" t="s">
        <v>651</v>
      </c>
      <c r="G182" s="268"/>
      <c r="H182" s="268" t="s">
        <v>725</v>
      </c>
      <c r="I182" s="268" t="s">
        <v>686</v>
      </c>
      <c r="J182" s="268"/>
      <c r="K182" s="310"/>
    </row>
    <row r="183" spans="2:11" s="1" customFormat="1" ht="15" customHeight="1">
      <c r="B183" s="289"/>
      <c r="C183" s="268" t="s">
        <v>726</v>
      </c>
      <c r="D183" s="268"/>
      <c r="E183" s="268"/>
      <c r="F183" s="288" t="s">
        <v>651</v>
      </c>
      <c r="G183" s="268"/>
      <c r="H183" s="268" t="s">
        <v>727</v>
      </c>
      <c r="I183" s="268" t="s">
        <v>686</v>
      </c>
      <c r="J183" s="268"/>
      <c r="K183" s="310"/>
    </row>
    <row r="184" spans="2:11" s="1" customFormat="1" ht="15" customHeight="1">
      <c r="B184" s="289"/>
      <c r="C184" s="268" t="s">
        <v>715</v>
      </c>
      <c r="D184" s="268"/>
      <c r="E184" s="268"/>
      <c r="F184" s="288" t="s">
        <v>651</v>
      </c>
      <c r="G184" s="268"/>
      <c r="H184" s="268" t="s">
        <v>728</v>
      </c>
      <c r="I184" s="268" t="s">
        <v>686</v>
      </c>
      <c r="J184" s="268"/>
      <c r="K184" s="310"/>
    </row>
    <row r="185" spans="2:11" s="1" customFormat="1" ht="15" customHeight="1">
      <c r="B185" s="289"/>
      <c r="C185" s="268" t="s">
        <v>113</v>
      </c>
      <c r="D185" s="268"/>
      <c r="E185" s="268"/>
      <c r="F185" s="288" t="s">
        <v>657</v>
      </c>
      <c r="G185" s="268"/>
      <c r="H185" s="268" t="s">
        <v>729</v>
      </c>
      <c r="I185" s="268" t="s">
        <v>653</v>
      </c>
      <c r="J185" s="268">
        <v>50</v>
      </c>
      <c r="K185" s="310"/>
    </row>
    <row r="186" spans="2:11" s="1" customFormat="1" ht="15" customHeight="1">
      <c r="B186" s="289"/>
      <c r="C186" s="268" t="s">
        <v>730</v>
      </c>
      <c r="D186" s="268"/>
      <c r="E186" s="268"/>
      <c r="F186" s="288" t="s">
        <v>657</v>
      </c>
      <c r="G186" s="268"/>
      <c r="H186" s="268" t="s">
        <v>731</v>
      </c>
      <c r="I186" s="268" t="s">
        <v>732</v>
      </c>
      <c r="J186" s="268"/>
      <c r="K186" s="310"/>
    </row>
    <row r="187" spans="2:11" s="1" customFormat="1" ht="15" customHeight="1">
      <c r="B187" s="289"/>
      <c r="C187" s="268" t="s">
        <v>733</v>
      </c>
      <c r="D187" s="268"/>
      <c r="E187" s="268"/>
      <c r="F187" s="288" t="s">
        <v>657</v>
      </c>
      <c r="G187" s="268"/>
      <c r="H187" s="268" t="s">
        <v>734</v>
      </c>
      <c r="I187" s="268" t="s">
        <v>732</v>
      </c>
      <c r="J187" s="268"/>
      <c r="K187" s="310"/>
    </row>
    <row r="188" spans="2:11" s="1" customFormat="1" ht="15" customHeight="1">
      <c r="B188" s="289"/>
      <c r="C188" s="268" t="s">
        <v>735</v>
      </c>
      <c r="D188" s="268"/>
      <c r="E188" s="268"/>
      <c r="F188" s="288" t="s">
        <v>657</v>
      </c>
      <c r="G188" s="268"/>
      <c r="H188" s="268" t="s">
        <v>736</v>
      </c>
      <c r="I188" s="268" t="s">
        <v>732</v>
      </c>
      <c r="J188" s="268"/>
      <c r="K188" s="310"/>
    </row>
    <row r="189" spans="2:11" s="1" customFormat="1" ht="15" customHeight="1">
      <c r="B189" s="289"/>
      <c r="C189" s="322" t="s">
        <v>737</v>
      </c>
      <c r="D189" s="268"/>
      <c r="E189" s="268"/>
      <c r="F189" s="288" t="s">
        <v>657</v>
      </c>
      <c r="G189" s="268"/>
      <c r="H189" s="268" t="s">
        <v>738</v>
      </c>
      <c r="I189" s="268" t="s">
        <v>739</v>
      </c>
      <c r="J189" s="323" t="s">
        <v>740</v>
      </c>
      <c r="K189" s="310"/>
    </row>
    <row r="190" spans="2:11" s="1" customFormat="1" ht="15" customHeight="1">
      <c r="B190" s="289"/>
      <c r="C190" s="274" t="s">
        <v>44</v>
      </c>
      <c r="D190" s="268"/>
      <c r="E190" s="268"/>
      <c r="F190" s="288" t="s">
        <v>651</v>
      </c>
      <c r="G190" s="268"/>
      <c r="H190" s="265" t="s">
        <v>741</v>
      </c>
      <c r="I190" s="268" t="s">
        <v>742</v>
      </c>
      <c r="J190" s="268"/>
      <c r="K190" s="310"/>
    </row>
    <row r="191" spans="2:11" s="1" customFormat="1" ht="15" customHeight="1">
      <c r="B191" s="289"/>
      <c r="C191" s="274" t="s">
        <v>743</v>
      </c>
      <c r="D191" s="268"/>
      <c r="E191" s="268"/>
      <c r="F191" s="288" t="s">
        <v>651</v>
      </c>
      <c r="G191" s="268"/>
      <c r="H191" s="268" t="s">
        <v>744</v>
      </c>
      <c r="I191" s="268" t="s">
        <v>686</v>
      </c>
      <c r="J191" s="268"/>
      <c r="K191" s="310"/>
    </row>
    <row r="192" spans="2:11" s="1" customFormat="1" ht="15" customHeight="1">
      <c r="B192" s="289"/>
      <c r="C192" s="274" t="s">
        <v>745</v>
      </c>
      <c r="D192" s="268"/>
      <c r="E192" s="268"/>
      <c r="F192" s="288" t="s">
        <v>651</v>
      </c>
      <c r="G192" s="268"/>
      <c r="H192" s="268" t="s">
        <v>746</v>
      </c>
      <c r="I192" s="268" t="s">
        <v>686</v>
      </c>
      <c r="J192" s="268"/>
      <c r="K192" s="310"/>
    </row>
    <row r="193" spans="2:11" s="1" customFormat="1" ht="15" customHeight="1">
      <c r="B193" s="289"/>
      <c r="C193" s="274" t="s">
        <v>747</v>
      </c>
      <c r="D193" s="268"/>
      <c r="E193" s="268"/>
      <c r="F193" s="288" t="s">
        <v>657</v>
      </c>
      <c r="G193" s="268"/>
      <c r="H193" s="268" t="s">
        <v>748</v>
      </c>
      <c r="I193" s="268" t="s">
        <v>686</v>
      </c>
      <c r="J193" s="268"/>
      <c r="K193" s="310"/>
    </row>
    <row r="194" spans="2:11" s="1" customFormat="1" ht="15" customHeight="1">
      <c r="B194" s="316"/>
      <c r="C194" s="324"/>
      <c r="D194" s="298"/>
      <c r="E194" s="298"/>
      <c r="F194" s="298"/>
      <c r="G194" s="298"/>
      <c r="H194" s="298"/>
      <c r="I194" s="298"/>
      <c r="J194" s="298"/>
      <c r="K194" s="317"/>
    </row>
    <row r="195" spans="2:11" s="1" customFormat="1" ht="18.75" customHeight="1">
      <c r="B195" s="265"/>
      <c r="C195" s="268"/>
      <c r="D195" s="268"/>
      <c r="E195" s="268"/>
      <c r="F195" s="288"/>
      <c r="G195" s="268"/>
      <c r="H195" s="268"/>
      <c r="I195" s="268"/>
      <c r="J195" s="268"/>
      <c r="K195" s="265"/>
    </row>
    <row r="196" spans="2:11" s="1" customFormat="1" ht="18.75" customHeight="1">
      <c r="B196" s="265"/>
      <c r="C196" s="268"/>
      <c r="D196" s="268"/>
      <c r="E196" s="268"/>
      <c r="F196" s="288"/>
      <c r="G196" s="268"/>
      <c r="H196" s="268"/>
      <c r="I196" s="268"/>
      <c r="J196" s="268"/>
      <c r="K196" s="265"/>
    </row>
    <row r="197" spans="2:11" s="1" customFormat="1" ht="18.75" customHeight="1">
      <c r="B197" s="275"/>
      <c r="C197" s="275"/>
      <c r="D197" s="275"/>
      <c r="E197" s="275"/>
      <c r="F197" s="275"/>
      <c r="G197" s="275"/>
      <c r="H197" s="275"/>
      <c r="I197" s="275"/>
      <c r="J197" s="275"/>
      <c r="K197" s="275"/>
    </row>
    <row r="198" spans="2:11" s="1" customFormat="1" ht="13.5">
      <c r="B198" s="257"/>
      <c r="C198" s="258"/>
      <c r="D198" s="258"/>
      <c r="E198" s="258"/>
      <c r="F198" s="258"/>
      <c r="G198" s="258"/>
      <c r="H198" s="258"/>
      <c r="I198" s="258"/>
      <c r="J198" s="258"/>
      <c r="K198" s="259"/>
    </row>
    <row r="199" spans="2:11" s="1" customFormat="1" ht="21">
      <c r="B199" s="260"/>
      <c r="C199" s="385" t="s">
        <v>749</v>
      </c>
      <c r="D199" s="385"/>
      <c r="E199" s="385"/>
      <c r="F199" s="385"/>
      <c r="G199" s="385"/>
      <c r="H199" s="385"/>
      <c r="I199" s="385"/>
      <c r="J199" s="385"/>
      <c r="K199" s="261"/>
    </row>
    <row r="200" spans="2:11" s="1" customFormat="1" ht="25.5" customHeight="1">
      <c r="B200" s="260"/>
      <c r="C200" s="325" t="s">
        <v>750</v>
      </c>
      <c r="D200" s="325"/>
      <c r="E200" s="325"/>
      <c r="F200" s="325" t="s">
        <v>751</v>
      </c>
      <c r="G200" s="326"/>
      <c r="H200" s="391" t="s">
        <v>752</v>
      </c>
      <c r="I200" s="391"/>
      <c r="J200" s="391"/>
      <c r="K200" s="261"/>
    </row>
    <row r="201" spans="2:11" s="1" customFormat="1" ht="5.25" customHeight="1">
      <c r="B201" s="289"/>
      <c r="C201" s="286"/>
      <c r="D201" s="286"/>
      <c r="E201" s="286"/>
      <c r="F201" s="286"/>
      <c r="G201" s="268"/>
      <c r="H201" s="286"/>
      <c r="I201" s="286"/>
      <c r="J201" s="286"/>
      <c r="K201" s="310"/>
    </row>
    <row r="202" spans="2:11" s="1" customFormat="1" ht="15" customHeight="1">
      <c r="B202" s="289"/>
      <c r="C202" s="268" t="s">
        <v>742</v>
      </c>
      <c r="D202" s="268"/>
      <c r="E202" s="268"/>
      <c r="F202" s="288" t="s">
        <v>45</v>
      </c>
      <c r="G202" s="268"/>
      <c r="H202" s="390" t="s">
        <v>753</v>
      </c>
      <c r="I202" s="390"/>
      <c r="J202" s="390"/>
      <c r="K202" s="310"/>
    </row>
    <row r="203" spans="2:11" s="1" customFormat="1" ht="15" customHeight="1">
      <c r="B203" s="289"/>
      <c r="C203" s="295"/>
      <c r="D203" s="268"/>
      <c r="E203" s="268"/>
      <c r="F203" s="288" t="s">
        <v>46</v>
      </c>
      <c r="G203" s="268"/>
      <c r="H203" s="390" t="s">
        <v>754</v>
      </c>
      <c r="I203" s="390"/>
      <c r="J203" s="390"/>
      <c r="K203" s="310"/>
    </row>
    <row r="204" spans="2:11" s="1" customFormat="1" ht="15" customHeight="1">
      <c r="B204" s="289"/>
      <c r="C204" s="295"/>
      <c r="D204" s="268"/>
      <c r="E204" s="268"/>
      <c r="F204" s="288" t="s">
        <v>49</v>
      </c>
      <c r="G204" s="268"/>
      <c r="H204" s="390" t="s">
        <v>755</v>
      </c>
      <c r="I204" s="390"/>
      <c r="J204" s="390"/>
      <c r="K204" s="310"/>
    </row>
    <row r="205" spans="2:11" s="1" customFormat="1" ht="15" customHeight="1">
      <c r="B205" s="289"/>
      <c r="C205" s="268"/>
      <c r="D205" s="268"/>
      <c r="E205" s="268"/>
      <c r="F205" s="288" t="s">
        <v>47</v>
      </c>
      <c r="G205" s="268"/>
      <c r="H205" s="390" t="s">
        <v>756</v>
      </c>
      <c r="I205" s="390"/>
      <c r="J205" s="390"/>
      <c r="K205" s="310"/>
    </row>
    <row r="206" spans="2:11" s="1" customFormat="1" ht="15" customHeight="1">
      <c r="B206" s="289"/>
      <c r="C206" s="268"/>
      <c r="D206" s="268"/>
      <c r="E206" s="268"/>
      <c r="F206" s="288" t="s">
        <v>48</v>
      </c>
      <c r="G206" s="268"/>
      <c r="H206" s="390" t="s">
        <v>757</v>
      </c>
      <c r="I206" s="390"/>
      <c r="J206" s="390"/>
      <c r="K206" s="310"/>
    </row>
    <row r="207" spans="2:11" s="1" customFormat="1" ht="15" customHeight="1">
      <c r="B207" s="289"/>
      <c r="C207" s="268"/>
      <c r="D207" s="268"/>
      <c r="E207" s="268"/>
      <c r="F207" s="288"/>
      <c r="G207" s="268"/>
      <c r="H207" s="268"/>
      <c r="I207" s="268"/>
      <c r="J207" s="268"/>
      <c r="K207" s="310"/>
    </row>
    <row r="208" spans="2:11" s="1" customFormat="1" ht="15" customHeight="1">
      <c r="B208" s="289"/>
      <c r="C208" s="268" t="s">
        <v>698</v>
      </c>
      <c r="D208" s="268"/>
      <c r="E208" s="268"/>
      <c r="F208" s="288" t="s">
        <v>81</v>
      </c>
      <c r="G208" s="268"/>
      <c r="H208" s="390" t="s">
        <v>758</v>
      </c>
      <c r="I208" s="390"/>
      <c r="J208" s="390"/>
      <c r="K208" s="310"/>
    </row>
    <row r="209" spans="2:11" s="1" customFormat="1" ht="15" customHeight="1">
      <c r="B209" s="289"/>
      <c r="C209" s="295"/>
      <c r="D209" s="268"/>
      <c r="E209" s="268"/>
      <c r="F209" s="288" t="s">
        <v>595</v>
      </c>
      <c r="G209" s="268"/>
      <c r="H209" s="390" t="s">
        <v>596</v>
      </c>
      <c r="I209" s="390"/>
      <c r="J209" s="390"/>
      <c r="K209" s="310"/>
    </row>
    <row r="210" spans="2:11" s="1" customFormat="1" ht="15" customHeight="1">
      <c r="B210" s="289"/>
      <c r="C210" s="268"/>
      <c r="D210" s="268"/>
      <c r="E210" s="268"/>
      <c r="F210" s="288" t="s">
        <v>593</v>
      </c>
      <c r="G210" s="268"/>
      <c r="H210" s="390" t="s">
        <v>759</v>
      </c>
      <c r="I210" s="390"/>
      <c r="J210" s="390"/>
      <c r="K210" s="310"/>
    </row>
    <row r="211" spans="2:11" s="1" customFormat="1" ht="15" customHeight="1">
      <c r="B211" s="327"/>
      <c r="C211" s="295"/>
      <c r="D211" s="295"/>
      <c r="E211" s="295"/>
      <c r="F211" s="288" t="s">
        <v>87</v>
      </c>
      <c r="G211" s="274"/>
      <c r="H211" s="389" t="s">
        <v>597</v>
      </c>
      <c r="I211" s="389"/>
      <c r="J211" s="389"/>
      <c r="K211" s="328"/>
    </row>
    <row r="212" spans="2:11" s="1" customFormat="1" ht="15" customHeight="1">
      <c r="B212" s="327"/>
      <c r="C212" s="295"/>
      <c r="D212" s="295"/>
      <c r="E212" s="295"/>
      <c r="F212" s="288" t="s">
        <v>468</v>
      </c>
      <c r="G212" s="274"/>
      <c r="H212" s="389" t="s">
        <v>524</v>
      </c>
      <c r="I212" s="389"/>
      <c r="J212" s="389"/>
      <c r="K212" s="328"/>
    </row>
    <row r="213" spans="2:11" s="1" customFormat="1" ht="15" customHeight="1">
      <c r="B213" s="327"/>
      <c r="C213" s="295"/>
      <c r="D213" s="295"/>
      <c r="E213" s="295"/>
      <c r="F213" s="329"/>
      <c r="G213" s="274"/>
      <c r="H213" s="330"/>
      <c r="I213" s="330"/>
      <c r="J213" s="330"/>
      <c r="K213" s="328"/>
    </row>
    <row r="214" spans="2:11" s="1" customFormat="1" ht="15" customHeight="1">
      <c r="B214" s="327"/>
      <c r="C214" s="268" t="s">
        <v>722</v>
      </c>
      <c r="D214" s="295"/>
      <c r="E214" s="295"/>
      <c r="F214" s="288">
        <v>1</v>
      </c>
      <c r="G214" s="274"/>
      <c r="H214" s="389" t="s">
        <v>760</v>
      </c>
      <c r="I214" s="389"/>
      <c r="J214" s="389"/>
      <c r="K214" s="328"/>
    </row>
    <row r="215" spans="2:11" s="1" customFormat="1" ht="15" customHeight="1">
      <c r="B215" s="327"/>
      <c r="C215" s="295"/>
      <c r="D215" s="295"/>
      <c r="E215" s="295"/>
      <c r="F215" s="288">
        <v>2</v>
      </c>
      <c r="G215" s="274"/>
      <c r="H215" s="389" t="s">
        <v>761</v>
      </c>
      <c r="I215" s="389"/>
      <c r="J215" s="389"/>
      <c r="K215" s="328"/>
    </row>
    <row r="216" spans="2:11" s="1" customFormat="1" ht="15" customHeight="1">
      <c r="B216" s="327"/>
      <c r="C216" s="295"/>
      <c r="D216" s="295"/>
      <c r="E216" s="295"/>
      <c r="F216" s="288">
        <v>3</v>
      </c>
      <c r="G216" s="274"/>
      <c r="H216" s="389" t="s">
        <v>762</v>
      </c>
      <c r="I216" s="389"/>
      <c r="J216" s="389"/>
      <c r="K216" s="328"/>
    </row>
    <row r="217" spans="2:11" s="1" customFormat="1" ht="15" customHeight="1">
      <c r="B217" s="327"/>
      <c r="C217" s="295"/>
      <c r="D217" s="295"/>
      <c r="E217" s="295"/>
      <c r="F217" s="288">
        <v>4</v>
      </c>
      <c r="G217" s="274"/>
      <c r="H217" s="389" t="s">
        <v>763</v>
      </c>
      <c r="I217" s="389"/>
      <c r="J217" s="389"/>
      <c r="K217" s="328"/>
    </row>
    <row r="218" spans="2:11" s="1" customFormat="1" ht="12.75" customHeight="1">
      <c r="B218" s="331"/>
      <c r="C218" s="332"/>
      <c r="D218" s="332"/>
      <c r="E218" s="332"/>
      <c r="F218" s="332"/>
      <c r="G218" s="332"/>
      <c r="H218" s="332"/>
      <c r="I218" s="332"/>
      <c r="J218" s="332"/>
      <c r="K218" s="333"/>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Eva Morkesová</dc:creator>
  <cp:keywords/>
  <dc:description/>
  <cp:lastModifiedBy>Kateřina Mandlíková</cp:lastModifiedBy>
  <dcterms:created xsi:type="dcterms:W3CDTF">2020-07-22T08:50:41Z</dcterms:created>
  <dcterms:modified xsi:type="dcterms:W3CDTF">2020-08-12T10:18:19Z</dcterms:modified>
  <cp:category/>
  <cp:version/>
  <cp:contentType/>
  <cp:contentStatus/>
</cp:coreProperties>
</file>